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5" yWindow="-15" windowWidth="15330" windowHeight="9120" tabRatio="604"/>
  </bookViews>
  <sheets>
    <sheet name="94-95STG" sheetId="2" r:id="rId1"/>
  </sheets>
  <externalReferences>
    <externalReference r:id="rId2"/>
    <externalReference r:id="rId3"/>
    <externalReference r:id="rId4"/>
    <externalReference r:id="rId5"/>
  </externalReferences>
  <definedNames>
    <definedName name="DETAIL">'94-95STG'!#REF!</definedName>
    <definedName name="PEAK">'94-95STG'!#REF!</definedName>
    <definedName name="_xlnm.Print_Area" localSheetId="0">'94-95STG'!$A$1:$CQ$38</definedName>
    <definedName name="Print_Area_MI">'94-95STG'!#REF!</definedName>
    <definedName name="_xlnm.Print_Titles" localSheetId="0">'94-95STG'!$A:$D</definedName>
    <definedName name="SUMMARY">'94-95STG'!#REF!</definedName>
  </definedNames>
  <calcPr calcId="152511" fullCalcOnLoad="1"/>
</workbook>
</file>

<file path=xl/calcChain.xml><?xml version="1.0" encoding="utf-8"?>
<calcChain xmlns="http://schemas.openxmlformats.org/spreadsheetml/2006/main">
  <c r="D1" i="2" l="1"/>
  <c r="FW5" i="2"/>
  <c r="GC5" i="2"/>
  <c r="G6" i="2"/>
  <c r="H6" i="2"/>
  <c r="I6" i="2"/>
  <c r="J6" i="2"/>
  <c r="K6" i="2"/>
  <c r="L6" i="2"/>
  <c r="L7" i="2" s="1"/>
  <c r="M6" i="2"/>
  <c r="N6" i="2"/>
  <c r="O6" i="2"/>
  <c r="FW6" i="2"/>
  <c r="G7" i="2"/>
  <c r="H7" i="2"/>
  <c r="I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FW7" i="2"/>
  <c r="FW8" i="2"/>
  <c r="FZ8" i="2"/>
  <c r="GC8" i="2"/>
  <c r="GF8" i="2"/>
  <c r="FW9" i="2"/>
  <c r="FZ9" i="2"/>
  <c r="GC9" i="2"/>
  <c r="GF9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O10" i="2"/>
  <c r="AP10" i="2"/>
  <c r="AQ10" i="2"/>
  <c r="AR10" i="2"/>
  <c r="AS10" i="2"/>
  <c r="AT10" i="2"/>
  <c r="AU10" i="2"/>
  <c r="AV10" i="2"/>
  <c r="AW10" i="2"/>
  <c r="AX10" i="2"/>
  <c r="AY10" i="2"/>
  <c r="AZ10" i="2"/>
  <c r="BA10" i="2"/>
  <c r="BB10" i="2"/>
  <c r="BC10" i="2"/>
  <c r="BD10" i="2"/>
  <c r="BE10" i="2"/>
  <c r="BF10" i="2"/>
  <c r="BG10" i="2"/>
  <c r="BH10" i="2"/>
  <c r="BI10" i="2"/>
  <c r="BJ10" i="2"/>
  <c r="BK10" i="2"/>
  <c r="BL10" i="2"/>
  <c r="BM10" i="2"/>
  <c r="BN10" i="2"/>
  <c r="BO10" i="2"/>
  <c r="BP10" i="2"/>
  <c r="BQ10" i="2"/>
  <c r="BR10" i="2"/>
  <c r="BS10" i="2"/>
  <c r="BT10" i="2"/>
  <c r="BU10" i="2"/>
  <c r="BV10" i="2"/>
  <c r="BW10" i="2"/>
  <c r="BX10" i="2"/>
  <c r="BY10" i="2"/>
  <c r="BZ10" i="2"/>
  <c r="CA10" i="2"/>
  <c r="CB10" i="2"/>
  <c r="CC10" i="2"/>
  <c r="CD10" i="2"/>
  <c r="CE10" i="2"/>
  <c r="CF10" i="2"/>
  <c r="CG10" i="2"/>
  <c r="CH10" i="2"/>
  <c r="CI10" i="2"/>
  <c r="CJ10" i="2"/>
  <c r="CK10" i="2"/>
  <c r="CL10" i="2"/>
  <c r="CM10" i="2"/>
  <c r="CN10" i="2"/>
  <c r="CO10" i="2"/>
  <c r="CP10" i="2"/>
  <c r="CQ10" i="2"/>
  <c r="CR10" i="2"/>
  <c r="CR11" i="2" s="1"/>
  <c r="CS10" i="2"/>
  <c r="CT10" i="2"/>
  <c r="CU10" i="2"/>
  <c r="CV10" i="2"/>
  <c r="CW10" i="2"/>
  <c r="CX10" i="2"/>
  <c r="CY10" i="2"/>
  <c r="CZ10" i="2"/>
  <c r="CZ11" i="2" s="1"/>
  <c r="DA10" i="2"/>
  <c r="DB10" i="2"/>
  <c r="DC10" i="2"/>
  <c r="DD10" i="2"/>
  <c r="DE10" i="2"/>
  <c r="DF10" i="2"/>
  <c r="DG10" i="2"/>
  <c r="DH10" i="2"/>
  <c r="DH11" i="2" s="1"/>
  <c r="DI10" i="2"/>
  <c r="DI16" i="2" s="1"/>
  <c r="DJ10" i="2"/>
  <c r="DK10" i="2"/>
  <c r="DL10" i="2"/>
  <c r="DM10" i="2"/>
  <c r="DN10" i="2"/>
  <c r="DO10" i="2"/>
  <c r="DP10" i="2"/>
  <c r="DP11" i="2" s="1"/>
  <c r="DQ10" i="2"/>
  <c r="DR10" i="2"/>
  <c r="DS10" i="2"/>
  <c r="DT10" i="2"/>
  <c r="DU10" i="2"/>
  <c r="DV10" i="2"/>
  <c r="DW10" i="2"/>
  <c r="DX10" i="2"/>
  <c r="DX11" i="2" s="1"/>
  <c r="DY10" i="2"/>
  <c r="DZ10" i="2"/>
  <c r="EA10" i="2"/>
  <c r="EB10" i="2"/>
  <c r="EC10" i="2"/>
  <c r="ED10" i="2"/>
  <c r="EE10" i="2"/>
  <c r="EF10" i="2"/>
  <c r="EF11" i="2" s="1"/>
  <c r="EG10" i="2"/>
  <c r="EH10" i="2"/>
  <c r="EI10" i="2"/>
  <c r="EJ10" i="2"/>
  <c r="EK10" i="2"/>
  <c r="EL10" i="2"/>
  <c r="EM10" i="2"/>
  <c r="EN10" i="2"/>
  <c r="EN11" i="2" s="1"/>
  <c r="EO10" i="2"/>
  <c r="EP10" i="2"/>
  <c r="EQ10" i="2"/>
  <c r="ER10" i="2"/>
  <c r="ES10" i="2"/>
  <c r="ET10" i="2"/>
  <c r="EU10" i="2"/>
  <c r="EV10" i="2"/>
  <c r="EV11" i="2" s="1"/>
  <c r="EW10" i="2"/>
  <c r="EX10" i="2"/>
  <c r="EY10" i="2"/>
  <c r="EZ10" i="2"/>
  <c r="FA10" i="2"/>
  <c r="FB10" i="2"/>
  <c r="FC10" i="2"/>
  <c r="FD10" i="2"/>
  <c r="FD11" i="2" s="1"/>
  <c r="FE10" i="2"/>
  <c r="FF10" i="2"/>
  <c r="FG10" i="2"/>
  <c r="FH10" i="2"/>
  <c r="FI10" i="2"/>
  <c r="FJ10" i="2"/>
  <c r="FK10" i="2"/>
  <c r="FL10" i="2"/>
  <c r="FL11" i="2" s="1"/>
  <c r="FM10" i="2"/>
  <c r="FN10" i="2"/>
  <c r="FO10" i="2"/>
  <c r="FP10" i="2"/>
  <c r="FW10" i="2"/>
  <c r="FZ10" i="2"/>
  <c r="GC10" i="2"/>
  <c r="GF10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Q11" i="2"/>
  <c r="AR11" i="2"/>
  <c r="AS11" i="2"/>
  <c r="AT11" i="2"/>
  <c r="AU11" i="2"/>
  <c r="AV11" i="2"/>
  <c r="AY11" i="2"/>
  <c r="AZ11" i="2"/>
  <c r="BA11" i="2"/>
  <c r="BB11" i="2"/>
  <c r="BC11" i="2"/>
  <c r="BD11" i="2"/>
  <c r="BG11" i="2"/>
  <c r="BH11" i="2"/>
  <c r="BI11" i="2"/>
  <c r="BJ11" i="2"/>
  <c r="BK11" i="2"/>
  <c r="BL11" i="2"/>
  <c r="BO11" i="2"/>
  <c r="BP11" i="2"/>
  <c r="BQ11" i="2"/>
  <c r="BR11" i="2"/>
  <c r="BS11" i="2"/>
  <c r="BT11" i="2"/>
  <c r="BW11" i="2"/>
  <c r="BX11" i="2"/>
  <c r="BY11" i="2"/>
  <c r="BZ11" i="2"/>
  <c r="CA11" i="2"/>
  <c r="CB11" i="2"/>
  <c r="CE11" i="2"/>
  <c r="CF11" i="2"/>
  <c r="CG11" i="2"/>
  <c r="CH11" i="2"/>
  <c r="CI11" i="2"/>
  <c r="CJ11" i="2"/>
  <c r="CM11" i="2"/>
  <c r="CN11" i="2"/>
  <c r="CO11" i="2"/>
  <c r="CP11" i="2"/>
  <c r="CQ11" i="2"/>
  <c r="CU11" i="2"/>
  <c r="CV11" i="2"/>
  <c r="CW11" i="2"/>
  <c r="CX11" i="2"/>
  <c r="CY11" i="2"/>
  <c r="DC11" i="2"/>
  <c r="DD11" i="2"/>
  <c r="DE11" i="2"/>
  <c r="DF11" i="2"/>
  <c r="DG11" i="2"/>
  <c r="DK11" i="2"/>
  <c r="DL11" i="2"/>
  <c r="DM11" i="2"/>
  <c r="DN11" i="2"/>
  <c r="DO11" i="2"/>
  <c r="DS11" i="2"/>
  <c r="DT11" i="2"/>
  <c r="DU11" i="2"/>
  <c r="DV11" i="2"/>
  <c r="DW11" i="2"/>
  <c r="EA11" i="2"/>
  <c r="EB11" i="2"/>
  <c r="EC11" i="2"/>
  <c r="ED11" i="2"/>
  <c r="EE11" i="2"/>
  <c r="EI11" i="2"/>
  <c r="EJ11" i="2"/>
  <c r="EK11" i="2"/>
  <c r="EL11" i="2"/>
  <c r="EM11" i="2"/>
  <c r="EQ11" i="2"/>
  <c r="ER11" i="2"/>
  <c r="ES11" i="2"/>
  <c r="ET11" i="2"/>
  <c r="EU11" i="2"/>
  <c r="EY11" i="2"/>
  <c r="EZ11" i="2"/>
  <c r="FA11" i="2"/>
  <c r="FB11" i="2"/>
  <c r="FC11" i="2"/>
  <c r="FG11" i="2"/>
  <c r="FH11" i="2"/>
  <c r="FI11" i="2"/>
  <c r="FJ11" i="2"/>
  <c r="FK11" i="2"/>
  <c r="FO11" i="2"/>
  <c r="FP11" i="2"/>
  <c r="FQ11" i="2"/>
  <c r="FW11" i="2"/>
  <c r="FZ11" i="2"/>
  <c r="GC11" i="2"/>
  <c r="GF11" i="2"/>
  <c r="FW12" i="2"/>
  <c r="FZ12" i="2"/>
  <c r="GC12" i="2"/>
  <c r="GF12" i="2"/>
  <c r="K13" i="2"/>
  <c r="K14" i="2" s="1"/>
  <c r="L13" i="2"/>
  <c r="M13" i="2"/>
  <c r="FU13" i="2"/>
  <c r="FW13" i="2"/>
  <c r="FX13" i="2"/>
  <c r="FZ13" i="2" s="1"/>
  <c r="FZ15" i="2" s="1"/>
  <c r="GA13" i="2"/>
  <c r="GC13" i="2"/>
  <c r="GC15" i="2" s="1"/>
  <c r="GD13" i="2"/>
  <c r="GF13" i="2" s="1"/>
  <c r="GF15" i="2" s="1"/>
  <c r="G14" i="2"/>
  <c r="H14" i="2"/>
  <c r="I14" i="2"/>
  <c r="J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FW15" i="2"/>
  <c r="GH15" i="2"/>
  <c r="G16" i="2"/>
  <c r="H16" i="2"/>
  <c r="I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N16" i="2"/>
  <c r="AO16" i="2"/>
  <c r="AQ16" i="2"/>
  <c r="AR16" i="2"/>
  <c r="AS16" i="2"/>
  <c r="AT16" i="2"/>
  <c r="AU16" i="2"/>
  <c r="AV16" i="2"/>
  <c r="AW16" i="2"/>
  <c r="AY16" i="2"/>
  <c r="AZ16" i="2"/>
  <c r="BA16" i="2"/>
  <c r="BB16" i="2"/>
  <c r="BC16" i="2"/>
  <c r="BD16" i="2"/>
  <c r="BE16" i="2"/>
  <c r="BG16" i="2"/>
  <c r="BH16" i="2"/>
  <c r="BI16" i="2"/>
  <c r="BJ16" i="2"/>
  <c r="BK16" i="2"/>
  <c r="BL16" i="2"/>
  <c r="BM16" i="2"/>
  <c r="BO16" i="2"/>
  <c r="BP16" i="2"/>
  <c r="BQ16" i="2"/>
  <c r="BR16" i="2"/>
  <c r="BS16" i="2"/>
  <c r="BT16" i="2"/>
  <c r="BT21" i="2" s="1"/>
  <c r="BU16" i="2"/>
  <c r="BW16" i="2"/>
  <c r="BX16" i="2"/>
  <c r="BY16" i="2"/>
  <c r="BZ16" i="2"/>
  <c r="CA16" i="2"/>
  <c r="CB16" i="2"/>
  <c r="CC16" i="2"/>
  <c r="CE16" i="2"/>
  <c r="CF16" i="2"/>
  <c r="CG16" i="2"/>
  <c r="CH16" i="2"/>
  <c r="CI16" i="2"/>
  <c r="CJ16" i="2"/>
  <c r="CJ21" i="2" s="1"/>
  <c r="CK16" i="2"/>
  <c r="CM16" i="2"/>
  <c r="CN16" i="2"/>
  <c r="CO16" i="2"/>
  <c r="CP16" i="2"/>
  <c r="CQ16" i="2"/>
  <c r="CR16" i="2"/>
  <c r="CR21" i="2" s="1"/>
  <c r="CS16" i="2"/>
  <c r="CU16" i="2"/>
  <c r="CV16" i="2"/>
  <c r="CW16" i="2"/>
  <c r="CX16" i="2"/>
  <c r="CY16" i="2"/>
  <c r="CZ16" i="2"/>
  <c r="CZ21" i="2" s="1"/>
  <c r="DA16" i="2"/>
  <c r="DC16" i="2"/>
  <c r="DD16" i="2"/>
  <c r="DE16" i="2"/>
  <c r="DF16" i="2"/>
  <c r="DG16" i="2"/>
  <c r="DH16" i="2"/>
  <c r="DH21" i="2" s="1"/>
  <c r="DK16" i="2"/>
  <c r="DL16" i="2"/>
  <c r="DM16" i="2"/>
  <c r="DN16" i="2"/>
  <c r="DO16" i="2"/>
  <c r="DP16" i="2"/>
  <c r="DP21" i="2" s="1"/>
  <c r="DQ16" i="2"/>
  <c r="DS16" i="2"/>
  <c r="DT16" i="2"/>
  <c r="DU16" i="2"/>
  <c r="DV16" i="2"/>
  <c r="DW16" i="2"/>
  <c r="DX16" i="2"/>
  <c r="DX21" i="2" s="1"/>
  <c r="DY16" i="2"/>
  <c r="EA16" i="2"/>
  <c r="EB16" i="2"/>
  <c r="EC16" i="2"/>
  <c r="ED16" i="2"/>
  <c r="EE16" i="2"/>
  <c r="EF16" i="2"/>
  <c r="EF21" i="2" s="1"/>
  <c r="EI16" i="2"/>
  <c r="EJ16" i="2"/>
  <c r="EK16" i="2"/>
  <c r="EL16" i="2"/>
  <c r="EM16" i="2"/>
  <c r="EN16" i="2"/>
  <c r="EN21" i="2" s="1"/>
  <c r="EQ16" i="2"/>
  <c r="ER16" i="2"/>
  <c r="ES16" i="2"/>
  <c r="ET16" i="2"/>
  <c r="EU16" i="2"/>
  <c r="EV16" i="2"/>
  <c r="EV21" i="2" s="1"/>
  <c r="EY16" i="2"/>
  <c r="EZ16" i="2"/>
  <c r="FA16" i="2"/>
  <c r="FB16" i="2"/>
  <c r="FC16" i="2"/>
  <c r="FD16" i="2"/>
  <c r="FD21" i="2" s="1"/>
  <c r="FE16" i="2"/>
  <c r="FG16" i="2"/>
  <c r="FH16" i="2"/>
  <c r="FI16" i="2"/>
  <c r="FJ16" i="2"/>
  <c r="FK16" i="2"/>
  <c r="FL16" i="2"/>
  <c r="FL21" i="2" s="1"/>
  <c r="FM16" i="2"/>
  <c r="FO16" i="2"/>
  <c r="FP16" i="2"/>
  <c r="FQ16" i="2"/>
  <c r="H17" i="2"/>
  <c r="I17" i="2"/>
  <c r="I20" i="2" s="1"/>
  <c r="M17" i="2"/>
  <c r="N17" i="2"/>
  <c r="O17" i="2"/>
  <c r="P17" i="2"/>
  <c r="Q17" i="2"/>
  <c r="R17" i="2"/>
  <c r="S17" i="2"/>
  <c r="T17" i="2"/>
  <c r="U17" i="2"/>
  <c r="X17" i="2"/>
  <c r="Y17" i="2"/>
  <c r="Z17" i="2"/>
  <c r="AA17" i="2"/>
  <c r="AB17" i="2"/>
  <c r="AC17" i="2"/>
  <c r="AN17" i="2"/>
  <c r="AQ17" i="2"/>
  <c r="AQ20" i="2" s="1"/>
  <c r="AR17" i="2"/>
  <c r="AR20" i="2" s="1"/>
  <c r="AR27" i="2" s="1"/>
  <c r="AS17" i="2"/>
  <c r="AT17" i="2"/>
  <c r="AU17" i="2"/>
  <c r="AY17" i="2"/>
  <c r="AY20" i="2" s="1"/>
  <c r="AZ17" i="2"/>
  <c r="AZ20" i="2" s="1"/>
  <c r="BA17" i="2"/>
  <c r="BB17" i="2"/>
  <c r="BC17" i="2"/>
  <c r="BG17" i="2"/>
  <c r="BG20" i="2" s="1"/>
  <c r="BH17" i="2"/>
  <c r="BH20" i="2" s="1"/>
  <c r="BI17" i="2"/>
  <c r="BJ17" i="2"/>
  <c r="BK17" i="2"/>
  <c r="BO17" i="2"/>
  <c r="BO20" i="2" s="1"/>
  <c r="BP17" i="2"/>
  <c r="BP20" i="2" s="1"/>
  <c r="BQ17" i="2"/>
  <c r="BR17" i="2"/>
  <c r="BS17" i="2"/>
  <c r="BT17" i="2"/>
  <c r="BU17" i="2"/>
  <c r="BV17" i="2"/>
  <c r="BW17" i="2"/>
  <c r="BW21" i="2" s="1"/>
  <c r="BX17" i="2"/>
  <c r="BX20" i="2" s="1"/>
  <c r="BY17" i="2"/>
  <c r="BZ17" i="2"/>
  <c r="CA17" i="2"/>
  <c r="CC17" i="2"/>
  <c r="CD17" i="2"/>
  <c r="CE17" i="2"/>
  <c r="CE21" i="2" s="1"/>
  <c r="CF17" i="2"/>
  <c r="CG17" i="2"/>
  <c r="CH17" i="2"/>
  <c r="CI17" i="2"/>
  <c r="CJ17" i="2"/>
  <c r="CK17" i="2"/>
  <c r="CL17" i="2"/>
  <c r="CM17" i="2"/>
  <c r="CM21" i="2" s="1"/>
  <c r="CN17" i="2"/>
  <c r="CO17" i="2"/>
  <c r="CP17" i="2"/>
  <c r="CQ17" i="2"/>
  <c r="CR17" i="2"/>
  <c r="CS17" i="2"/>
  <c r="CT17" i="2"/>
  <c r="CU17" i="2"/>
  <c r="CU21" i="2" s="1"/>
  <c r="CV17" i="2"/>
  <c r="CW17" i="2"/>
  <c r="CX17" i="2"/>
  <c r="CY17" i="2"/>
  <c r="CZ17" i="2"/>
  <c r="DA17" i="2"/>
  <c r="DB17" i="2"/>
  <c r="DC17" i="2"/>
  <c r="DC21" i="2" s="1"/>
  <c r="DD17" i="2"/>
  <c r="DE17" i="2"/>
  <c r="DF17" i="2"/>
  <c r="DG17" i="2"/>
  <c r="DH17" i="2"/>
  <c r="DI17" i="2"/>
  <c r="DJ17" i="2"/>
  <c r="DK17" i="2"/>
  <c r="DK21" i="2" s="1"/>
  <c r="DL17" i="2"/>
  <c r="DM17" i="2"/>
  <c r="DN17" i="2"/>
  <c r="DO17" i="2"/>
  <c r="DP17" i="2"/>
  <c r="DQ17" i="2"/>
  <c r="DR17" i="2"/>
  <c r="DS17" i="2"/>
  <c r="DS21" i="2" s="1"/>
  <c r="DT17" i="2"/>
  <c r="DU17" i="2"/>
  <c r="DV17" i="2"/>
  <c r="DW17" i="2"/>
  <c r="DX17" i="2"/>
  <c r="DY17" i="2"/>
  <c r="DZ17" i="2"/>
  <c r="EA17" i="2"/>
  <c r="EA21" i="2" s="1"/>
  <c r="EB17" i="2"/>
  <c r="EC17" i="2"/>
  <c r="ED17" i="2"/>
  <c r="EE17" i="2"/>
  <c r="EF17" i="2"/>
  <c r="EG17" i="2"/>
  <c r="EH17" i="2"/>
  <c r="EI17" i="2"/>
  <c r="EI21" i="2" s="1"/>
  <c r="EJ17" i="2"/>
  <c r="EK17" i="2"/>
  <c r="EL17" i="2"/>
  <c r="EM17" i="2"/>
  <c r="EN17" i="2"/>
  <c r="EO17" i="2"/>
  <c r="EP17" i="2"/>
  <c r="EQ17" i="2"/>
  <c r="EQ21" i="2" s="1"/>
  <c r="ER17" i="2"/>
  <c r="ES17" i="2"/>
  <c r="ET17" i="2"/>
  <c r="EU17" i="2"/>
  <c r="EV17" i="2"/>
  <c r="EW17" i="2"/>
  <c r="EX17" i="2"/>
  <c r="EY17" i="2"/>
  <c r="EY21" i="2" s="1"/>
  <c r="EZ17" i="2"/>
  <c r="FA17" i="2"/>
  <c r="FB17" i="2"/>
  <c r="FC17" i="2"/>
  <c r="FD17" i="2"/>
  <c r="FE17" i="2"/>
  <c r="FF17" i="2"/>
  <c r="FG17" i="2"/>
  <c r="FG21" i="2" s="1"/>
  <c r="FH17" i="2"/>
  <c r="FI17" i="2"/>
  <c r="FJ17" i="2"/>
  <c r="FK17" i="2"/>
  <c r="FL17" i="2"/>
  <c r="FM17" i="2"/>
  <c r="FN17" i="2"/>
  <c r="FO17" i="2"/>
  <c r="FO21" i="2" s="1"/>
  <c r="FP17" i="2"/>
  <c r="FQ17" i="2"/>
  <c r="H20" i="2"/>
  <c r="M20" i="2"/>
  <c r="N20" i="2"/>
  <c r="O20" i="2"/>
  <c r="P20" i="2"/>
  <c r="Q20" i="2"/>
  <c r="R20" i="2"/>
  <c r="S20" i="2"/>
  <c r="T20" i="2"/>
  <c r="U20" i="2"/>
  <c r="X20" i="2"/>
  <c r="Y20" i="2"/>
  <c r="Z20" i="2"/>
  <c r="AA20" i="2"/>
  <c r="AB20" i="2"/>
  <c r="AC20" i="2"/>
  <c r="AC27" i="2" s="1"/>
  <c r="AN20" i="2"/>
  <c r="AS20" i="2"/>
  <c r="AT20" i="2"/>
  <c r="AU20" i="2"/>
  <c r="BA20" i="2"/>
  <c r="BB20" i="2"/>
  <c r="BB27" i="2" s="1"/>
  <c r="BC20" i="2"/>
  <c r="BI20" i="2"/>
  <c r="BJ20" i="2"/>
  <c r="BK20" i="2"/>
  <c r="BQ20" i="2"/>
  <c r="BR20" i="2"/>
  <c r="BS20" i="2"/>
  <c r="BT20" i="2"/>
  <c r="BU20" i="2"/>
  <c r="BV20" i="2"/>
  <c r="BW20" i="2"/>
  <c r="BY20" i="2"/>
  <c r="BZ20" i="2"/>
  <c r="CA20" i="2"/>
  <c r="CC20" i="2"/>
  <c r="CD20" i="2"/>
  <c r="CE20" i="2"/>
  <c r="CF20" i="2"/>
  <c r="CG20" i="2"/>
  <c r="CH20" i="2"/>
  <c r="CI20" i="2"/>
  <c r="CJ20" i="2"/>
  <c r="CK20" i="2"/>
  <c r="CL20" i="2"/>
  <c r="CM20" i="2"/>
  <c r="CN20" i="2"/>
  <c r="CO20" i="2"/>
  <c r="CP20" i="2"/>
  <c r="CQ20" i="2"/>
  <c r="CR20" i="2"/>
  <c r="CS20" i="2"/>
  <c r="CT20" i="2"/>
  <c r="CU20" i="2"/>
  <c r="CV20" i="2"/>
  <c r="CW20" i="2"/>
  <c r="CX20" i="2"/>
  <c r="CY20" i="2"/>
  <c r="CZ20" i="2"/>
  <c r="DA20" i="2"/>
  <c r="DB20" i="2"/>
  <c r="DC20" i="2"/>
  <c r="DD20" i="2"/>
  <c r="DE20" i="2"/>
  <c r="DF20" i="2"/>
  <c r="DG20" i="2"/>
  <c r="DH20" i="2"/>
  <c r="DI20" i="2"/>
  <c r="DJ20" i="2"/>
  <c r="DK20" i="2"/>
  <c r="DL20" i="2"/>
  <c r="DM20" i="2"/>
  <c r="DN20" i="2"/>
  <c r="DO20" i="2"/>
  <c r="DP20" i="2"/>
  <c r="DQ20" i="2"/>
  <c r="DR20" i="2"/>
  <c r="DS20" i="2"/>
  <c r="DT20" i="2"/>
  <c r="DU20" i="2"/>
  <c r="DV20" i="2"/>
  <c r="DW20" i="2"/>
  <c r="DX20" i="2"/>
  <c r="DY20" i="2"/>
  <c r="DZ20" i="2"/>
  <c r="EA20" i="2"/>
  <c r="EB20" i="2"/>
  <c r="EC20" i="2"/>
  <c r="ED20" i="2"/>
  <c r="EE20" i="2"/>
  <c r="EF20" i="2"/>
  <c r="EG20" i="2"/>
  <c r="EH20" i="2"/>
  <c r="EI20" i="2"/>
  <c r="EJ20" i="2"/>
  <c r="EK20" i="2"/>
  <c r="EL20" i="2"/>
  <c r="EM20" i="2"/>
  <c r="EN20" i="2"/>
  <c r="EO20" i="2"/>
  <c r="EP20" i="2"/>
  <c r="EQ20" i="2"/>
  <c r="ER20" i="2"/>
  <c r="ES20" i="2"/>
  <c r="ET20" i="2"/>
  <c r="EU20" i="2"/>
  <c r="EV20" i="2"/>
  <c r="EW20" i="2"/>
  <c r="EX20" i="2"/>
  <c r="EY20" i="2"/>
  <c r="EZ20" i="2"/>
  <c r="FA20" i="2"/>
  <c r="FB20" i="2"/>
  <c r="FC20" i="2"/>
  <c r="FD20" i="2"/>
  <c r="FE20" i="2"/>
  <c r="FF20" i="2"/>
  <c r="FG20" i="2"/>
  <c r="FH20" i="2"/>
  <c r="FI20" i="2"/>
  <c r="FJ20" i="2"/>
  <c r="FK20" i="2"/>
  <c r="FL20" i="2"/>
  <c r="FM20" i="2"/>
  <c r="FN20" i="2"/>
  <c r="FO20" i="2"/>
  <c r="FP20" i="2"/>
  <c r="FQ20" i="2"/>
  <c r="I21" i="2"/>
  <c r="J21" i="2"/>
  <c r="K21" i="2"/>
  <c r="L21" i="2"/>
  <c r="M21" i="2"/>
  <c r="P21" i="2"/>
  <c r="Q21" i="2"/>
  <c r="Q27" i="2" s="1"/>
  <c r="R21" i="2"/>
  <c r="R27" i="2" s="1"/>
  <c r="S21" i="2"/>
  <c r="T21" i="2"/>
  <c r="U21" i="2"/>
  <c r="V21" i="2"/>
  <c r="W21" i="2"/>
  <c r="X21" i="2"/>
  <c r="Y21" i="2"/>
  <c r="Y27" i="2" s="1"/>
  <c r="Z21" i="2"/>
  <c r="Z27" i="2" s="1"/>
  <c r="AA21" i="2"/>
  <c r="AB21" i="2"/>
  <c r="AC21" i="2"/>
  <c r="AO21" i="2"/>
  <c r="AP21" i="2"/>
  <c r="AQ21" i="2"/>
  <c r="AR21" i="2"/>
  <c r="AS21" i="2"/>
  <c r="AS27" i="2" s="1"/>
  <c r="AT21" i="2"/>
  <c r="AU21" i="2"/>
  <c r="AV21" i="2"/>
  <c r="AW21" i="2"/>
  <c r="AX21" i="2"/>
  <c r="AY21" i="2"/>
  <c r="AZ21" i="2"/>
  <c r="AZ27" i="2" s="1"/>
  <c r="BA21" i="2"/>
  <c r="BA27" i="2" s="1"/>
  <c r="BB21" i="2"/>
  <c r="BC21" i="2"/>
  <c r="BD21" i="2"/>
  <c r="BE21" i="2"/>
  <c r="BF21" i="2"/>
  <c r="BG21" i="2"/>
  <c r="BH21" i="2"/>
  <c r="BH27" i="2" s="1"/>
  <c r="BI21" i="2"/>
  <c r="BI27" i="2" s="1"/>
  <c r="BJ21" i="2"/>
  <c r="BK21" i="2"/>
  <c r="BL21" i="2"/>
  <c r="BM21" i="2"/>
  <c r="BN21" i="2"/>
  <c r="BO21" i="2"/>
  <c r="BP21" i="2"/>
  <c r="BP27" i="2" s="1"/>
  <c r="BQ21" i="2"/>
  <c r="BQ27" i="2" s="1"/>
  <c r="BR21" i="2"/>
  <c r="BS21" i="2"/>
  <c r="BX21" i="2"/>
  <c r="BY21" i="2"/>
  <c r="BZ21" i="2"/>
  <c r="CA21" i="2"/>
  <c r="CB21" i="2"/>
  <c r="CF21" i="2"/>
  <c r="CG21" i="2"/>
  <c r="CH21" i="2"/>
  <c r="CI21" i="2"/>
  <c r="CN21" i="2"/>
  <c r="CO21" i="2"/>
  <c r="CP21" i="2"/>
  <c r="CQ21" i="2"/>
  <c r="CV21" i="2"/>
  <c r="CW21" i="2"/>
  <c r="CX21" i="2"/>
  <c r="CY21" i="2"/>
  <c r="DD21" i="2"/>
  <c r="DE21" i="2"/>
  <c r="DF21" i="2"/>
  <c r="DG21" i="2"/>
  <c r="DL21" i="2"/>
  <c r="DM21" i="2"/>
  <c r="DN21" i="2"/>
  <c r="DO21" i="2"/>
  <c r="DT21" i="2"/>
  <c r="DU21" i="2"/>
  <c r="DV21" i="2"/>
  <c r="DW21" i="2"/>
  <c r="EB21" i="2"/>
  <c r="EC21" i="2"/>
  <c r="ED21" i="2"/>
  <c r="EE21" i="2"/>
  <c r="EJ21" i="2"/>
  <c r="EK21" i="2"/>
  <c r="EL21" i="2"/>
  <c r="EM21" i="2"/>
  <c r="ER21" i="2"/>
  <c r="ES21" i="2"/>
  <c r="ET21" i="2"/>
  <c r="EU21" i="2"/>
  <c r="EZ21" i="2"/>
  <c r="FA21" i="2"/>
  <c r="FB21" i="2"/>
  <c r="FC21" i="2"/>
  <c r="FH21" i="2"/>
  <c r="FI21" i="2"/>
  <c r="FJ21" i="2"/>
  <c r="FK21" i="2"/>
  <c r="FP21" i="2"/>
  <c r="FQ21" i="2"/>
  <c r="BW22" i="2"/>
  <c r="BX22" i="2"/>
  <c r="BY22" i="2"/>
  <c r="BZ22" i="2"/>
  <c r="CA22" i="2"/>
  <c r="CB22" i="2"/>
  <c r="CC22" i="2"/>
  <c r="CD22" i="2"/>
  <c r="CD27" i="2" s="1"/>
  <c r="CE22" i="2"/>
  <c r="CF22" i="2"/>
  <c r="CG22" i="2"/>
  <c r="CH22" i="2"/>
  <c r="CI22" i="2"/>
  <c r="CJ22" i="2"/>
  <c r="CK22" i="2"/>
  <c r="CL22" i="2"/>
  <c r="CL27" i="2" s="1"/>
  <c r="CM22" i="2"/>
  <c r="CN22" i="2"/>
  <c r="CO22" i="2"/>
  <c r="CP22" i="2"/>
  <c r="CQ22" i="2"/>
  <c r="CR22" i="2"/>
  <c r="CS22" i="2"/>
  <c r="CT22" i="2"/>
  <c r="CT27" i="2" s="1"/>
  <c r="CU22" i="2"/>
  <c r="CV22" i="2"/>
  <c r="CW22" i="2"/>
  <c r="CX22" i="2"/>
  <c r="CY22" i="2"/>
  <c r="CZ22" i="2"/>
  <c r="DA22" i="2"/>
  <c r="DB22" i="2"/>
  <c r="DB27" i="2" s="1"/>
  <c r="DC22" i="2"/>
  <c r="DD22" i="2"/>
  <c r="DE22" i="2"/>
  <c r="DF22" i="2"/>
  <c r="DG22" i="2"/>
  <c r="DH22" i="2"/>
  <c r="DI22" i="2"/>
  <c r="DJ22" i="2"/>
  <c r="DJ27" i="2" s="1"/>
  <c r="DK22" i="2"/>
  <c r="DL22" i="2"/>
  <c r="DM22" i="2"/>
  <c r="DN22" i="2"/>
  <c r="DO22" i="2"/>
  <c r="DP22" i="2"/>
  <c r="DQ22" i="2"/>
  <c r="DR22" i="2"/>
  <c r="DR27" i="2" s="1"/>
  <c r="DS22" i="2"/>
  <c r="DT22" i="2"/>
  <c r="DU22" i="2"/>
  <c r="DV22" i="2"/>
  <c r="DW22" i="2"/>
  <c r="DX22" i="2"/>
  <c r="DY22" i="2"/>
  <c r="DZ22" i="2"/>
  <c r="DZ27" i="2" s="1"/>
  <c r="EA22" i="2"/>
  <c r="EB22" i="2"/>
  <c r="EC22" i="2"/>
  <c r="ED22" i="2"/>
  <c r="EE22" i="2"/>
  <c r="EF22" i="2"/>
  <c r="EG22" i="2"/>
  <c r="EH22" i="2"/>
  <c r="EH27" i="2" s="1"/>
  <c r="EI22" i="2"/>
  <c r="EJ22" i="2"/>
  <c r="EK22" i="2"/>
  <c r="EL22" i="2"/>
  <c r="EM22" i="2"/>
  <c r="EN22" i="2"/>
  <c r="EO22" i="2"/>
  <c r="EP22" i="2"/>
  <c r="EP27" i="2" s="1"/>
  <c r="EQ22" i="2"/>
  <c r="ER22" i="2"/>
  <c r="ES22" i="2"/>
  <c r="ET22" i="2"/>
  <c r="EU22" i="2"/>
  <c r="EV22" i="2"/>
  <c r="EW22" i="2"/>
  <c r="EX22" i="2"/>
  <c r="EX27" i="2" s="1"/>
  <c r="EY22" i="2"/>
  <c r="EZ22" i="2"/>
  <c r="FA22" i="2"/>
  <c r="FB22" i="2"/>
  <c r="FC22" i="2"/>
  <c r="FD22" i="2"/>
  <c r="FE22" i="2"/>
  <c r="FF22" i="2"/>
  <c r="FF27" i="2" s="1"/>
  <c r="FG22" i="2"/>
  <c r="FH22" i="2"/>
  <c r="FI22" i="2"/>
  <c r="FJ22" i="2"/>
  <c r="FK22" i="2"/>
  <c r="FL22" i="2"/>
  <c r="FM22" i="2"/>
  <c r="FN22" i="2"/>
  <c r="FN27" i="2" s="1"/>
  <c r="FO22" i="2"/>
  <c r="FP22" i="2"/>
  <c r="G23" i="2"/>
  <c r="T23" i="2"/>
  <c r="AN23" i="2"/>
  <c r="AO23" i="2"/>
  <c r="AP23" i="2"/>
  <c r="AQ23" i="2"/>
  <c r="AR23" i="2"/>
  <c r="AS23" i="2"/>
  <c r="AT23" i="2"/>
  <c r="AU23" i="2"/>
  <c r="AV23" i="2"/>
  <c r="AW23" i="2"/>
  <c r="AX23" i="2"/>
  <c r="AY23" i="2"/>
  <c r="AZ23" i="2"/>
  <c r="BA23" i="2"/>
  <c r="BB23" i="2"/>
  <c r="BC23" i="2"/>
  <c r="BD23" i="2"/>
  <c r="BE23" i="2"/>
  <c r="BF23" i="2"/>
  <c r="BG23" i="2"/>
  <c r="BH23" i="2"/>
  <c r="BI23" i="2"/>
  <c r="BJ23" i="2"/>
  <c r="BK23" i="2"/>
  <c r="BL23" i="2"/>
  <c r="BM23" i="2"/>
  <c r="BN23" i="2"/>
  <c r="BO23" i="2"/>
  <c r="BP23" i="2"/>
  <c r="BQ23" i="2"/>
  <c r="BR23" i="2"/>
  <c r="BS23" i="2"/>
  <c r="BT23" i="2"/>
  <c r="BU23" i="2"/>
  <c r="BV23" i="2"/>
  <c r="BW23" i="2"/>
  <c r="BX23" i="2"/>
  <c r="BY23" i="2"/>
  <c r="BZ23" i="2"/>
  <c r="CA23" i="2"/>
  <c r="CB23" i="2"/>
  <c r="CC23" i="2"/>
  <c r="CD23" i="2"/>
  <c r="CE23" i="2"/>
  <c r="CF23" i="2"/>
  <c r="CG23" i="2"/>
  <c r="CH23" i="2"/>
  <c r="CI23" i="2"/>
  <c r="CJ23" i="2"/>
  <c r="CK23" i="2"/>
  <c r="CL23" i="2"/>
  <c r="CM23" i="2"/>
  <c r="CN23" i="2"/>
  <c r="CO23" i="2"/>
  <c r="CP23" i="2"/>
  <c r="CQ23" i="2"/>
  <c r="CR23" i="2"/>
  <c r="CS23" i="2"/>
  <c r="CT23" i="2"/>
  <c r="CU23" i="2"/>
  <c r="CV23" i="2"/>
  <c r="CW23" i="2"/>
  <c r="CX23" i="2"/>
  <c r="CY23" i="2"/>
  <c r="CZ23" i="2"/>
  <c r="DA23" i="2"/>
  <c r="DB23" i="2"/>
  <c r="DC23" i="2"/>
  <c r="DD23" i="2"/>
  <c r="DE23" i="2"/>
  <c r="DF23" i="2"/>
  <c r="DG23" i="2"/>
  <c r="DH23" i="2"/>
  <c r="DI23" i="2"/>
  <c r="DJ23" i="2"/>
  <c r="DK23" i="2"/>
  <c r="DL23" i="2"/>
  <c r="DM23" i="2"/>
  <c r="DN23" i="2"/>
  <c r="DO23" i="2"/>
  <c r="DP23" i="2"/>
  <c r="DQ23" i="2"/>
  <c r="DR23" i="2"/>
  <c r="DS23" i="2"/>
  <c r="DT23" i="2"/>
  <c r="DU23" i="2"/>
  <c r="DV23" i="2"/>
  <c r="DW23" i="2"/>
  <c r="DX23" i="2"/>
  <c r="DY23" i="2"/>
  <c r="DZ23" i="2"/>
  <c r="EA23" i="2"/>
  <c r="EB23" i="2"/>
  <c r="EC23" i="2"/>
  <c r="ED23" i="2"/>
  <c r="EE23" i="2"/>
  <c r="EF23" i="2"/>
  <c r="EG23" i="2"/>
  <c r="EH23" i="2"/>
  <c r="EI23" i="2"/>
  <c r="EJ23" i="2"/>
  <c r="EK23" i="2"/>
  <c r="EL23" i="2"/>
  <c r="EM23" i="2"/>
  <c r="EN23" i="2"/>
  <c r="EO23" i="2"/>
  <c r="EP23" i="2"/>
  <c r="EQ23" i="2"/>
  <c r="ER23" i="2"/>
  <c r="ES23" i="2"/>
  <c r="ET23" i="2"/>
  <c r="EU23" i="2"/>
  <c r="EV23" i="2"/>
  <c r="EW23" i="2"/>
  <c r="EX23" i="2"/>
  <c r="EY23" i="2"/>
  <c r="EZ23" i="2"/>
  <c r="FA23" i="2"/>
  <c r="FB23" i="2"/>
  <c r="FC23" i="2"/>
  <c r="FD23" i="2"/>
  <c r="FE23" i="2"/>
  <c r="FF23" i="2"/>
  <c r="FG23" i="2"/>
  <c r="FH23" i="2"/>
  <c r="FI23" i="2"/>
  <c r="FJ23" i="2"/>
  <c r="FK23" i="2"/>
  <c r="FL23" i="2"/>
  <c r="FM23" i="2"/>
  <c r="FN23" i="2"/>
  <c r="FO23" i="2"/>
  <c r="FP23" i="2"/>
  <c r="FQ23" i="2"/>
  <c r="G24" i="2"/>
  <c r="AN24" i="2"/>
  <c r="AO24" i="2"/>
  <c r="AP24" i="2"/>
  <c r="AQ24" i="2"/>
  <c r="AR24" i="2"/>
  <c r="AS24" i="2"/>
  <c r="AT24" i="2"/>
  <c r="AU24" i="2"/>
  <c r="AV24" i="2"/>
  <c r="AW24" i="2"/>
  <c r="AX24" i="2"/>
  <c r="AY24" i="2"/>
  <c r="AZ24" i="2"/>
  <c r="BA24" i="2"/>
  <c r="BB24" i="2"/>
  <c r="BC24" i="2"/>
  <c r="BD24" i="2"/>
  <c r="BE24" i="2"/>
  <c r="BF24" i="2"/>
  <c r="BG24" i="2"/>
  <c r="BH24" i="2"/>
  <c r="BI24" i="2"/>
  <c r="BJ24" i="2"/>
  <c r="BK24" i="2"/>
  <c r="BL24" i="2"/>
  <c r="BM24" i="2"/>
  <c r="BN24" i="2"/>
  <c r="BO24" i="2"/>
  <c r="BP24" i="2"/>
  <c r="BQ24" i="2"/>
  <c r="BR24" i="2"/>
  <c r="BS24" i="2"/>
  <c r="BT24" i="2"/>
  <c r="BU24" i="2"/>
  <c r="BV24" i="2"/>
  <c r="BW24" i="2"/>
  <c r="BX24" i="2"/>
  <c r="BY24" i="2"/>
  <c r="BZ24" i="2"/>
  <c r="CA24" i="2"/>
  <c r="CB24" i="2"/>
  <c r="CC24" i="2"/>
  <c r="CD24" i="2"/>
  <c r="CE24" i="2"/>
  <c r="CF24" i="2"/>
  <c r="CG24" i="2"/>
  <c r="CH24" i="2"/>
  <c r="CI24" i="2"/>
  <c r="CJ24" i="2"/>
  <c r="CK24" i="2"/>
  <c r="CL24" i="2"/>
  <c r="CM24" i="2"/>
  <c r="CN24" i="2"/>
  <c r="CO24" i="2"/>
  <c r="CP24" i="2"/>
  <c r="CQ24" i="2"/>
  <c r="CR24" i="2"/>
  <c r="CS24" i="2"/>
  <c r="CT24" i="2"/>
  <c r="CU24" i="2"/>
  <c r="CV24" i="2"/>
  <c r="CW24" i="2"/>
  <c r="CX24" i="2"/>
  <c r="CY24" i="2"/>
  <c r="CZ24" i="2"/>
  <c r="DA24" i="2"/>
  <c r="DB24" i="2"/>
  <c r="DC24" i="2"/>
  <c r="DD24" i="2"/>
  <c r="DE24" i="2"/>
  <c r="DF24" i="2"/>
  <c r="DG24" i="2"/>
  <c r="DH24" i="2"/>
  <c r="DI24" i="2"/>
  <c r="DJ24" i="2"/>
  <c r="DK24" i="2"/>
  <c r="DL24" i="2"/>
  <c r="DM24" i="2"/>
  <c r="DN24" i="2"/>
  <c r="DO24" i="2"/>
  <c r="DP24" i="2"/>
  <c r="DQ24" i="2"/>
  <c r="DR24" i="2"/>
  <c r="DS24" i="2"/>
  <c r="DT24" i="2"/>
  <c r="DU24" i="2"/>
  <c r="DV24" i="2"/>
  <c r="DW24" i="2"/>
  <c r="DX24" i="2"/>
  <c r="DY24" i="2"/>
  <c r="DZ24" i="2"/>
  <c r="EA24" i="2"/>
  <c r="EB24" i="2"/>
  <c r="EC24" i="2"/>
  <c r="ED24" i="2"/>
  <c r="EE24" i="2"/>
  <c r="EF24" i="2"/>
  <c r="EG24" i="2"/>
  <c r="EH24" i="2"/>
  <c r="EI24" i="2"/>
  <c r="EJ24" i="2"/>
  <c r="EK24" i="2"/>
  <c r="EL24" i="2"/>
  <c r="EM24" i="2"/>
  <c r="EN24" i="2"/>
  <c r="EO24" i="2"/>
  <c r="EP24" i="2"/>
  <c r="EQ24" i="2"/>
  <c r="ER24" i="2"/>
  <c r="ES24" i="2"/>
  <c r="ET24" i="2"/>
  <c r="EU24" i="2"/>
  <c r="EV24" i="2"/>
  <c r="EW24" i="2"/>
  <c r="EX24" i="2"/>
  <c r="EY24" i="2"/>
  <c r="EZ24" i="2"/>
  <c r="FA24" i="2"/>
  <c r="FB24" i="2"/>
  <c r="FC24" i="2"/>
  <c r="FD24" i="2"/>
  <c r="FE24" i="2"/>
  <c r="FF24" i="2"/>
  <c r="FG24" i="2"/>
  <c r="FH24" i="2"/>
  <c r="FI24" i="2"/>
  <c r="FJ24" i="2"/>
  <c r="FK24" i="2"/>
  <c r="FL24" i="2"/>
  <c r="FM24" i="2"/>
  <c r="FN24" i="2"/>
  <c r="FO24" i="2"/>
  <c r="FP24" i="2"/>
  <c r="FQ24" i="2"/>
  <c r="BW25" i="2"/>
  <c r="BX25" i="2"/>
  <c r="BX27" i="2" s="1"/>
  <c r="BY25" i="2"/>
  <c r="BZ25" i="2"/>
  <c r="CA25" i="2"/>
  <c r="CA27" i="2" s="1"/>
  <c r="CA36" i="2" s="1"/>
  <c r="CB25" i="2"/>
  <c r="CC25" i="2"/>
  <c r="CC27" i="2" s="1"/>
  <c r="CC35" i="2" s="1"/>
  <c r="CD25" i="2"/>
  <c r="CE25" i="2"/>
  <c r="CF25" i="2"/>
  <c r="CF27" i="2" s="1"/>
  <c r="CG25" i="2"/>
  <c r="CH25" i="2"/>
  <c r="CI25" i="2"/>
  <c r="CJ25" i="2"/>
  <c r="CJ27" i="2" s="1"/>
  <c r="CK25" i="2"/>
  <c r="CK27" i="2" s="1"/>
  <c r="CL25" i="2"/>
  <c r="CM25" i="2"/>
  <c r="CN25" i="2"/>
  <c r="CN27" i="2" s="1"/>
  <c r="CO25" i="2"/>
  <c r="CO27" i="2" s="1"/>
  <c r="CP25" i="2"/>
  <c r="CQ25" i="2"/>
  <c r="CR25" i="2"/>
  <c r="CS25" i="2"/>
  <c r="CT25" i="2"/>
  <c r="CU25" i="2"/>
  <c r="CV25" i="2"/>
  <c r="CV27" i="2" s="1"/>
  <c r="CW25" i="2"/>
  <c r="CX25" i="2"/>
  <c r="CY25" i="2"/>
  <c r="CZ25" i="2"/>
  <c r="CZ27" i="2" s="1"/>
  <c r="DA25" i="2"/>
  <c r="DA27" i="2" s="1"/>
  <c r="DB25" i="2"/>
  <c r="DC25" i="2"/>
  <c r="DD25" i="2"/>
  <c r="DD27" i="2" s="1"/>
  <c r="DE25" i="2"/>
  <c r="DF25" i="2"/>
  <c r="DG25" i="2"/>
  <c r="DH25" i="2"/>
  <c r="DH27" i="2" s="1"/>
  <c r="DI25" i="2"/>
  <c r="DI27" i="2" s="1"/>
  <c r="DJ25" i="2"/>
  <c r="DK25" i="2"/>
  <c r="DL25" i="2"/>
  <c r="DL27" i="2" s="1"/>
  <c r="DM25" i="2"/>
  <c r="DN25" i="2"/>
  <c r="DO25" i="2"/>
  <c r="DP25" i="2"/>
  <c r="DP27" i="2" s="1"/>
  <c r="DQ25" i="2"/>
  <c r="DR25" i="2"/>
  <c r="DS25" i="2"/>
  <c r="DT25" i="2"/>
  <c r="DT27" i="2" s="1"/>
  <c r="DU25" i="2"/>
  <c r="DU27" i="2" s="1"/>
  <c r="DV25" i="2"/>
  <c r="DW25" i="2"/>
  <c r="DX25" i="2"/>
  <c r="DY25" i="2"/>
  <c r="DZ25" i="2"/>
  <c r="EA25" i="2"/>
  <c r="EB25" i="2"/>
  <c r="EB27" i="2" s="1"/>
  <c r="EC25" i="2"/>
  <c r="ED25" i="2"/>
  <c r="ED27" i="2" s="1"/>
  <c r="EE25" i="2"/>
  <c r="EF25" i="2"/>
  <c r="EF27" i="2" s="1"/>
  <c r="EF32" i="2" s="1"/>
  <c r="EG25" i="2"/>
  <c r="EH25" i="2"/>
  <c r="EI25" i="2"/>
  <c r="EJ25" i="2"/>
  <c r="EJ27" i="2" s="1"/>
  <c r="EK25" i="2"/>
  <c r="EL25" i="2"/>
  <c r="EM25" i="2"/>
  <c r="EM27" i="2" s="1"/>
  <c r="EN25" i="2"/>
  <c r="EO25" i="2"/>
  <c r="EP25" i="2"/>
  <c r="EQ25" i="2"/>
  <c r="ER25" i="2"/>
  <c r="ER27" i="2" s="1"/>
  <c r="ES25" i="2"/>
  <c r="ET25" i="2"/>
  <c r="EU25" i="2"/>
  <c r="EV25" i="2"/>
  <c r="EV27" i="2" s="1"/>
  <c r="EV32" i="2" s="1"/>
  <c r="EW25" i="2"/>
  <c r="EW27" i="2" s="1"/>
  <c r="EX25" i="2"/>
  <c r="EY25" i="2"/>
  <c r="EZ25" i="2"/>
  <c r="EZ27" i="2" s="1"/>
  <c r="FA25" i="2"/>
  <c r="FA27" i="2" s="1"/>
  <c r="FB25" i="2"/>
  <c r="FC25" i="2"/>
  <c r="FD25" i="2"/>
  <c r="FE25" i="2"/>
  <c r="FF25" i="2"/>
  <c r="FG25" i="2"/>
  <c r="FH25" i="2"/>
  <c r="FH27" i="2" s="1"/>
  <c r="FI25" i="2"/>
  <c r="FJ25" i="2"/>
  <c r="FK25" i="2"/>
  <c r="FL25" i="2"/>
  <c r="FM25" i="2"/>
  <c r="FM27" i="2" s="1"/>
  <c r="FN25" i="2"/>
  <c r="FO25" i="2"/>
  <c r="FP25" i="2"/>
  <c r="FP27" i="2" s="1"/>
  <c r="FQ25" i="2"/>
  <c r="F27" i="2"/>
  <c r="H27" i="2"/>
  <c r="I27" i="2"/>
  <c r="M27" i="2"/>
  <c r="P27" i="2"/>
  <c r="S27" i="2"/>
  <c r="T27" i="2"/>
  <c r="U27" i="2"/>
  <c r="X27" i="2"/>
  <c r="AA27" i="2"/>
  <c r="AB27" i="2"/>
  <c r="AD27" i="2"/>
  <c r="AE27" i="2"/>
  <c r="AF27" i="2"/>
  <c r="AG27" i="2"/>
  <c r="AG35" i="2" s="1"/>
  <c r="AH27" i="2"/>
  <c r="AI27" i="2"/>
  <c r="AJ27" i="2"/>
  <c r="AK27" i="2"/>
  <c r="AL27" i="2"/>
  <c r="AM27" i="2"/>
  <c r="AM36" i="2" s="1"/>
  <c r="AN27" i="2"/>
  <c r="AT27" i="2"/>
  <c r="AU27" i="2"/>
  <c r="AU36" i="2" s="1"/>
  <c r="BC27" i="2"/>
  <c r="BC36" i="2" s="1"/>
  <c r="BJ27" i="2"/>
  <c r="BJ35" i="2" s="1"/>
  <c r="BK27" i="2"/>
  <c r="BK36" i="2" s="1"/>
  <c r="BR27" i="2"/>
  <c r="BS27" i="2"/>
  <c r="BS36" i="2" s="1"/>
  <c r="BT27" i="2"/>
  <c r="BW27" i="2"/>
  <c r="BY27" i="2"/>
  <c r="BY36" i="2" s="1"/>
  <c r="BZ27" i="2"/>
  <c r="CB27" i="2"/>
  <c r="CE27" i="2"/>
  <c r="CG27" i="2"/>
  <c r="CH27" i="2"/>
  <c r="CI27" i="2"/>
  <c r="CM27" i="2"/>
  <c r="CP27" i="2"/>
  <c r="CQ27" i="2"/>
  <c r="CR27" i="2"/>
  <c r="CU27" i="2"/>
  <c r="CW27" i="2"/>
  <c r="CX27" i="2"/>
  <c r="CY27" i="2"/>
  <c r="CY36" i="2" s="1"/>
  <c r="DC27" i="2"/>
  <c r="DE27" i="2"/>
  <c r="DE36" i="2" s="1"/>
  <c r="DF27" i="2"/>
  <c r="DG27" i="2"/>
  <c r="DK27" i="2"/>
  <c r="DM27" i="2"/>
  <c r="DM32" i="2" s="1"/>
  <c r="DN27" i="2"/>
  <c r="DO27" i="2"/>
  <c r="DQ27" i="2"/>
  <c r="DS27" i="2"/>
  <c r="DV27" i="2"/>
  <c r="DV35" i="2" s="1"/>
  <c r="DW27" i="2"/>
  <c r="DX27" i="2"/>
  <c r="DX32" i="2" s="1"/>
  <c r="EA27" i="2"/>
  <c r="EC27" i="2"/>
  <c r="EE27" i="2"/>
  <c r="EG27" i="2"/>
  <c r="EI27" i="2"/>
  <c r="EK27" i="2"/>
  <c r="EK32" i="2" s="1"/>
  <c r="EL27" i="2"/>
  <c r="EN27" i="2"/>
  <c r="EO27" i="2"/>
  <c r="EQ27" i="2"/>
  <c r="ES27" i="2"/>
  <c r="ET27" i="2"/>
  <c r="EU27" i="2"/>
  <c r="EY27" i="2"/>
  <c r="FB27" i="2"/>
  <c r="FB36" i="2" s="1"/>
  <c r="FC27" i="2"/>
  <c r="FD27" i="2"/>
  <c r="FG27" i="2"/>
  <c r="FI27" i="2"/>
  <c r="FJ27" i="2"/>
  <c r="FK27" i="2"/>
  <c r="FL27" i="2"/>
  <c r="FO27" i="2"/>
  <c r="FQ27" i="2"/>
  <c r="CK29" i="2"/>
  <c r="CL29" i="2"/>
  <c r="CL32" i="2" s="1"/>
  <c r="CM29" i="2"/>
  <c r="CM32" i="2" s="1"/>
  <c r="CN29" i="2"/>
  <c r="CO29" i="2"/>
  <c r="CP29" i="2"/>
  <c r="CQ29" i="2"/>
  <c r="CR29" i="2"/>
  <c r="CS29" i="2"/>
  <c r="CT29" i="2"/>
  <c r="CU29" i="2"/>
  <c r="CV29" i="2"/>
  <c r="CW29" i="2"/>
  <c r="CX29" i="2"/>
  <c r="CY29" i="2"/>
  <c r="CZ29" i="2"/>
  <c r="DA29" i="2"/>
  <c r="DB29" i="2"/>
  <c r="DC29" i="2"/>
  <c r="DC32" i="2" s="1"/>
  <c r="DD29" i="2"/>
  <c r="DE29" i="2"/>
  <c r="DF29" i="2"/>
  <c r="DG29" i="2"/>
  <c r="DH29" i="2"/>
  <c r="DI29" i="2"/>
  <c r="DJ29" i="2"/>
  <c r="DL29" i="2"/>
  <c r="DM29" i="2"/>
  <c r="DN29" i="2"/>
  <c r="DO29" i="2"/>
  <c r="DP29" i="2"/>
  <c r="DQ29" i="2"/>
  <c r="DR29" i="2"/>
  <c r="DS29" i="2"/>
  <c r="DS32" i="2" s="1"/>
  <c r="DT29" i="2"/>
  <c r="DU29" i="2"/>
  <c r="DV29" i="2"/>
  <c r="DZ29" i="2"/>
  <c r="EA29" i="2"/>
  <c r="EB29" i="2"/>
  <c r="EC29" i="2"/>
  <c r="ED29" i="2"/>
  <c r="ED32" i="2" s="1"/>
  <c r="EE29" i="2"/>
  <c r="EF29" i="2"/>
  <c r="EG29" i="2"/>
  <c r="EH29" i="2"/>
  <c r="FR31" i="2"/>
  <c r="CO32" i="2"/>
  <c r="CP32" i="2"/>
  <c r="CT32" i="2"/>
  <c r="CU32" i="2"/>
  <c r="CX32" i="2"/>
  <c r="DA32" i="2"/>
  <c r="DE32" i="2"/>
  <c r="DF32" i="2"/>
  <c r="DJ32" i="2"/>
  <c r="DK32" i="2"/>
  <c r="DN32" i="2"/>
  <c r="DR32" i="2"/>
  <c r="DU32" i="2"/>
  <c r="DV32" i="2"/>
  <c r="EA32" i="2"/>
  <c r="EG32" i="2"/>
  <c r="EH32" i="2"/>
  <c r="EI32" i="2"/>
  <c r="EL32" i="2"/>
  <c r="EQ32" i="2"/>
  <c r="ET32" i="2"/>
  <c r="EY32" i="2"/>
  <c r="FA32" i="2"/>
  <c r="FB32" i="2"/>
  <c r="FF32" i="2"/>
  <c r="FG32" i="2"/>
  <c r="FJ32" i="2"/>
  <c r="FN32" i="2"/>
  <c r="FO32" i="2"/>
  <c r="FQ32" i="2"/>
  <c r="FJ33" i="2"/>
  <c r="FL33" i="2"/>
  <c r="FM33" i="2"/>
  <c r="FO33" i="2"/>
  <c r="FQ33" i="2"/>
  <c r="AE35" i="2"/>
  <c r="AF35" i="2"/>
  <c r="AH35" i="2"/>
  <c r="AI35" i="2"/>
  <c r="AJ35" i="2"/>
  <c r="AK35" i="2"/>
  <c r="AL35" i="2"/>
  <c r="AM35" i="2"/>
  <c r="AT35" i="2"/>
  <c r="AU35" i="2"/>
  <c r="BB35" i="2"/>
  <c r="BC35" i="2"/>
  <c r="BK35" i="2"/>
  <c r="BR35" i="2"/>
  <c r="BW35" i="2"/>
  <c r="BZ35" i="2"/>
  <c r="CA35" i="2"/>
  <c r="CD35" i="2"/>
  <c r="CE35" i="2"/>
  <c r="CG35" i="2"/>
  <c r="CJ35" i="2"/>
  <c r="CM35" i="2"/>
  <c r="CO35" i="2"/>
  <c r="CP35" i="2"/>
  <c r="CQ35" i="2"/>
  <c r="CT35" i="2"/>
  <c r="CU35" i="2"/>
  <c r="CW35" i="2"/>
  <c r="CX35" i="2"/>
  <c r="CY35" i="2"/>
  <c r="CZ35" i="2"/>
  <c r="DC35" i="2"/>
  <c r="DE35" i="2"/>
  <c r="DF35" i="2"/>
  <c r="DG35" i="2"/>
  <c r="DH35" i="2"/>
  <c r="DJ35" i="2"/>
  <c r="DK35" i="2"/>
  <c r="DN35" i="2"/>
  <c r="DO35" i="2"/>
  <c r="DP35" i="2"/>
  <c r="DR35" i="2"/>
  <c r="DS35" i="2"/>
  <c r="DU35" i="2"/>
  <c r="DW35" i="2"/>
  <c r="DX35" i="2"/>
  <c r="DZ35" i="2"/>
  <c r="EA35" i="2"/>
  <c r="ED35" i="2"/>
  <c r="EF35" i="2"/>
  <c r="EH35" i="2"/>
  <c r="EI35" i="2"/>
  <c r="EK35" i="2"/>
  <c r="EM35" i="2"/>
  <c r="EP35" i="2"/>
  <c r="EQ35" i="2"/>
  <c r="ET35" i="2"/>
  <c r="EV35" i="2"/>
  <c r="EY35" i="2"/>
  <c r="FA35" i="2"/>
  <c r="FC35" i="2"/>
  <c r="FF35" i="2"/>
  <c r="FG35" i="2"/>
  <c r="FI35" i="2"/>
  <c r="FJ35" i="2"/>
  <c r="FK35" i="2"/>
  <c r="FL35" i="2"/>
  <c r="FO35" i="2"/>
  <c r="FQ35" i="2"/>
  <c r="AE36" i="2"/>
  <c r="AL36" i="2"/>
  <c r="AN36" i="2"/>
  <c r="AN41" i="2" s="1"/>
  <c r="AT36" i="2"/>
  <c r="BB36" i="2"/>
  <c r="BJ36" i="2"/>
  <c r="BR36" i="2"/>
  <c r="BW36" i="2"/>
  <c r="BZ36" i="2"/>
  <c r="CC36" i="2"/>
  <c r="CD36" i="2"/>
  <c r="CE36" i="2"/>
  <c r="CG36" i="2"/>
  <c r="CJ36" i="2"/>
  <c r="CL36" i="2"/>
  <c r="CM36" i="2"/>
  <c r="CO36" i="2"/>
  <c r="CP36" i="2"/>
  <c r="CU36" i="2"/>
  <c r="CW36" i="2"/>
  <c r="CX36" i="2"/>
  <c r="CZ36" i="2"/>
  <c r="DB36" i="2"/>
  <c r="DC36" i="2"/>
  <c r="DF36" i="2"/>
  <c r="DG36" i="2"/>
  <c r="DH36" i="2"/>
  <c r="DJ36" i="2"/>
  <c r="DK36" i="2"/>
  <c r="DM36" i="2"/>
  <c r="DN36" i="2"/>
  <c r="DP36" i="2"/>
  <c r="DQ36" i="2"/>
  <c r="DS36" i="2"/>
  <c r="DU36" i="2"/>
  <c r="DX36" i="2"/>
  <c r="DZ36" i="2"/>
  <c r="EA36" i="2"/>
  <c r="ED36" i="2"/>
  <c r="EF36" i="2"/>
  <c r="EH36" i="2"/>
  <c r="EI36" i="2"/>
  <c r="EK36" i="2"/>
  <c r="EN36" i="2"/>
  <c r="EO36" i="2"/>
  <c r="EP36" i="2"/>
  <c r="EQ36" i="2"/>
  <c r="ET36" i="2"/>
  <c r="EV36" i="2"/>
  <c r="EW36" i="2"/>
  <c r="EX36" i="2"/>
  <c r="EY36" i="2"/>
  <c r="FA36" i="2"/>
  <c r="FF36" i="2"/>
  <c r="FG36" i="2"/>
  <c r="FI36" i="2"/>
  <c r="FJ36" i="2"/>
  <c r="FM36" i="2"/>
  <c r="FO36" i="2"/>
  <c r="FQ36" i="2"/>
  <c r="F42" i="2"/>
  <c r="G42" i="2"/>
  <c r="G43" i="2" s="1"/>
  <c r="G44" i="2" s="1"/>
  <c r="G46" i="2" s="1"/>
  <c r="H42" i="2"/>
  <c r="I42" i="2" s="1"/>
  <c r="I49" i="2" s="1"/>
  <c r="F43" i="2"/>
  <c r="F44" i="2"/>
  <c r="F46" i="2" s="1"/>
  <c r="G48" i="2"/>
  <c r="G50" i="2" s="1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AE48" i="2"/>
  <c r="AF48" i="2"/>
  <c r="AG48" i="2"/>
  <c r="AH48" i="2"/>
  <c r="AI48" i="2"/>
  <c r="AJ48" i="2"/>
  <c r="AK48" i="2"/>
  <c r="AL48" i="2"/>
  <c r="AM48" i="2"/>
  <c r="AN48" i="2"/>
  <c r="G49" i="2"/>
  <c r="AK73" i="2"/>
  <c r="AK111" i="2"/>
  <c r="AK142" i="2"/>
  <c r="AK176" i="2"/>
  <c r="AK213" i="2"/>
  <c r="AK259" i="2"/>
  <c r="AK337" i="2"/>
  <c r="AK427" i="2"/>
  <c r="AK567" i="2"/>
  <c r="AK699" i="2"/>
  <c r="AK870" i="2"/>
  <c r="AK1012" i="2"/>
  <c r="AK1095" i="2"/>
  <c r="AK1140" i="2"/>
  <c r="AK1193" i="2"/>
  <c r="AK1270" i="2"/>
  <c r="AK1366" i="2"/>
  <c r="AK1469" i="2"/>
  <c r="AK1561" i="2"/>
  <c r="AK1668" i="2"/>
  <c r="AK1772" i="2"/>
  <c r="AK1899" i="2"/>
  <c r="AK2068" i="2"/>
  <c r="AK2161" i="2"/>
  <c r="AK2215" i="2"/>
  <c r="AK2267" i="2"/>
  <c r="AK2329" i="2"/>
  <c r="AK2382" i="2"/>
  <c r="AK2457" i="2"/>
  <c r="AK2531" i="2"/>
  <c r="AK2593" i="2"/>
  <c r="AK2652" i="2"/>
  <c r="AK2720" i="2"/>
  <c r="AK2824" i="2"/>
  <c r="AK2918" i="2"/>
  <c r="AK3012" i="2"/>
  <c r="AK3099" i="2"/>
  <c r="AK3159" i="2"/>
  <c r="AK3225" i="2"/>
  <c r="AK3275" i="2"/>
  <c r="AK3325" i="2"/>
  <c r="AK3373" i="2"/>
  <c r="AK3470" i="2"/>
  <c r="AK3587" i="2"/>
  <c r="AK3650" i="2"/>
  <c r="AK3731" i="2"/>
  <c r="AK3809" i="2"/>
  <c r="AK3940" i="2"/>
  <c r="AK4004" i="2"/>
  <c r="AK4122" i="2"/>
  <c r="AK4263" i="2"/>
  <c r="AK4463" i="2"/>
  <c r="AK4917" i="2"/>
  <c r="AK5187" i="2"/>
  <c r="AK5635" i="2"/>
  <c r="AK6063" i="2"/>
  <c r="AK6571" i="2"/>
  <c r="AK7353" i="2"/>
  <c r="AK8038" i="2"/>
  <c r="CK30" i="2" s="1"/>
  <c r="AK8539" i="2"/>
  <c r="CL30" i="2" s="1"/>
  <c r="AK8814" i="2"/>
  <c r="CM30" i="2" s="1"/>
  <c r="CM33" i="2" s="1"/>
  <c r="AK8855" i="2"/>
  <c r="CN30" i="2" s="1"/>
  <c r="AK8875" i="2"/>
  <c r="AK8901" i="2"/>
  <c r="CO30" i="2" s="1"/>
  <c r="CO33" i="2" s="1"/>
  <c r="AK8945" i="2"/>
  <c r="CP30" i="2" s="1"/>
  <c r="CP33" i="2" s="1"/>
  <c r="AK8984" i="2"/>
  <c r="CQ30" i="2" s="1"/>
  <c r="CQ33" i="2" s="1"/>
  <c r="AK9021" i="2"/>
  <c r="CR30" i="2" s="1"/>
  <c r="CR33" i="2" s="1"/>
  <c r="AK9063" i="2"/>
  <c r="CS30" i="2" s="1"/>
  <c r="AK9104" i="2"/>
  <c r="CT30" i="2" s="1"/>
  <c r="AK9118" i="2"/>
  <c r="CU30" i="2" s="1"/>
  <c r="CU33" i="2" s="1"/>
  <c r="AK9139" i="2"/>
  <c r="CV30" i="2" s="1"/>
  <c r="AK9157" i="2"/>
  <c r="CW30" i="2" s="1"/>
  <c r="AK9170" i="2"/>
  <c r="CX30" i="2" s="1"/>
  <c r="CX33" i="2" s="1"/>
  <c r="AK9180" i="2"/>
  <c r="CY30" i="2" s="1"/>
  <c r="CY33" i="2" s="1"/>
  <c r="AK9190" i="2"/>
  <c r="CZ30" i="2" s="1"/>
  <c r="CZ33" i="2" s="1"/>
  <c r="AK9203" i="2"/>
  <c r="DA30" i="2" s="1"/>
  <c r="AK9215" i="2"/>
  <c r="DB30" i="2" s="1"/>
  <c r="AK9227" i="2"/>
  <c r="DC30" i="2" s="1"/>
  <c r="DC33" i="2" s="1"/>
  <c r="AK9237" i="2"/>
  <c r="DD30" i="2" s="1"/>
  <c r="AK9247" i="2"/>
  <c r="DE30" i="2" s="1"/>
  <c r="DE33" i="2" s="1"/>
  <c r="AK9257" i="2"/>
  <c r="DF30" i="2" s="1"/>
  <c r="AK9264" i="2"/>
  <c r="DG30" i="2" s="1"/>
  <c r="AK9273" i="2"/>
  <c r="DH30" i="2" s="1"/>
  <c r="DH33" i="2" s="1"/>
  <c r="AK9280" i="2"/>
  <c r="DI30" i="2" s="1"/>
  <c r="AK9286" i="2"/>
  <c r="DJ30" i="2" s="1"/>
  <c r="AK9292" i="2"/>
  <c r="DK30" i="2" s="1"/>
  <c r="DK33" i="2" s="1"/>
  <c r="AK9298" i="2"/>
  <c r="DL30" i="2" s="1"/>
  <c r="AK9304" i="2"/>
  <c r="DM30" i="2" s="1"/>
  <c r="DM33" i="2" s="1"/>
  <c r="AK9311" i="2"/>
  <c r="DN30" i="2" s="1"/>
  <c r="AK9318" i="2"/>
  <c r="DO30" i="2" s="1"/>
  <c r="DO33" i="2" s="1"/>
  <c r="AK9325" i="2"/>
  <c r="DP30" i="2" s="1"/>
  <c r="DP33" i="2" s="1"/>
  <c r="AK9332" i="2"/>
  <c r="DQ30" i="2" s="1"/>
  <c r="AK9339" i="2"/>
  <c r="DR30" i="2" s="1"/>
  <c r="AK9346" i="2"/>
  <c r="DS30" i="2" s="1"/>
  <c r="DS33" i="2" s="1"/>
  <c r="AK9353" i="2"/>
  <c r="DT30" i="2" s="1"/>
  <c r="AK9359" i="2"/>
  <c r="DU30" i="2" s="1"/>
  <c r="DU33" i="2" s="1"/>
  <c r="AK9365" i="2"/>
  <c r="DV30" i="2" s="1"/>
  <c r="AK9371" i="2"/>
  <c r="DW30" i="2" s="1"/>
  <c r="DW33" i="2" s="1"/>
  <c r="AK9377" i="2"/>
  <c r="DX30" i="2" s="1"/>
  <c r="DX33" i="2" s="1"/>
  <c r="AK9384" i="2"/>
  <c r="DY30" i="2" s="1"/>
  <c r="AK9392" i="2"/>
  <c r="DZ30" i="2" s="1"/>
  <c r="AK9399" i="2"/>
  <c r="EA30" i="2" s="1"/>
  <c r="EA33" i="2" s="1"/>
  <c r="AK9406" i="2"/>
  <c r="EB30" i="2" s="1"/>
  <c r="AK9413" i="2"/>
  <c r="EC30" i="2" s="1"/>
  <c r="AK9419" i="2"/>
  <c r="ED30" i="2" s="1"/>
  <c r="ED33" i="2" s="1"/>
  <c r="AK9424" i="2"/>
  <c r="EE30" i="2" s="1"/>
  <c r="AK9431" i="2"/>
  <c r="EF30" i="2" s="1"/>
  <c r="EF33" i="2" s="1"/>
  <c r="AK9436" i="2"/>
  <c r="EG30" i="2" s="1"/>
  <c r="AK9441" i="2"/>
  <c r="EH30" i="2" s="1"/>
  <c r="AK9446" i="2"/>
  <c r="EI30" i="2" s="1"/>
  <c r="EI33" i="2" s="1"/>
  <c r="AK9452" i="2"/>
  <c r="EJ30" i="2" s="1"/>
  <c r="AK9458" i="2"/>
  <c r="EK30" i="2" s="1"/>
  <c r="EK33" i="2" s="1"/>
  <c r="AK9465" i="2"/>
  <c r="EL30" i="2" s="1"/>
  <c r="AK9471" i="2"/>
  <c r="EM30" i="2" s="1"/>
  <c r="AK9477" i="2"/>
  <c r="EN30" i="2" s="1"/>
  <c r="EN33" i="2" s="1"/>
  <c r="AK9483" i="2"/>
  <c r="EO30" i="2" s="1"/>
  <c r="AK9489" i="2"/>
  <c r="EP30" i="2" s="1"/>
  <c r="AK9493" i="2"/>
  <c r="EQ30" i="2" s="1"/>
  <c r="EQ33" i="2" s="1"/>
  <c r="AK9497" i="2"/>
  <c r="ER30" i="2" s="1"/>
  <c r="AK9500" i="2"/>
  <c r="ES30" i="2" s="1"/>
  <c r="AK9503" i="2"/>
  <c r="ET30" i="2" s="1"/>
  <c r="ET33" i="2" s="1"/>
  <c r="AK9506" i="2"/>
  <c r="EU30" i="2" s="1"/>
  <c r="AK9509" i="2"/>
  <c r="EV30" i="2" s="1"/>
  <c r="EV33" i="2" s="1"/>
  <c r="AK9512" i="2"/>
  <c r="EW30" i="2" s="1"/>
  <c r="AK9515" i="2"/>
  <c r="EX30" i="2" s="1"/>
  <c r="AK9518" i="2"/>
  <c r="EY30" i="2" s="1"/>
  <c r="EY33" i="2" s="1"/>
  <c r="AK9521" i="2"/>
  <c r="EZ30" i="2" s="1"/>
  <c r="AK9524" i="2"/>
  <c r="FA30" i="2" s="1"/>
  <c r="FA33" i="2" s="1"/>
  <c r="AK9527" i="2"/>
  <c r="FB30" i="2" s="1"/>
  <c r="FB33" i="2" s="1"/>
  <c r="AK9530" i="2"/>
  <c r="FC30" i="2" s="1"/>
  <c r="FC33" i="2" s="1"/>
  <c r="AK9533" i="2"/>
  <c r="FD30" i="2" s="1"/>
  <c r="AK9536" i="2"/>
  <c r="FE30" i="2" s="1"/>
  <c r="AK9539" i="2"/>
  <c r="FF30" i="2" s="1"/>
  <c r="AK9542" i="2"/>
  <c r="FG30" i="2" s="1"/>
  <c r="FG33" i="2" s="1"/>
  <c r="AK9545" i="2"/>
  <c r="FH30" i="2" s="1"/>
  <c r="EJ33" i="2" l="1"/>
  <c r="EJ36" i="2"/>
  <c r="EJ32" i="2"/>
  <c r="EJ35" i="2"/>
  <c r="DL32" i="2"/>
  <c r="DL33" i="2"/>
  <c r="DL36" i="2"/>
  <c r="DL35" i="2"/>
  <c r="BI36" i="2"/>
  <c r="BI35" i="2"/>
  <c r="AR35" i="2"/>
  <c r="AR36" i="2"/>
  <c r="K17" i="2"/>
  <c r="K7" i="2"/>
  <c r="K16" i="2"/>
  <c r="K20" i="2"/>
  <c r="K27" i="2" s="1"/>
  <c r="BP36" i="2"/>
  <c r="BP35" i="2"/>
  <c r="L16" i="2"/>
  <c r="L14" i="2"/>
  <c r="CH36" i="2"/>
  <c r="CH35" i="2"/>
  <c r="FP35" i="2"/>
  <c r="FP36" i="2"/>
  <c r="FP32" i="2"/>
  <c r="FP33" i="2"/>
  <c r="DT35" i="2"/>
  <c r="DT36" i="2"/>
  <c r="DT32" i="2"/>
  <c r="DT33" i="2"/>
  <c r="CF36" i="2"/>
  <c r="CF35" i="2"/>
  <c r="ES36" i="2"/>
  <c r="ES32" i="2"/>
  <c r="ES35" i="2"/>
  <c r="ES33" i="2"/>
  <c r="BT36" i="2"/>
  <c r="BT35" i="2"/>
  <c r="AZ36" i="2"/>
  <c r="AZ35" i="2"/>
  <c r="J7" i="2"/>
  <c r="J16" i="2"/>
  <c r="I50" i="2"/>
  <c r="FH32" i="2"/>
  <c r="FH33" i="2"/>
  <c r="FH35" i="2"/>
  <c r="EB32" i="2"/>
  <c r="EB33" i="2"/>
  <c r="EB36" i="2"/>
  <c r="EB35" i="2"/>
  <c r="CN33" i="2"/>
  <c r="CN32" i="2"/>
  <c r="CN35" i="2"/>
  <c r="BQ35" i="2"/>
  <c r="BQ36" i="2"/>
  <c r="EE32" i="2"/>
  <c r="EE36" i="2"/>
  <c r="EE35" i="2"/>
  <c r="EE33" i="2"/>
  <c r="BH35" i="2"/>
  <c r="BH36" i="2"/>
  <c r="EZ32" i="2"/>
  <c r="EZ33" i="2"/>
  <c r="EZ36" i="2"/>
  <c r="EZ35" i="2"/>
  <c r="DD35" i="2"/>
  <c r="DD32" i="2"/>
  <c r="DD36" i="2"/>
  <c r="DD33" i="2"/>
  <c r="BA35" i="2"/>
  <c r="BA36" i="2"/>
  <c r="BX36" i="2"/>
  <c r="BX35" i="2"/>
  <c r="ER33" i="2"/>
  <c r="ER36" i="2"/>
  <c r="ER32" i="2"/>
  <c r="ER35" i="2"/>
  <c r="CV35" i="2"/>
  <c r="CV32" i="2"/>
  <c r="CV33" i="2"/>
  <c r="CV36" i="2"/>
  <c r="AS35" i="2"/>
  <c r="AS36" i="2"/>
  <c r="FR30" i="2"/>
  <c r="FH36" i="2"/>
  <c r="CN36" i="2"/>
  <c r="H43" i="2"/>
  <c r="H44" i="2" s="1"/>
  <c r="H46" i="2" s="1"/>
  <c r="FD32" i="2"/>
  <c r="FD35" i="2"/>
  <c r="FD36" i="2"/>
  <c r="FD33" i="2"/>
  <c r="H49" i="2"/>
  <c r="H50" i="2" s="1"/>
  <c r="J42" i="2"/>
  <c r="I43" i="2"/>
  <c r="I44" i="2" s="1"/>
  <c r="I46" i="2" s="1"/>
  <c r="CR32" i="2"/>
  <c r="CR35" i="2"/>
  <c r="CR36" i="2"/>
  <c r="EW33" i="2"/>
  <c r="EW35" i="2"/>
  <c r="EW32" i="2"/>
  <c r="DI33" i="2"/>
  <c r="DI32" i="2"/>
  <c r="DI35" i="2"/>
  <c r="DI36" i="2"/>
  <c r="CK33" i="2"/>
  <c r="CK35" i="2"/>
  <c r="CK32" i="2"/>
  <c r="CK36" i="2"/>
  <c r="DF33" i="2"/>
  <c r="EG33" i="2"/>
  <c r="EG35" i="2"/>
  <c r="EG36" i="2"/>
  <c r="DQ33" i="2"/>
  <c r="DQ35" i="2"/>
  <c r="DQ32" i="2"/>
  <c r="EC32" i="2"/>
  <c r="EC33" i="2"/>
  <c r="EC35" i="2"/>
  <c r="EC36" i="2"/>
  <c r="DO32" i="2"/>
  <c r="DO36" i="2"/>
  <c r="EO33" i="2"/>
  <c r="EO32" i="2"/>
  <c r="EO35" i="2"/>
  <c r="DN33" i="2"/>
  <c r="CB35" i="2"/>
  <c r="CB36" i="2"/>
  <c r="FM35" i="2"/>
  <c r="FM32" i="2"/>
  <c r="DA33" i="2"/>
  <c r="DA35" i="2"/>
  <c r="DA36" i="2"/>
  <c r="FN33" i="2"/>
  <c r="FN35" i="2"/>
  <c r="FN36" i="2"/>
  <c r="FF33" i="2"/>
  <c r="EX33" i="2"/>
  <c r="EX32" i="2"/>
  <c r="EX35" i="2"/>
  <c r="EP33" i="2"/>
  <c r="EP32" i="2"/>
  <c r="EH33" i="2"/>
  <c r="DZ33" i="2"/>
  <c r="DV36" i="2"/>
  <c r="FL32" i="2"/>
  <c r="FL36" i="2"/>
  <c r="EN32" i="2"/>
  <c r="EN35" i="2"/>
  <c r="CZ32" i="2"/>
  <c r="FK32" i="2"/>
  <c r="FK36" i="2"/>
  <c r="FK33" i="2"/>
  <c r="EL35" i="2"/>
  <c r="EL33" i="2"/>
  <c r="EL36" i="2"/>
  <c r="FB35" i="2"/>
  <c r="BY35" i="2"/>
  <c r="DV33" i="2"/>
  <c r="CW32" i="2"/>
  <c r="CW33" i="2"/>
  <c r="FR29" i="2"/>
  <c r="FI32" i="2"/>
  <c r="FI33" i="2"/>
  <c r="CI36" i="2"/>
  <c r="CI35" i="2"/>
  <c r="DR33" i="2"/>
  <c r="DJ33" i="2"/>
  <c r="DB33" i="2"/>
  <c r="CT33" i="2"/>
  <c r="CL33" i="2"/>
  <c r="EU32" i="2"/>
  <c r="EU36" i="2"/>
  <c r="CQ32" i="2"/>
  <c r="CQ36" i="2"/>
  <c r="DP32" i="2"/>
  <c r="DH32" i="2"/>
  <c r="FE27" i="2"/>
  <c r="DY27" i="2"/>
  <c r="CS27" i="2"/>
  <c r="CT36" i="2"/>
  <c r="DM35" i="2"/>
  <c r="CL35" i="2"/>
  <c r="BS35" i="2"/>
  <c r="DB32" i="2"/>
  <c r="DW32" i="2"/>
  <c r="DW36" i="2"/>
  <c r="EM32" i="2"/>
  <c r="EM33" i="2"/>
  <c r="EM36" i="2"/>
  <c r="DR36" i="2"/>
  <c r="EU35" i="2"/>
  <c r="DB35" i="2"/>
  <c r="EU33" i="2"/>
  <c r="DZ32" i="2"/>
  <c r="FC32" i="2"/>
  <c r="FC36" i="2"/>
  <c r="DG33" i="2"/>
  <c r="BG27" i="2"/>
  <c r="AQ27" i="2"/>
  <c r="BO27" i="2"/>
  <c r="AV20" i="2"/>
  <c r="AV27" i="2" s="1"/>
  <c r="AV17" i="2"/>
  <c r="FN16" i="2"/>
  <c r="FN21" i="2" s="1"/>
  <c r="FN11" i="2"/>
  <c r="FF16" i="2"/>
  <c r="FF21" i="2" s="1"/>
  <c r="FF11" i="2"/>
  <c r="EX16" i="2"/>
  <c r="EX11" i="2"/>
  <c r="EX21" i="2"/>
  <c r="EP16" i="2"/>
  <c r="EP11" i="2"/>
  <c r="EP21" i="2"/>
  <c r="EH16" i="2"/>
  <c r="EH21" i="2" s="1"/>
  <c r="EH11" i="2"/>
  <c r="DZ16" i="2"/>
  <c r="DZ21" i="2" s="1"/>
  <c r="DZ11" i="2"/>
  <c r="DR16" i="2"/>
  <c r="DR21" i="2" s="1"/>
  <c r="DR11" i="2"/>
  <c r="DJ16" i="2"/>
  <c r="DJ21" i="2" s="1"/>
  <c r="DJ11" i="2"/>
  <c r="DB16" i="2"/>
  <c r="DB11" i="2"/>
  <c r="DB21" i="2"/>
  <c r="CT16" i="2"/>
  <c r="CT21" i="2" s="1"/>
  <c r="CT11" i="2"/>
  <c r="CL16" i="2"/>
  <c r="CL11" i="2"/>
  <c r="CL21" i="2"/>
  <c r="CD16" i="2"/>
  <c r="CD11" i="2"/>
  <c r="CD21" i="2"/>
  <c r="BV16" i="2"/>
  <c r="BV21" i="2" s="1"/>
  <c r="BV27" i="2" s="1"/>
  <c r="BV11" i="2"/>
  <c r="BN16" i="2"/>
  <c r="BN20" i="2" s="1"/>
  <c r="BN27" i="2" s="1"/>
  <c r="BN11" i="2"/>
  <c r="BN17" i="2"/>
  <c r="BF16" i="2"/>
  <c r="BF11" i="2"/>
  <c r="AX16" i="2"/>
  <c r="AX20" i="2" s="1"/>
  <c r="AX27" i="2" s="1"/>
  <c r="AX11" i="2"/>
  <c r="AX17" i="2"/>
  <c r="AP16" i="2"/>
  <c r="AP11" i="2"/>
  <c r="W17" i="2"/>
  <c r="W20" i="2" s="1"/>
  <c r="W27" i="2" s="1"/>
  <c r="O21" i="2"/>
  <c r="O27" i="2" s="1"/>
  <c r="G17" i="2"/>
  <c r="G20" i="2" s="1"/>
  <c r="G27" i="2" s="1"/>
  <c r="BD20" i="2"/>
  <c r="BD27" i="2" s="1"/>
  <c r="BD17" i="2"/>
  <c r="FM11" i="2"/>
  <c r="FM21" i="2"/>
  <c r="FE11" i="2"/>
  <c r="FE21" i="2"/>
  <c r="EW11" i="2"/>
  <c r="EW21" i="2"/>
  <c r="EO11" i="2"/>
  <c r="EG11" i="2"/>
  <c r="DY11" i="2"/>
  <c r="DY21" i="2"/>
  <c r="DQ11" i="2"/>
  <c r="DQ21" i="2"/>
  <c r="DI11" i="2"/>
  <c r="DI21" i="2"/>
  <c r="DA11" i="2"/>
  <c r="DA21" i="2"/>
  <c r="CS11" i="2"/>
  <c r="CS21" i="2"/>
  <c r="CK11" i="2"/>
  <c r="CK21" i="2"/>
  <c r="CC11" i="2"/>
  <c r="CC21" i="2"/>
  <c r="BU11" i="2"/>
  <c r="BU21" i="2"/>
  <c r="BU27" i="2" s="1"/>
  <c r="BM11" i="2"/>
  <c r="BM17" i="2"/>
  <c r="BM20" i="2" s="1"/>
  <c r="BM27" i="2" s="1"/>
  <c r="BE11" i="2"/>
  <c r="BE20" i="2"/>
  <c r="BE27" i="2" s="1"/>
  <c r="BE17" i="2"/>
  <c r="AW11" i="2"/>
  <c r="AW17" i="2"/>
  <c r="AW20" i="2" s="1"/>
  <c r="AW27" i="2" s="1"/>
  <c r="AO11" i="2"/>
  <c r="AO20" i="2"/>
  <c r="FR10" i="2"/>
  <c r="AO17" i="2"/>
  <c r="V17" i="2"/>
  <c r="V20" i="2" s="1"/>
  <c r="V27" i="2" s="1"/>
  <c r="N21" i="2"/>
  <c r="N27" i="2" s="1"/>
  <c r="CY32" i="2"/>
  <c r="AY27" i="2"/>
  <c r="EG16" i="2"/>
  <c r="EG21" i="2" s="1"/>
  <c r="BL20" i="2"/>
  <c r="BL27" i="2" s="1"/>
  <c r="BL17" i="2"/>
  <c r="V11" i="2"/>
  <c r="DG32" i="2"/>
  <c r="EO16" i="2"/>
  <c r="EO21" i="2" s="1"/>
  <c r="EW16" i="2"/>
  <c r="CB17" i="2"/>
  <c r="CB20" i="2" s="1"/>
  <c r="BV35" i="2" l="1"/>
  <c r="BV36" i="2"/>
  <c r="AX36" i="2"/>
  <c r="AX35" i="2"/>
  <c r="BF20" i="2"/>
  <c r="BF27" i="2" s="1"/>
  <c r="AW35" i="2"/>
  <c r="AW36" i="2"/>
  <c r="BM35" i="2"/>
  <c r="BM36" i="2"/>
  <c r="AP20" i="2"/>
  <c r="AP27" i="2" s="1"/>
  <c r="AP36" i="2" s="1"/>
  <c r="BN35" i="2"/>
  <c r="BN36" i="2"/>
  <c r="BL35" i="2"/>
  <c r="BL36" i="2"/>
  <c r="K42" i="2"/>
  <c r="J43" i="2"/>
  <c r="J44" i="2" s="1"/>
  <c r="J46" i="2" s="1"/>
  <c r="J49" i="2"/>
  <c r="J50" i="2" s="1"/>
  <c r="AY35" i="2"/>
  <c r="AY36" i="2"/>
  <c r="AO27" i="2"/>
  <c r="AO36" i="2" s="1"/>
  <c r="AO41" i="2"/>
  <c r="CS33" i="2"/>
  <c r="FR33" i="2" s="1"/>
  <c r="CS32" i="2"/>
  <c r="FR32" i="2" s="1"/>
  <c r="CS35" i="2"/>
  <c r="CS36" i="2"/>
  <c r="BU35" i="2"/>
  <c r="BU36" i="2"/>
  <c r="DY33" i="2"/>
  <c r="DY35" i="2"/>
  <c r="DY36" i="2"/>
  <c r="DY32" i="2"/>
  <c r="J17" i="2"/>
  <c r="J20" i="2" s="1"/>
  <c r="J27" i="2" s="1"/>
  <c r="L17" i="2"/>
  <c r="L20" i="2"/>
  <c r="L27" i="2" s="1"/>
  <c r="AP17" i="2"/>
  <c r="BF17" i="2"/>
  <c r="AV36" i="2"/>
  <c r="AV35" i="2"/>
  <c r="FE33" i="2"/>
  <c r="FE35" i="2"/>
  <c r="FE36" i="2"/>
  <c r="FE32" i="2"/>
  <c r="BO36" i="2"/>
  <c r="BO35" i="2"/>
  <c r="BG36" i="2"/>
  <c r="BG35" i="2"/>
  <c r="BE35" i="2"/>
  <c r="BE36" i="2"/>
  <c r="BD36" i="2"/>
  <c r="BD35" i="2"/>
  <c r="AQ36" i="2"/>
  <c r="AQ35" i="2"/>
  <c r="FR27" i="2"/>
  <c r="FR35" i="2" l="1"/>
  <c r="AP41" i="2"/>
  <c r="AO48" i="2"/>
  <c r="L42" i="2"/>
  <c r="K43" i="2"/>
  <c r="K44" i="2" s="1"/>
  <c r="K46" i="2" s="1"/>
  <c r="K49" i="2"/>
  <c r="K50" i="2" s="1"/>
  <c r="BF36" i="2"/>
  <c r="FR36" i="2" s="1"/>
  <c r="BF35" i="2"/>
  <c r="M42" i="2" l="1"/>
  <c r="L43" i="2"/>
  <c r="L44" i="2" s="1"/>
  <c r="L46" i="2" s="1"/>
  <c r="L49" i="2"/>
  <c r="L50" i="2" s="1"/>
  <c r="AP48" i="2"/>
  <c r="AQ41" i="2"/>
  <c r="AR41" i="2" l="1"/>
  <c r="AQ48" i="2"/>
  <c r="N42" i="2"/>
  <c r="M49" i="2"/>
  <c r="M50" i="2" s="1"/>
  <c r="M43" i="2"/>
  <c r="M44" i="2" s="1"/>
  <c r="M46" i="2" s="1"/>
  <c r="AR48" i="2" l="1"/>
  <c r="AS41" i="2"/>
  <c r="N43" i="2"/>
  <c r="N44" i="2" s="1"/>
  <c r="N46" i="2" s="1"/>
  <c r="N49" i="2"/>
  <c r="N50" i="2" s="1"/>
  <c r="O42" i="2"/>
  <c r="O43" i="2" l="1"/>
  <c r="O44" i="2" s="1"/>
  <c r="O46" i="2" s="1"/>
  <c r="P42" i="2"/>
  <c r="O49" i="2"/>
  <c r="O50" i="2" s="1"/>
  <c r="AT41" i="2"/>
  <c r="AS48" i="2"/>
  <c r="Q42" i="2" l="1"/>
  <c r="P43" i="2"/>
  <c r="P44" i="2" s="1"/>
  <c r="P46" i="2" s="1"/>
  <c r="P49" i="2"/>
  <c r="P50" i="2" s="1"/>
  <c r="AU41" i="2"/>
  <c r="AT48" i="2"/>
  <c r="AV41" i="2" l="1"/>
  <c r="AU48" i="2"/>
  <c r="Q43" i="2"/>
  <c r="Q44" i="2" s="1"/>
  <c r="Q46" i="2" s="1"/>
  <c r="Q49" i="2"/>
  <c r="Q50" i="2" s="1"/>
  <c r="R42" i="2"/>
  <c r="AW41" i="2" l="1"/>
  <c r="AV48" i="2"/>
  <c r="S42" i="2"/>
  <c r="R43" i="2"/>
  <c r="R44" i="2" s="1"/>
  <c r="R46" i="2" s="1"/>
  <c r="R49" i="2"/>
  <c r="R50" i="2" s="1"/>
  <c r="T42" i="2" l="1"/>
  <c r="S43" i="2"/>
  <c r="S44" i="2" s="1"/>
  <c r="S46" i="2" s="1"/>
  <c r="S49" i="2"/>
  <c r="S50" i="2" s="1"/>
  <c r="AX41" i="2"/>
  <c r="AW48" i="2"/>
  <c r="U42" i="2" l="1"/>
  <c r="T43" i="2"/>
  <c r="T44" i="2" s="1"/>
  <c r="T46" i="2" s="1"/>
  <c r="T49" i="2"/>
  <c r="T50" i="2" s="1"/>
  <c r="AY41" i="2"/>
  <c r="AX48" i="2"/>
  <c r="V42" i="2" l="1"/>
  <c r="U49" i="2"/>
  <c r="U50" i="2" s="1"/>
  <c r="U43" i="2"/>
  <c r="U44" i="2" s="1"/>
  <c r="U46" i="2" s="1"/>
  <c r="AZ41" i="2"/>
  <c r="AY48" i="2"/>
  <c r="W42" i="2" l="1"/>
  <c r="V49" i="2"/>
  <c r="V50" i="2" s="1"/>
  <c r="V43" i="2"/>
  <c r="V44" i="2" s="1"/>
  <c r="V46" i="2" s="1"/>
  <c r="BA41" i="2"/>
  <c r="AZ48" i="2"/>
  <c r="W43" i="2" l="1"/>
  <c r="W44" i="2" s="1"/>
  <c r="W46" i="2" s="1"/>
  <c r="X42" i="2"/>
  <c r="W49" i="2"/>
  <c r="W50" i="2" s="1"/>
  <c r="BB41" i="2"/>
  <c r="BA48" i="2"/>
  <c r="BC41" i="2" l="1"/>
  <c r="BB48" i="2"/>
  <c r="Y42" i="2"/>
  <c r="X43" i="2"/>
  <c r="X44" i="2" s="1"/>
  <c r="X46" i="2" s="1"/>
  <c r="X49" i="2"/>
  <c r="X50" i="2" s="1"/>
  <c r="BD41" i="2" l="1"/>
  <c r="BC48" i="2"/>
  <c r="Y43" i="2"/>
  <c r="Y44" i="2" s="1"/>
  <c r="Y46" i="2" s="1"/>
  <c r="Y49" i="2"/>
  <c r="Y50" i="2" s="1"/>
  <c r="Z42" i="2"/>
  <c r="BE41" i="2" l="1"/>
  <c r="BD48" i="2"/>
  <c r="AA42" i="2"/>
  <c r="Z43" i="2"/>
  <c r="Z44" i="2" s="1"/>
  <c r="Z46" i="2" s="1"/>
  <c r="Z49" i="2"/>
  <c r="Z50" i="2" s="1"/>
  <c r="AA43" i="2" l="1"/>
  <c r="AA44" i="2" s="1"/>
  <c r="AA46" i="2" s="1"/>
  <c r="AA49" i="2"/>
  <c r="AA50" i="2" s="1"/>
  <c r="AB42" i="2"/>
  <c r="BF41" i="2"/>
  <c r="BE48" i="2"/>
  <c r="BF48" i="2" l="1"/>
  <c r="BG41" i="2"/>
  <c r="AB43" i="2"/>
  <c r="AB44" i="2" s="1"/>
  <c r="AB46" i="2" s="1"/>
  <c r="AC42" i="2"/>
  <c r="AB49" i="2"/>
  <c r="AB50" i="2" s="1"/>
  <c r="AC43" i="2" l="1"/>
  <c r="AC44" i="2" s="1"/>
  <c r="AC46" i="2" s="1"/>
  <c r="AC49" i="2"/>
  <c r="AC50" i="2" s="1"/>
  <c r="AD42" i="2"/>
  <c r="BH41" i="2"/>
  <c r="BG48" i="2"/>
  <c r="BI41" i="2" l="1"/>
  <c r="BH48" i="2"/>
  <c r="AE42" i="2"/>
  <c r="AD49" i="2"/>
  <c r="AD50" i="2" s="1"/>
  <c r="AD43" i="2"/>
  <c r="AD44" i="2" s="1"/>
  <c r="AD46" i="2" s="1"/>
  <c r="BJ41" i="2" l="1"/>
  <c r="BI48" i="2"/>
  <c r="AE43" i="2"/>
  <c r="AE44" i="2" s="1"/>
  <c r="AE46" i="2" s="1"/>
  <c r="AF42" i="2"/>
  <c r="AE49" i="2"/>
  <c r="AE50" i="2" s="1"/>
  <c r="AG42" i="2" l="1"/>
  <c r="AF49" i="2"/>
  <c r="AF50" i="2" s="1"/>
  <c r="AF43" i="2"/>
  <c r="AF44" i="2" s="1"/>
  <c r="AF46" i="2" s="1"/>
  <c r="BK41" i="2"/>
  <c r="BJ48" i="2"/>
  <c r="AH42" i="2" l="1"/>
  <c r="AG43" i="2"/>
  <c r="AG44" i="2" s="1"/>
  <c r="AG46" i="2" s="1"/>
  <c r="AG49" i="2"/>
  <c r="AG50" i="2" s="1"/>
  <c r="BL41" i="2"/>
  <c r="BK48" i="2"/>
  <c r="BM41" i="2" l="1"/>
  <c r="BL48" i="2"/>
  <c r="AI42" i="2"/>
  <c r="AH43" i="2"/>
  <c r="AH44" i="2" s="1"/>
  <c r="AH46" i="2" s="1"/>
  <c r="AH49" i="2"/>
  <c r="AH50" i="2" s="1"/>
  <c r="AJ42" i="2" l="1"/>
  <c r="AI43" i="2"/>
  <c r="AI44" i="2" s="1"/>
  <c r="AI46" i="2" s="1"/>
  <c r="AI49" i="2"/>
  <c r="AI50" i="2" s="1"/>
  <c r="BN41" i="2"/>
  <c r="BM48" i="2"/>
  <c r="AJ43" i="2" l="1"/>
  <c r="AJ44" i="2" s="1"/>
  <c r="AJ46" i="2" s="1"/>
  <c r="AK42" i="2"/>
  <c r="AJ49" i="2"/>
  <c r="AJ50" i="2" s="1"/>
  <c r="BN48" i="2"/>
  <c r="BO41" i="2"/>
  <c r="BP41" i="2" l="1"/>
  <c r="BO48" i="2"/>
  <c r="AK43" i="2"/>
  <c r="AK44" i="2" s="1"/>
  <c r="AK46" i="2" s="1"/>
  <c r="AL42" i="2"/>
  <c r="AK49" i="2"/>
  <c r="AK50" i="2" s="1"/>
  <c r="BQ41" i="2" l="1"/>
  <c r="BP48" i="2"/>
  <c r="AM42" i="2"/>
  <c r="AL43" i="2"/>
  <c r="AL44" i="2" s="1"/>
  <c r="AL46" i="2" s="1"/>
  <c r="AL49" i="2"/>
  <c r="AL50" i="2" s="1"/>
  <c r="AM43" i="2" l="1"/>
  <c r="AM44" i="2" s="1"/>
  <c r="AM46" i="2" s="1"/>
  <c r="AM49" i="2"/>
  <c r="AM50" i="2" s="1"/>
  <c r="AN42" i="2"/>
  <c r="BR41" i="2"/>
  <c r="BQ48" i="2"/>
  <c r="BS41" i="2" l="1"/>
  <c r="BR48" i="2"/>
  <c r="AO42" i="2"/>
  <c r="AN43" i="2"/>
  <c r="AN44" i="2" s="1"/>
  <c r="AN46" i="2" s="1"/>
  <c r="AN49" i="2"/>
  <c r="AN50" i="2" s="1"/>
  <c r="AP42" i="2" l="1"/>
  <c r="AO49" i="2"/>
  <c r="AO50" i="2" s="1"/>
  <c r="AO43" i="2"/>
  <c r="AO44" i="2" s="1"/>
  <c r="AO46" i="2" s="1"/>
  <c r="BT41" i="2"/>
  <c r="BS48" i="2"/>
  <c r="BT48" i="2" l="1"/>
  <c r="BU41" i="2"/>
  <c r="AQ42" i="2"/>
  <c r="AP49" i="2"/>
  <c r="AP50" i="2" s="1"/>
  <c r="AP43" i="2"/>
  <c r="AP44" i="2" s="1"/>
  <c r="AP46" i="2" s="1"/>
  <c r="AR42" i="2" l="1"/>
  <c r="AQ49" i="2"/>
  <c r="AQ50" i="2" s="1"/>
  <c r="AQ43" i="2"/>
  <c r="AQ44" i="2" s="1"/>
  <c r="AQ46" i="2" s="1"/>
  <c r="BV41" i="2"/>
  <c r="BU48" i="2"/>
  <c r="BW41" i="2" l="1"/>
  <c r="BV48" i="2"/>
  <c r="AS42" i="2"/>
  <c r="AR49" i="2"/>
  <c r="AR50" i="2" s="1"/>
  <c r="AR43" i="2"/>
  <c r="AR44" i="2" s="1"/>
  <c r="AR46" i="2" s="1"/>
  <c r="AT42" i="2" l="1"/>
  <c r="AS49" i="2"/>
  <c r="AS50" i="2" s="1"/>
  <c r="AS43" i="2"/>
  <c r="AS44" i="2" s="1"/>
  <c r="AS46" i="2" s="1"/>
  <c r="BX41" i="2"/>
  <c r="BW48" i="2"/>
  <c r="AT49" i="2" l="1"/>
  <c r="AT50" i="2" s="1"/>
  <c r="AU42" i="2"/>
  <c r="AT43" i="2"/>
  <c r="AT44" i="2" s="1"/>
  <c r="AT46" i="2" s="1"/>
  <c r="BY41" i="2"/>
  <c r="BX48" i="2"/>
  <c r="BZ41" i="2" l="1"/>
  <c r="BY48" i="2"/>
  <c r="AU49" i="2"/>
  <c r="AU50" i="2" s="1"/>
  <c r="AV42" i="2"/>
  <c r="AU43" i="2"/>
  <c r="AU44" i="2" s="1"/>
  <c r="AU46" i="2" s="1"/>
  <c r="AW42" i="2" l="1"/>
  <c r="AV49" i="2"/>
  <c r="AV50" i="2" s="1"/>
  <c r="AV43" i="2"/>
  <c r="AV44" i="2" s="1"/>
  <c r="AV46" i="2" s="1"/>
  <c r="BZ48" i="2"/>
  <c r="CA41" i="2"/>
  <c r="CB41" i="2" l="1"/>
  <c r="CA48" i="2"/>
  <c r="AX42" i="2"/>
  <c r="AW49" i="2"/>
  <c r="AW50" i="2" s="1"/>
  <c r="AW43" i="2"/>
  <c r="AW44" i="2" s="1"/>
  <c r="AW46" i="2" s="1"/>
  <c r="AY42" i="2" l="1"/>
  <c r="AX49" i="2"/>
  <c r="AX50" i="2" s="1"/>
  <c r="AX43" i="2"/>
  <c r="AX44" i="2" s="1"/>
  <c r="AX46" i="2" s="1"/>
  <c r="CC41" i="2"/>
  <c r="CB48" i="2"/>
  <c r="AY49" i="2" l="1"/>
  <c r="AY50" i="2" s="1"/>
  <c r="AZ42" i="2"/>
  <c r="AY43" i="2"/>
  <c r="AY44" i="2" s="1"/>
  <c r="AY46" i="2" s="1"/>
  <c r="CD41" i="2"/>
  <c r="CC48" i="2"/>
  <c r="CE41" i="2" l="1"/>
  <c r="CD48" i="2"/>
  <c r="BA42" i="2"/>
  <c r="AZ49" i="2"/>
  <c r="AZ50" i="2" s="1"/>
  <c r="AZ43" i="2"/>
  <c r="AZ44" i="2" s="1"/>
  <c r="AZ46" i="2" s="1"/>
  <c r="BB42" i="2" l="1"/>
  <c r="BA49" i="2"/>
  <c r="BA50" i="2" s="1"/>
  <c r="BA43" i="2"/>
  <c r="BA44" i="2" s="1"/>
  <c r="BA46" i="2" s="1"/>
  <c r="CF41" i="2"/>
  <c r="CE48" i="2"/>
  <c r="CG41" i="2" l="1"/>
  <c r="CF48" i="2"/>
  <c r="BC42" i="2"/>
  <c r="BB49" i="2"/>
  <c r="BB50" i="2" s="1"/>
  <c r="BB43" i="2"/>
  <c r="BB44" i="2" s="1"/>
  <c r="BB46" i="2" s="1"/>
  <c r="BD42" i="2" l="1"/>
  <c r="BC49" i="2"/>
  <c r="BC50" i="2" s="1"/>
  <c r="BC43" i="2"/>
  <c r="BC44" i="2" s="1"/>
  <c r="BC46" i="2" s="1"/>
  <c r="CH41" i="2"/>
  <c r="CG48" i="2"/>
  <c r="BE42" i="2" l="1"/>
  <c r="BD49" i="2"/>
  <c r="BD50" i="2" s="1"/>
  <c r="BD43" i="2"/>
  <c r="BD44" i="2" s="1"/>
  <c r="BD46" i="2" s="1"/>
  <c r="CI41" i="2"/>
  <c r="CH48" i="2"/>
  <c r="BF42" i="2" l="1"/>
  <c r="BE49" i="2"/>
  <c r="BE50" i="2" s="1"/>
  <c r="BE43" i="2"/>
  <c r="BE44" i="2" s="1"/>
  <c r="BE46" i="2" s="1"/>
  <c r="CJ41" i="2"/>
  <c r="CI48" i="2"/>
  <c r="BG42" i="2" l="1"/>
  <c r="BF49" i="2"/>
  <c r="BF50" i="2" s="1"/>
  <c r="BF43" i="2"/>
  <c r="BF44" i="2" s="1"/>
  <c r="BF46" i="2" s="1"/>
  <c r="CK41" i="2"/>
  <c r="CJ48" i="2"/>
  <c r="CL41" i="2" l="1"/>
  <c r="CK48" i="2"/>
  <c r="BH42" i="2"/>
  <c r="BG49" i="2"/>
  <c r="BG50" i="2" s="1"/>
  <c r="BG43" i="2"/>
  <c r="BG44" i="2" s="1"/>
  <c r="BG46" i="2" s="1"/>
  <c r="BI42" i="2" l="1"/>
  <c r="BH49" i="2"/>
  <c r="BH50" i="2" s="1"/>
  <c r="BH43" i="2"/>
  <c r="BH44" i="2" s="1"/>
  <c r="BH46" i="2" s="1"/>
  <c r="CM41" i="2"/>
  <c r="CL48" i="2"/>
  <c r="CN41" i="2" l="1"/>
  <c r="CM48" i="2"/>
  <c r="BI49" i="2"/>
  <c r="BI50" i="2" s="1"/>
  <c r="BJ42" i="2"/>
  <c r="BI43" i="2"/>
  <c r="BI44" i="2" s="1"/>
  <c r="BI46" i="2" s="1"/>
  <c r="BK42" i="2" l="1"/>
  <c r="BJ49" i="2"/>
  <c r="BJ50" i="2" s="1"/>
  <c r="BJ43" i="2"/>
  <c r="BJ44" i="2" s="1"/>
  <c r="BJ46" i="2" s="1"/>
  <c r="CO41" i="2"/>
  <c r="CN48" i="2"/>
  <c r="CP41" i="2" l="1"/>
  <c r="CO48" i="2"/>
  <c r="BK49" i="2"/>
  <c r="BK50" i="2" s="1"/>
  <c r="BL42" i="2"/>
  <c r="BK43" i="2"/>
  <c r="BK44" i="2" s="1"/>
  <c r="BK46" i="2" s="1"/>
  <c r="CQ41" i="2" l="1"/>
  <c r="CP48" i="2"/>
  <c r="BM42" i="2"/>
  <c r="BL49" i="2"/>
  <c r="BL50" i="2" s="1"/>
  <c r="BL43" i="2"/>
  <c r="BL44" i="2" s="1"/>
  <c r="BL46" i="2" s="1"/>
  <c r="BN42" i="2" l="1"/>
  <c r="BM49" i="2"/>
  <c r="BM50" i="2" s="1"/>
  <c r="BM43" i="2"/>
  <c r="BM44" i="2" s="1"/>
  <c r="BM46" i="2" s="1"/>
  <c r="CR41" i="2"/>
  <c r="CQ48" i="2"/>
  <c r="CS41" i="2" l="1"/>
  <c r="CR48" i="2"/>
  <c r="BO42" i="2"/>
  <c r="BN49" i="2"/>
  <c r="BN50" i="2" s="1"/>
  <c r="BN43" i="2"/>
  <c r="BN44" i="2" s="1"/>
  <c r="BN46" i="2" s="1"/>
  <c r="BP42" i="2" l="1"/>
  <c r="BO49" i="2"/>
  <c r="BO50" i="2" s="1"/>
  <c r="BO43" i="2"/>
  <c r="BO44" i="2" s="1"/>
  <c r="BO46" i="2" s="1"/>
  <c r="CT41" i="2"/>
  <c r="CS48" i="2"/>
  <c r="CU41" i="2" l="1"/>
  <c r="CT48" i="2"/>
  <c r="BQ42" i="2"/>
  <c r="BP49" i="2"/>
  <c r="BP50" i="2" s="1"/>
  <c r="BP43" i="2"/>
  <c r="BP44" i="2" s="1"/>
  <c r="BP46" i="2" s="1"/>
  <c r="BQ49" i="2" l="1"/>
  <c r="BQ50" i="2" s="1"/>
  <c r="BR42" i="2"/>
  <c r="BQ43" i="2"/>
  <c r="BQ44" i="2" s="1"/>
  <c r="BQ46" i="2" s="1"/>
  <c r="CV41" i="2"/>
  <c r="CU48" i="2"/>
  <c r="CV48" i="2" l="1"/>
  <c r="CW41" i="2"/>
  <c r="BS42" i="2"/>
  <c r="BR49" i="2"/>
  <c r="BR50" i="2" s="1"/>
  <c r="BR43" i="2"/>
  <c r="BR44" i="2" s="1"/>
  <c r="BR46" i="2" s="1"/>
  <c r="BT42" i="2" l="1"/>
  <c r="BS49" i="2"/>
  <c r="BS50" i="2" s="1"/>
  <c r="BS43" i="2"/>
  <c r="BS44" i="2" s="1"/>
  <c r="BS46" i="2" s="1"/>
  <c r="CW48" i="2"/>
  <c r="CX41" i="2"/>
  <c r="BU42" i="2" l="1"/>
  <c r="BT49" i="2"/>
  <c r="BT50" i="2" s="1"/>
  <c r="BT43" i="2"/>
  <c r="BT44" i="2" s="1"/>
  <c r="BT46" i="2" s="1"/>
  <c r="CX48" i="2"/>
  <c r="CY41" i="2"/>
  <c r="CZ41" i="2" l="1"/>
  <c r="CY48" i="2"/>
  <c r="BV42" i="2"/>
  <c r="BU49" i="2"/>
  <c r="BU50" i="2" s="1"/>
  <c r="BU43" i="2"/>
  <c r="BU44" i="2" s="1"/>
  <c r="BU46" i="2" s="1"/>
  <c r="BW42" i="2" l="1"/>
  <c r="BV49" i="2"/>
  <c r="BV50" i="2" s="1"/>
  <c r="BV43" i="2"/>
  <c r="BV44" i="2" s="1"/>
  <c r="BV46" i="2" s="1"/>
  <c r="CZ48" i="2"/>
  <c r="DA41" i="2"/>
  <c r="DB41" i="2" l="1"/>
  <c r="DA48" i="2"/>
  <c r="BX42" i="2"/>
  <c r="BW49" i="2"/>
  <c r="BW50" i="2" s="1"/>
  <c r="BW43" i="2"/>
  <c r="BW44" i="2" s="1"/>
  <c r="BW46" i="2" s="1"/>
  <c r="DC41" i="2" l="1"/>
  <c r="DB48" i="2"/>
  <c r="BY42" i="2"/>
  <c r="BX49" i="2"/>
  <c r="BX50" i="2" s="1"/>
  <c r="BX43" i="2"/>
  <c r="BX44" i="2" s="1"/>
  <c r="BX46" i="2" s="1"/>
  <c r="BZ42" i="2" l="1"/>
  <c r="BY49" i="2"/>
  <c r="BY50" i="2" s="1"/>
  <c r="BY43" i="2"/>
  <c r="BY44" i="2" s="1"/>
  <c r="BY46" i="2" s="1"/>
  <c r="DD41" i="2"/>
  <c r="DC48" i="2"/>
  <c r="DE41" i="2" l="1"/>
  <c r="DD48" i="2"/>
  <c r="BZ49" i="2"/>
  <c r="BZ50" i="2" s="1"/>
  <c r="CA42" i="2"/>
  <c r="BZ43" i="2"/>
  <c r="BZ44" i="2" s="1"/>
  <c r="BZ46" i="2" s="1"/>
  <c r="DF41" i="2" l="1"/>
  <c r="DE48" i="2"/>
  <c r="CA49" i="2"/>
  <c r="CA50" i="2" s="1"/>
  <c r="CB42" i="2"/>
  <c r="CA43" i="2"/>
  <c r="CA44" i="2" s="1"/>
  <c r="CA46" i="2" s="1"/>
  <c r="DG41" i="2" l="1"/>
  <c r="DF48" i="2"/>
  <c r="CC42" i="2"/>
  <c r="CB49" i="2"/>
  <c r="CB50" i="2" s="1"/>
  <c r="CB43" i="2"/>
  <c r="CB44" i="2" s="1"/>
  <c r="CB46" i="2" s="1"/>
  <c r="CD42" i="2" l="1"/>
  <c r="CC49" i="2"/>
  <c r="CC50" i="2" s="1"/>
  <c r="CC43" i="2"/>
  <c r="CC44" i="2" s="1"/>
  <c r="CC46" i="2" s="1"/>
  <c r="DH41" i="2"/>
  <c r="DG48" i="2"/>
  <c r="DI41" i="2" l="1"/>
  <c r="DH48" i="2"/>
  <c r="CE42" i="2"/>
  <c r="CD49" i="2"/>
  <c r="CD50" i="2" s="1"/>
  <c r="CD43" i="2"/>
  <c r="CD44" i="2" s="1"/>
  <c r="CD46" i="2" s="1"/>
  <c r="DJ41" i="2" l="1"/>
  <c r="DI48" i="2"/>
  <c r="CF42" i="2"/>
  <c r="CE49" i="2"/>
  <c r="CE50" i="2" s="1"/>
  <c r="CE43" i="2"/>
  <c r="CE44" i="2" s="1"/>
  <c r="CE46" i="2" s="1"/>
  <c r="CG42" i="2" l="1"/>
  <c r="CF49" i="2"/>
  <c r="CF50" i="2" s="1"/>
  <c r="CF43" i="2"/>
  <c r="CF44" i="2" s="1"/>
  <c r="CF46" i="2" s="1"/>
  <c r="DK41" i="2"/>
  <c r="DJ48" i="2"/>
  <c r="CG49" i="2" l="1"/>
  <c r="CG50" i="2" s="1"/>
  <c r="CH42" i="2"/>
  <c r="CG43" i="2"/>
  <c r="CG44" i="2" s="1"/>
  <c r="CG46" i="2" s="1"/>
  <c r="DL41" i="2"/>
  <c r="DK48" i="2"/>
  <c r="DM41" i="2" l="1"/>
  <c r="DL48" i="2"/>
  <c r="CI42" i="2"/>
  <c r="CH49" i="2"/>
  <c r="CH50" i="2" s="1"/>
  <c r="CH43" i="2"/>
  <c r="CH44" i="2" s="1"/>
  <c r="CH46" i="2" s="1"/>
  <c r="CJ42" i="2" l="1"/>
  <c r="CI49" i="2"/>
  <c r="CI50" i="2" s="1"/>
  <c r="CI43" i="2"/>
  <c r="CI44" i="2" s="1"/>
  <c r="CI46" i="2" s="1"/>
  <c r="DN41" i="2"/>
  <c r="DM48" i="2"/>
  <c r="DO41" i="2" l="1"/>
  <c r="DN48" i="2"/>
  <c r="CK42" i="2"/>
  <c r="CJ49" i="2"/>
  <c r="CJ50" i="2" s="1"/>
  <c r="CJ43" i="2"/>
  <c r="CJ44" i="2" s="1"/>
  <c r="CJ46" i="2" s="1"/>
  <c r="CL42" i="2" l="1"/>
  <c r="CK49" i="2"/>
  <c r="CK50" i="2" s="1"/>
  <c r="CK43" i="2"/>
  <c r="CK44" i="2" s="1"/>
  <c r="CK46" i="2" s="1"/>
  <c r="DP41" i="2"/>
  <c r="DO48" i="2"/>
  <c r="DQ41" i="2" l="1"/>
  <c r="DP48" i="2"/>
  <c r="CM42" i="2"/>
  <c r="CL49" i="2"/>
  <c r="CL50" i="2" s="1"/>
  <c r="CL43" i="2"/>
  <c r="CL44" i="2" s="1"/>
  <c r="CL46" i="2" s="1"/>
  <c r="DR41" i="2" l="1"/>
  <c r="DQ48" i="2"/>
  <c r="CN42" i="2"/>
  <c r="CM49" i="2"/>
  <c r="CM50" i="2" s="1"/>
  <c r="CM43" i="2"/>
  <c r="CM44" i="2" s="1"/>
  <c r="CM46" i="2" s="1"/>
  <c r="DS41" i="2" l="1"/>
  <c r="DR48" i="2"/>
  <c r="CO42" i="2"/>
  <c r="CN49" i="2"/>
  <c r="CN50" i="2" s="1"/>
  <c r="CN43" i="2"/>
  <c r="CN44" i="2" s="1"/>
  <c r="CN46" i="2" s="1"/>
  <c r="CO49" i="2" l="1"/>
  <c r="CO50" i="2" s="1"/>
  <c r="CP42" i="2"/>
  <c r="CO43" i="2"/>
  <c r="CO44" i="2" s="1"/>
  <c r="CO46" i="2" s="1"/>
  <c r="DT41" i="2"/>
  <c r="DS48" i="2"/>
  <c r="DT48" i="2" l="1"/>
  <c r="DU41" i="2"/>
  <c r="CQ42" i="2"/>
  <c r="CP49" i="2"/>
  <c r="CP50" i="2" s="1"/>
  <c r="CP43" i="2"/>
  <c r="CP44" i="2" s="1"/>
  <c r="CP46" i="2" s="1"/>
  <c r="CQ49" i="2" l="1"/>
  <c r="CQ50" i="2" s="1"/>
  <c r="CR42" i="2"/>
  <c r="CQ43" i="2"/>
  <c r="CQ44" i="2" s="1"/>
  <c r="CQ46" i="2" s="1"/>
  <c r="DV41" i="2"/>
  <c r="DU48" i="2"/>
  <c r="DV48" i="2" l="1"/>
  <c r="DW41" i="2"/>
  <c r="CS42" i="2"/>
  <c r="CR49" i="2"/>
  <c r="CR50" i="2" s="1"/>
  <c r="CW42" i="2"/>
  <c r="CR43" i="2"/>
  <c r="CR44" i="2" s="1"/>
  <c r="CR46" i="2" s="1"/>
  <c r="DX41" i="2" l="1"/>
  <c r="DW48" i="2"/>
  <c r="DB42" i="2"/>
  <c r="CW49" i="2"/>
  <c r="CW50" i="2" s="1"/>
  <c r="CW43" i="2"/>
  <c r="CW44" i="2" s="1"/>
  <c r="CW46" i="2" s="1"/>
  <c r="CT42" i="2"/>
  <c r="CX42" i="2"/>
  <c r="CS49" i="2"/>
  <c r="CS50" i="2" s="1"/>
  <c r="CS43" i="2"/>
  <c r="CS44" i="2" s="1"/>
  <c r="CS46" i="2" s="1"/>
  <c r="CU42" i="2" l="1"/>
  <c r="CT49" i="2"/>
  <c r="CT50" i="2" s="1"/>
  <c r="CY42" i="2"/>
  <c r="CT43" i="2"/>
  <c r="CT44" i="2" s="1"/>
  <c r="CT46" i="2" s="1"/>
  <c r="DB49" i="2"/>
  <c r="DG42" i="2"/>
  <c r="DB43" i="2"/>
  <c r="DB44" i="2" s="1"/>
  <c r="DB46" i="2" s="1"/>
  <c r="DC42" i="2"/>
  <c r="CX49" i="2"/>
  <c r="CX50" i="2" s="1"/>
  <c r="CX43" i="2"/>
  <c r="CX44" i="2" s="1"/>
  <c r="CX46" i="2" s="1"/>
  <c r="DY41" i="2"/>
  <c r="DX48" i="2"/>
  <c r="CV42" i="2" l="1"/>
  <c r="CZ42" i="2"/>
  <c r="CU49" i="2"/>
  <c r="CU50" i="2" s="1"/>
  <c r="CU43" i="2"/>
  <c r="CU44" i="2" s="1"/>
  <c r="CU46" i="2" s="1"/>
  <c r="DH42" i="2"/>
  <c r="DC49" i="2"/>
  <c r="DC43" i="2"/>
  <c r="DC44" i="2" s="1"/>
  <c r="DC46" i="2" s="1"/>
  <c r="DL42" i="2"/>
  <c r="DG49" i="2"/>
  <c r="DG43" i="2"/>
  <c r="DG44" i="2" s="1"/>
  <c r="DG46" i="2" s="1"/>
  <c r="DZ41" i="2"/>
  <c r="DY48" i="2"/>
  <c r="DD42" i="2"/>
  <c r="CY49" i="2"/>
  <c r="CY50" i="2" s="1"/>
  <c r="CY43" i="2"/>
  <c r="CY44" i="2" s="1"/>
  <c r="CY46" i="2" s="1"/>
  <c r="DQ42" i="2" l="1"/>
  <c r="DL49" i="2"/>
  <c r="DL43" i="2"/>
  <c r="DL44" i="2" s="1"/>
  <c r="DL46" i="2" s="1"/>
  <c r="DI42" i="2"/>
  <c r="DD49" i="2"/>
  <c r="DD43" i="2"/>
  <c r="DD44" i="2" s="1"/>
  <c r="DD46" i="2" s="1"/>
  <c r="DE42" i="2"/>
  <c r="CZ49" i="2"/>
  <c r="CZ50" i="2" s="1"/>
  <c r="CZ43" i="2"/>
  <c r="CZ44" i="2" s="1"/>
  <c r="CZ46" i="2" s="1"/>
  <c r="DA42" i="2"/>
  <c r="CV49" i="2"/>
  <c r="CV50" i="2" s="1"/>
  <c r="CV43" i="2"/>
  <c r="CV44" i="2" s="1"/>
  <c r="CV46" i="2" s="1"/>
  <c r="DM42" i="2"/>
  <c r="DH49" i="2"/>
  <c r="DH43" i="2"/>
  <c r="DH44" i="2" s="1"/>
  <c r="DH46" i="2" s="1"/>
  <c r="EA41" i="2"/>
  <c r="DZ48" i="2"/>
  <c r="DV42" i="2" l="1"/>
  <c r="DQ49" i="2"/>
  <c r="DQ43" i="2"/>
  <c r="DQ44" i="2" s="1"/>
  <c r="DQ46" i="2" s="1"/>
  <c r="DE49" i="2"/>
  <c r="DJ42" i="2"/>
  <c r="DE43" i="2"/>
  <c r="DE44" i="2" s="1"/>
  <c r="DE46" i="2" s="1"/>
  <c r="DF42" i="2"/>
  <c r="DA49" i="2"/>
  <c r="DA43" i="2"/>
  <c r="DA44" i="2" s="1"/>
  <c r="DA46" i="2" s="1"/>
  <c r="EB41" i="2"/>
  <c r="EA48" i="2"/>
  <c r="DM49" i="2"/>
  <c r="DR42" i="2"/>
  <c r="DM43" i="2"/>
  <c r="DM44" i="2" s="1"/>
  <c r="DM46" i="2" s="1"/>
  <c r="DN42" i="2"/>
  <c r="DI49" i="2"/>
  <c r="DI43" i="2"/>
  <c r="DI44" i="2" s="1"/>
  <c r="DI46" i="2" s="1"/>
  <c r="EA42" i="2" l="1"/>
  <c r="DV49" i="2"/>
  <c r="DV43" i="2"/>
  <c r="DV44" i="2" s="1"/>
  <c r="DV46" i="2" s="1"/>
  <c r="DK42" i="2"/>
  <c r="DF49" i="2"/>
  <c r="DF43" i="2"/>
  <c r="DF44" i="2" s="1"/>
  <c r="DF46" i="2" s="1"/>
  <c r="DS42" i="2"/>
  <c r="DN49" i="2"/>
  <c r="DN43" i="2"/>
  <c r="DN44" i="2" s="1"/>
  <c r="DN46" i="2" s="1"/>
  <c r="DW42" i="2"/>
  <c r="DR49" i="2"/>
  <c r="DR43" i="2"/>
  <c r="DR44" i="2" s="1"/>
  <c r="DR46" i="2" s="1"/>
  <c r="DO42" i="2"/>
  <c r="DJ49" i="2"/>
  <c r="DJ43" i="2"/>
  <c r="DJ44" i="2" s="1"/>
  <c r="DJ46" i="2" s="1"/>
  <c r="EC41" i="2"/>
  <c r="EB48" i="2"/>
  <c r="DP42" i="2" l="1"/>
  <c r="DK49" i="2"/>
  <c r="DK43" i="2"/>
  <c r="DK44" i="2" s="1"/>
  <c r="DK46" i="2" s="1"/>
  <c r="ED41" i="2"/>
  <c r="EC48" i="2"/>
  <c r="DX42" i="2"/>
  <c r="DS49" i="2"/>
  <c r="DS43" i="2"/>
  <c r="DS44" i="2" s="1"/>
  <c r="DS46" i="2" s="1"/>
  <c r="DT42" i="2"/>
  <c r="DO49" i="2"/>
  <c r="DO43" i="2"/>
  <c r="DO44" i="2" s="1"/>
  <c r="DO46" i="2" s="1"/>
  <c r="EB42" i="2"/>
  <c r="DW49" i="2"/>
  <c r="DW43" i="2"/>
  <c r="DW44" i="2" s="1"/>
  <c r="DW46" i="2" s="1"/>
  <c r="EF42" i="2"/>
  <c r="EA49" i="2"/>
  <c r="EA43" i="2"/>
  <c r="EA44" i="2" s="1"/>
  <c r="EA46" i="2" s="1"/>
  <c r="DU42" i="2" l="1"/>
  <c r="DP49" i="2"/>
  <c r="DP43" i="2"/>
  <c r="DP44" i="2" s="1"/>
  <c r="DP46" i="2" s="1"/>
  <c r="DX49" i="2"/>
  <c r="EC42" i="2"/>
  <c r="DX43" i="2"/>
  <c r="DX44" i="2" s="1"/>
  <c r="DX46" i="2" s="1"/>
  <c r="DY42" i="2"/>
  <c r="DT49" i="2"/>
  <c r="DT43" i="2"/>
  <c r="DT44" i="2" s="1"/>
  <c r="DT46" i="2" s="1"/>
  <c r="EK42" i="2"/>
  <c r="EF49" i="2"/>
  <c r="EG42" i="2"/>
  <c r="EB49" i="2"/>
  <c r="EB43" i="2"/>
  <c r="EB44" i="2" s="1"/>
  <c r="EB46" i="2" s="1"/>
  <c r="EE41" i="2"/>
  <c r="ED48" i="2"/>
  <c r="EF41" i="2" l="1"/>
  <c r="EE48" i="2"/>
  <c r="EK49" i="2"/>
  <c r="EP42" i="2"/>
  <c r="DZ42" i="2"/>
  <c r="DU49" i="2"/>
  <c r="DU43" i="2"/>
  <c r="DU44" i="2" s="1"/>
  <c r="DU46" i="2" s="1"/>
  <c r="DY49" i="2"/>
  <c r="ED42" i="2"/>
  <c r="DY43" i="2"/>
  <c r="DY44" i="2" s="1"/>
  <c r="DY46" i="2" s="1"/>
  <c r="EH42" i="2"/>
  <c r="EC49" i="2"/>
  <c r="EC43" i="2"/>
  <c r="EC44" i="2" s="1"/>
  <c r="EC46" i="2" s="1"/>
  <c r="EL42" i="2"/>
  <c r="EG49" i="2"/>
  <c r="EE42" i="2" l="1"/>
  <c r="DZ49" i="2"/>
  <c r="DZ43" i="2"/>
  <c r="DZ44" i="2" s="1"/>
  <c r="DZ46" i="2" s="1"/>
  <c r="EG41" i="2"/>
  <c r="EF48" i="2"/>
  <c r="EF43" i="2"/>
  <c r="EF44" i="2" s="1"/>
  <c r="EF46" i="2" s="1"/>
  <c r="EU42" i="2"/>
  <c r="EP49" i="2"/>
  <c r="EQ42" i="2"/>
  <c r="EL49" i="2"/>
  <c r="EM42" i="2"/>
  <c r="EH49" i="2"/>
  <c r="EI42" i="2"/>
  <c r="ED49" i="2"/>
  <c r="ED43" i="2"/>
  <c r="ED44" i="2" s="1"/>
  <c r="ED46" i="2" s="1"/>
  <c r="EZ42" i="2" l="1"/>
  <c r="EU49" i="2"/>
  <c r="EV42" i="2"/>
  <c r="EQ49" i="2"/>
  <c r="EJ42" i="2"/>
  <c r="EE49" i="2"/>
  <c r="EE43" i="2"/>
  <c r="EE44" i="2" s="1"/>
  <c r="EE46" i="2" s="1"/>
  <c r="EN42" i="2"/>
  <c r="EI49" i="2"/>
  <c r="EG43" i="2"/>
  <c r="EG44" i="2" s="1"/>
  <c r="EG46" i="2" s="1"/>
  <c r="EH41" i="2"/>
  <c r="EG48" i="2"/>
  <c r="ER42" i="2"/>
  <c r="EM49" i="2"/>
  <c r="FE42" i="2" l="1"/>
  <c r="EZ49" i="2"/>
  <c r="ES42" i="2"/>
  <c r="EN49" i="2"/>
  <c r="EW42" i="2"/>
  <c r="ER49" i="2"/>
  <c r="EO42" i="2"/>
  <c r="EJ49" i="2"/>
  <c r="EH43" i="2"/>
  <c r="EH44" i="2" s="1"/>
  <c r="EH46" i="2" s="1"/>
  <c r="EH48" i="2"/>
  <c r="EI41" i="2"/>
  <c r="FA42" i="2"/>
  <c r="EV49" i="2"/>
  <c r="FJ42" i="2" l="1"/>
  <c r="FE49" i="2"/>
  <c r="ET42" i="2"/>
  <c r="EO49" i="2"/>
  <c r="FB42" i="2"/>
  <c r="EW49" i="2"/>
  <c r="FF42" i="2"/>
  <c r="FA49" i="2"/>
  <c r="EI43" i="2"/>
  <c r="EI44" i="2" s="1"/>
  <c r="EI46" i="2" s="1"/>
  <c r="EI48" i="2"/>
  <c r="EJ41" i="2"/>
  <c r="EX42" i="2"/>
  <c r="ES49" i="2"/>
  <c r="FK42" i="2" l="1"/>
  <c r="FF49" i="2"/>
  <c r="FO42" i="2"/>
  <c r="FO49" i="2" s="1"/>
  <c r="FJ49" i="2"/>
  <c r="FB49" i="2"/>
  <c r="FG42" i="2"/>
  <c r="FC42" i="2"/>
  <c r="EX49" i="2"/>
  <c r="EJ43" i="2"/>
  <c r="EJ44" i="2" s="1"/>
  <c r="EJ46" i="2" s="1"/>
  <c r="EK41" i="2"/>
  <c r="EJ48" i="2"/>
  <c r="EY42" i="2"/>
  <c r="ET49" i="2"/>
  <c r="EL41" i="2" l="1"/>
  <c r="EK43" i="2"/>
  <c r="EK44" i="2" s="1"/>
  <c r="EK46" i="2" s="1"/>
  <c r="EK48" i="2"/>
  <c r="FP42" i="2"/>
  <c r="FP49" i="2" s="1"/>
  <c r="FK49" i="2"/>
  <c r="FH42" i="2"/>
  <c r="FC49" i="2"/>
  <c r="FL42" i="2"/>
  <c r="FG49" i="2"/>
  <c r="EY49" i="2"/>
  <c r="FD42" i="2"/>
  <c r="FQ42" i="2" l="1"/>
  <c r="FQ49" i="2" s="1"/>
  <c r="FL49" i="2"/>
  <c r="FM42" i="2"/>
  <c r="FM49" i="2" s="1"/>
  <c r="FH49" i="2"/>
  <c r="EM41" i="2"/>
  <c r="EL43" i="2"/>
  <c r="EL44" i="2" s="1"/>
  <c r="EL46" i="2" s="1"/>
  <c r="EL48" i="2"/>
  <c r="FI42" i="2"/>
  <c r="FD49" i="2"/>
  <c r="FN42" i="2" l="1"/>
  <c r="FN49" i="2" s="1"/>
  <c r="FI49" i="2"/>
  <c r="EN41" i="2"/>
  <c r="EM43" i="2"/>
  <c r="EM44" i="2" s="1"/>
  <c r="EM46" i="2" s="1"/>
  <c r="EM48" i="2"/>
  <c r="EO41" i="2" l="1"/>
  <c r="EN43" i="2"/>
  <c r="EN44" i="2" s="1"/>
  <c r="EN46" i="2" s="1"/>
  <c r="EN48" i="2"/>
  <c r="EO43" i="2" l="1"/>
  <c r="EO44" i="2" s="1"/>
  <c r="EO46" i="2" s="1"/>
  <c r="EP41" i="2"/>
  <c r="EO48" i="2"/>
  <c r="EQ41" i="2" l="1"/>
  <c r="EP43" i="2"/>
  <c r="EP44" i="2" s="1"/>
  <c r="EP46" i="2" s="1"/>
  <c r="EP48" i="2"/>
  <c r="ER41" i="2" l="1"/>
  <c r="EQ43" i="2"/>
  <c r="EQ44" i="2" s="1"/>
  <c r="EQ46" i="2" s="1"/>
  <c r="EQ48" i="2"/>
  <c r="ES41" i="2" l="1"/>
  <c r="ER48" i="2"/>
  <c r="ER43" i="2"/>
  <c r="ER44" i="2" s="1"/>
  <c r="ER46" i="2" s="1"/>
  <c r="ES48" i="2" l="1"/>
  <c r="ET41" i="2"/>
  <c r="ES43" i="2"/>
  <c r="ES44" i="2" s="1"/>
  <c r="ES46" i="2" s="1"/>
  <c r="EU41" i="2" l="1"/>
  <c r="ET48" i="2"/>
  <c r="ET43" i="2"/>
  <c r="ET44" i="2" s="1"/>
  <c r="ET46" i="2" s="1"/>
  <c r="EV41" i="2" l="1"/>
  <c r="EU43" i="2"/>
  <c r="EU44" i="2" s="1"/>
  <c r="EU46" i="2" s="1"/>
  <c r="EU48" i="2"/>
  <c r="EV43" i="2" l="1"/>
  <c r="EV44" i="2" s="1"/>
  <c r="EV46" i="2" s="1"/>
  <c r="EW41" i="2"/>
  <c r="EV48" i="2"/>
  <c r="EX41" i="2" l="1"/>
  <c r="EW43" i="2"/>
  <c r="EW44" i="2" s="1"/>
  <c r="EW46" i="2" s="1"/>
  <c r="EW48" i="2"/>
  <c r="EX43" i="2" l="1"/>
  <c r="EX44" i="2" s="1"/>
  <c r="EX46" i="2" s="1"/>
  <c r="EY41" i="2"/>
  <c r="EX48" i="2"/>
  <c r="EZ41" i="2" l="1"/>
  <c r="EY43" i="2"/>
  <c r="EY44" i="2" s="1"/>
  <c r="EY46" i="2" s="1"/>
  <c r="EY48" i="2"/>
  <c r="EZ43" i="2" l="1"/>
  <c r="EZ44" i="2" s="1"/>
  <c r="EZ46" i="2" s="1"/>
  <c r="EZ48" i="2"/>
  <c r="FA41" i="2"/>
  <c r="FB41" i="2" l="1"/>
  <c r="FA43" i="2"/>
  <c r="FA44" i="2" s="1"/>
  <c r="FA46" i="2" s="1"/>
  <c r="FA48" i="2"/>
  <c r="FC41" i="2" l="1"/>
  <c r="FB48" i="2"/>
  <c r="FB43" i="2"/>
  <c r="FB44" i="2" s="1"/>
  <c r="FB46" i="2" s="1"/>
  <c r="FD41" i="2" l="1"/>
  <c r="FC43" i="2"/>
  <c r="FC44" i="2" s="1"/>
  <c r="FC46" i="2" s="1"/>
  <c r="FC48" i="2"/>
  <c r="FE41" i="2" l="1"/>
  <c r="FD43" i="2"/>
  <c r="FD44" i="2" s="1"/>
  <c r="FD46" i="2" s="1"/>
  <c r="FD48" i="2"/>
  <c r="FE43" i="2" l="1"/>
  <c r="FE44" i="2" s="1"/>
  <c r="FE46" i="2" s="1"/>
  <c r="FF41" i="2"/>
  <c r="FE48" i="2"/>
  <c r="FG41" i="2" l="1"/>
  <c r="FF43" i="2"/>
  <c r="FF44" i="2" s="1"/>
  <c r="FF46" i="2" s="1"/>
  <c r="FF48" i="2"/>
  <c r="FG43" i="2" l="1"/>
  <c r="FG44" i="2" s="1"/>
  <c r="FG46" i="2" s="1"/>
  <c r="FH41" i="2"/>
  <c r="FG48" i="2"/>
  <c r="FH48" i="2" l="1"/>
  <c r="FH43" i="2"/>
  <c r="FH44" i="2" s="1"/>
  <c r="FH46" i="2" s="1"/>
  <c r="FI41" i="2"/>
  <c r="FJ41" i="2" l="1"/>
  <c r="FI43" i="2"/>
  <c r="FI44" i="2" s="1"/>
  <c r="FI46" i="2" s="1"/>
  <c r="FI48" i="2"/>
  <c r="FK41" i="2" l="1"/>
  <c r="FJ48" i="2"/>
  <c r="FJ43" i="2"/>
  <c r="FJ44" i="2" s="1"/>
  <c r="FJ46" i="2" s="1"/>
  <c r="FK43" i="2" l="1"/>
  <c r="FK44" i="2" s="1"/>
  <c r="FK46" i="2" s="1"/>
  <c r="FK48" i="2"/>
  <c r="FL41" i="2"/>
  <c r="FM41" i="2" l="1"/>
  <c r="FL43" i="2"/>
  <c r="FL44" i="2" s="1"/>
  <c r="FL46" i="2" s="1"/>
  <c r="FL48" i="2"/>
  <c r="FN41" i="2" l="1"/>
  <c r="FM43" i="2"/>
  <c r="FM44" i="2" s="1"/>
  <c r="FM46" i="2" s="1"/>
  <c r="FM48" i="2"/>
  <c r="FO41" i="2" l="1"/>
  <c r="FN43" i="2"/>
  <c r="FN44" i="2" s="1"/>
  <c r="FN46" i="2" s="1"/>
  <c r="FN48" i="2"/>
  <c r="FP41" i="2" l="1"/>
  <c r="FO43" i="2"/>
  <c r="FO44" i="2" s="1"/>
  <c r="FO46" i="2" s="1"/>
  <c r="FO48" i="2"/>
  <c r="FQ41" i="2" l="1"/>
  <c r="FP48" i="2"/>
  <c r="FP43" i="2"/>
  <c r="FP44" i="2" s="1"/>
  <c r="FP46" i="2" s="1"/>
  <c r="FQ48" i="2" l="1"/>
  <c r="FQ43" i="2"/>
  <c r="FQ44" i="2" s="1"/>
  <c r="FQ46" i="2" s="1"/>
</calcChain>
</file>

<file path=xl/sharedStrings.xml><?xml version="1.0" encoding="utf-8"?>
<sst xmlns="http://schemas.openxmlformats.org/spreadsheetml/2006/main" count="27409" uniqueCount="5634">
  <si>
    <t>S-3397</t>
  </si>
  <si>
    <t>NW9837</t>
  </si>
  <si>
    <t>NW9914</t>
  </si>
  <si>
    <t>NX0050</t>
  </si>
  <si>
    <t>NX0233</t>
  </si>
  <si>
    <t>NX0265</t>
  </si>
  <si>
    <t>NX0469</t>
  </si>
  <si>
    <t>NX0487</t>
  </si>
  <si>
    <t>NX0505</t>
  </si>
  <si>
    <t>NX0514</t>
  </si>
  <si>
    <t>NX0526</t>
  </si>
  <si>
    <t>NX0662</t>
  </si>
  <si>
    <t>NX0792</t>
  </si>
  <si>
    <t>NX0973</t>
  </si>
  <si>
    <t>NX1076</t>
  </si>
  <si>
    <t>S-3413</t>
  </si>
  <si>
    <t>NZ0126</t>
  </si>
  <si>
    <t>NZ0680</t>
  </si>
  <si>
    <t>NZ0677</t>
  </si>
  <si>
    <t>NZ0774</t>
  </si>
  <si>
    <t>NZ0661</t>
  </si>
  <si>
    <t>NZ0656</t>
  </si>
  <si>
    <t>NZ0645</t>
  </si>
  <si>
    <t>NZ0766</t>
  </si>
  <si>
    <t>NZ0631</t>
  </si>
  <si>
    <t>NY9707</t>
  </si>
  <si>
    <t>NY9571</t>
  </si>
  <si>
    <t>NY9621</t>
  </si>
  <si>
    <t>NZ0678</t>
  </si>
  <si>
    <t>NZ0714</t>
  </si>
  <si>
    <t>NY9853</t>
  </si>
  <si>
    <t>NZ0285</t>
  </si>
  <si>
    <t>NY9960</t>
  </si>
  <si>
    <t>NZ1289</t>
  </si>
  <si>
    <t>NX1174</t>
  </si>
  <si>
    <t>NX1265</t>
  </si>
  <si>
    <t>NX1508</t>
  </si>
  <si>
    <t>NX1488</t>
  </si>
  <si>
    <t>NX1668</t>
  </si>
  <si>
    <t>NX0955</t>
  </si>
  <si>
    <t>Y4369</t>
  </si>
  <si>
    <t>S-2939</t>
  </si>
  <si>
    <t>Y4881</t>
  </si>
  <si>
    <t>S-2940</t>
  </si>
  <si>
    <t>Y5576</t>
  </si>
  <si>
    <t>S-2941</t>
  </si>
  <si>
    <t>Y6457</t>
  </si>
  <si>
    <t>S-2942</t>
  </si>
  <si>
    <t>Y7288</t>
  </si>
  <si>
    <t>Y7686</t>
  </si>
  <si>
    <t>S-2943</t>
  </si>
  <si>
    <t>Y8568</t>
  </si>
  <si>
    <t>S-2946</t>
  </si>
  <si>
    <t>Z0202</t>
  </si>
  <si>
    <t>S-2947</t>
  </si>
  <si>
    <t>Z0653</t>
  </si>
  <si>
    <t>S-2948</t>
  </si>
  <si>
    <t>X0967</t>
  </si>
  <si>
    <t>S-2949</t>
  </si>
  <si>
    <t>Z2149</t>
  </si>
  <si>
    <t>S-2950</t>
  </si>
  <si>
    <t>Z3315</t>
  </si>
  <si>
    <t>S-2951</t>
  </si>
  <si>
    <t>Z4140</t>
  </si>
  <si>
    <t>S-3439</t>
  </si>
  <si>
    <t xml:space="preserve">Q31840 </t>
  </si>
  <si>
    <t xml:space="preserve">Q31817 </t>
  </si>
  <si>
    <t xml:space="preserve">Q31517 </t>
  </si>
  <si>
    <t xml:space="preserve">Q31515 </t>
  </si>
  <si>
    <t>S-2952</t>
  </si>
  <si>
    <t>Z4851</t>
  </si>
  <si>
    <t>S-2953</t>
  </si>
  <si>
    <t>Z5052</t>
  </si>
  <si>
    <t>S-2955</t>
  </si>
  <si>
    <t>Z6736</t>
  </si>
  <si>
    <t>S-2956</t>
  </si>
  <si>
    <t>Z7427</t>
  </si>
  <si>
    <t>S-2957</t>
  </si>
  <si>
    <t>Z8285</t>
  </si>
  <si>
    <t>S-2959</t>
  </si>
  <si>
    <t>Z9095</t>
  </si>
  <si>
    <t>S-2960</t>
  </si>
  <si>
    <t>Z9654</t>
  </si>
  <si>
    <t>S-2962</t>
  </si>
  <si>
    <t>N00125</t>
  </si>
  <si>
    <t>S-2964</t>
  </si>
  <si>
    <t>N00909</t>
  </si>
  <si>
    <t>S-2965</t>
  </si>
  <si>
    <t>S-2966</t>
  </si>
  <si>
    <t>N02567</t>
  </si>
  <si>
    <t>N02044</t>
  </si>
  <si>
    <t>N02042</t>
  </si>
  <si>
    <t>S-2968</t>
  </si>
  <si>
    <t>N03431</t>
  </si>
  <si>
    <t>S-2969</t>
  </si>
  <si>
    <t>N03968</t>
  </si>
  <si>
    <t>S-2970</t>
  </si>
  <si>
    <t>N04872</t>
  </si>
  <si>
    <t>S-2973</t>
  </si>
  <si>
    <t>N06370</t>
  </si>
  <si>
    <t>S-2974</t>
  </si>
  <si>
    <t>N06616</t>
  </si>
  <si>
    <t>N06594</t>
  </si>
  <si>
    <t>N07019</t>
  </si>
  <si>
    <t>NR3557</t>
  </si>
  <si>
    <t>S-2975</t>
  </si>
  <si>
    <t>N07461</t>
  </si>
  <si>
    <t>N07277</t>
  </si>
  <si>
    <t>S-2976</t>
  </si>
  <si>
    <t>N07942</t>
  </si>
  <si>
    <t>S-2977</t>
  </si>
  <si>
    <t>N08787</t>
  </si>
  <si>
    <t>S-2979</t>
  </si>
  <si>
    <t>N09346</t>
  </si>
  <si>
    <t>N09635</t>
  </si>
  <si>
    <t>S-2980</t>
  </si>
  <si>
    <t>N09931</t>
  </si>
  <si>
    <t>N10243</t>
  </si>
  <si>
    <t>S-2982</t>
  </si>
  <si>
    <t>N11348</t>
  </si>
  <si>
    <t>N11277</t>
  </si>
  <si>
    <t>S-2983</t>
  </si>
  <si>
    <t>N12016</t>
  </si>
  <si>
    <t>N12009</t>
  </si>
  <si>
    <t>S-2985</t>
  </si>
  <si>
    <t>N12590</t>
  </si>
  <si>
    <t>N12864</t>
  </si>
  <si>
    <t>S-2986</t>
  </si>
  <si>
    <t>N13138</t>
  </si>
  <si>
    <t>S-2987</t>
  </si>
  <si>
    <t>S-2988</t>
  </si>
  <si>
    <t>N13401</t>
  </si>
  <si>
    <t>N13537</t>
  </si>
  <si>
    <t>N14054</t>
  </si>
  <si>
    <t>N13870</t>
  </si>
  <si>
    <t>S-2990</t>
  </si>
  <si>
    <t>N14665</t>
  </si>
  <si>
    <t>N14667</t>
  </si>
  <si>
    <t>S-2991</t>
  </si>
  <si>
    <t>N15651</t>
  </si>
  <si>
    <t>S-2992</t>
  </si>
  <si>
    <t>N16167</t>
  </si>
  <si>
    <t>S-2993</t>
  </si>
  <si>
    <t>N16702</t>
  </si>
  <si>
    <t>S-2994</t>
  </si>
  <si>
    <t>N17398</t>
  </si>
  <si>
    <t>S-2995</t>
  </si>
  <si>
    <t>N18579</t>
  </si>
  <si>
    <t>S-2996</t>
  </si>
  <si>
    <t>N19194</t>
  </si>
  <si>
    <t>S-2997</t>
  </si>
  <si>
    <t>N19957</t>
  </si>
  <si>
    <t>S-2999</t>
  </si>
  <si>
    <t>N20544</t>
  </si>
  <si>
    <t>S-3000</t>
  </si>
  <si>
    <t>N21232</t>
  </si>
  <si>
    <t>S-3001</t>
  </si>
  <si>
    <t>N21907</t>
  </si>
  <si>
    <t>S-3003</t>
  </si>
  <si>
    <t>N22379</t>
  </si>
  <si>
    <t>S-3004</t>
  </si>
  <si>
    <t>N22951</t>
  </si>
  <si>
    <t>S-3006</t>
  </si>
  <si>
    <t>S-3369</t>
  </si>
  <si>
    <t>NT1136</t>
  </si>
  <si>
    <t>NT0873</t>
  </si>
  <si>
    <t>N23599</t>
  </si>
  <si>
    <t>S-3008</t>
  </si>
  <si>
    <t>N24209</t>
  </si>
  <si>
    <t>S-3009</t>
  </si>
  <si>
    <t>N24667</t>
  </si>
  <si>
    <t>S-3423</t>
  </si>
  <si>
    <t>Q08612</t>
  </si>
  <si>
    <t>Q07623</t>
  </si>
  <si>
    <t>Q07338</t>
  </si>
  <si>
    <t>Q08237</t>
  </si>
  <si>
    <t>Q08186</t>
  </si>
  <si>
    <t>Q08199</t>
  </si>
  <si>
    <t>Q06929</t>
  </si>
  <si>
    <t>Q07856</t>
  </si>
  <si>
    <t>Q07769</t>
  </si>
  <si>
    <t>Q07459</t>
  </si>
  <si>
    <t>Q07531</t>
  </si>
  <si>
    <t>Q07552</t>
  </si>
  <si>
    <t>Q07483</t>
  </si>
  <si>
    <t>Q07275</t>
  </si>
  <si>
    <t>Q07279</t>
  </si>
  <si>
    <t>Q08766</t>
  </si>
  <si>
    <t>Q08360</t>
  </si>
  <si>
    <t>Q08083</t>
  </si>
  <si>
    <t>Q08072</t>
  </si>
  <si>
    <t>Q07996</t>
  </si>
  <si>
    <t>Q07857</t>
  </si>
  <si>
    <t>Q07457</t>
  </si>
  <si>
    <t>Q07440</t>
  </si>
  <si>
    <t>S-3433</t>
  </si>
  <si>
    <t xml:space="preserve">Q22739 </t>
  </si>
  <si>
    <t xml:space="preserve">Q22673 </t>
  </si>
  <si>
    <t xml:space="preserve">Q22648 </t>
  </si>
  <si>
    <t xml:space="preserve">Q22496 </t>
  </si>
  <si>
    <t xml:space="preserve">Q22153 </t>
  </si>
  <si>
    <t xml:space="preserve">Q22134 </t>
  </si>
  <si>
    <t xml:space="preserve">Q22125 </t>
  </si>
  <si>
    <t xml:space="preserve">Q22073 </t>
  </si>
  <si>
    <t xml:space="preserve">Q22060 </t>
  </si>
  <si>
    <t xml:space="preserve">Q21923 </t>
  </si>
  <si>
    <t xml:space="preserve">Q21823 </t>
  </si>
  <si>
    <t>Q22855</t>
  </si>
  <si>
    <t xml:space="preserve">Q21785 </t>
  </si>
  <si>
    <t xml:space="preserve">Q21774 </t>
  </si>
  <si>
    <t xml:space="preserve">Q21730 </t>
  </si>
  <si>
    <t xml:space="preserve">Q21689 </t>
  </si>
  <si>
    <t xml:space="preserve">Q21657 </t>
  </si>
  <si>
    <t xml:space="preserve">Q21645 </t>
  </si>
  <si>
    <t xml:space="preserve">Q21606 </t>
  </si>
  <si>
    <t xml:space="preserve">Q21552 </t>
  </si>
  <si>
    <t xml:space="preserve">Q21545 </t>
  </si>
  <si>
    <t xml:space="preserve">Q21521 </t>
  </si>
  <si>
    <t xml:space="preserve">Q21514 </t>
  </si>
  <si>
    <t xml:space="preserve">Q21505 </t>
  </si>
  <si>
    <t xml:space="preserve">Q21496 </t>
  </si>
  <si>
    <t xml:space="preserve">Q21492 </t>
  </si>
  <si>
    <t>Q07155</t>
  </si>
  <si>
    <t>Q07171</t>
  </si>
  <si>
    <t>Q07271</t>
  </si>
  <si>
    <t>Q07287</t>
  </si>
  <si>
    <t>Q07196</t>
  </si>
  <si>
    <t>Q08125</t>
  </si>
  <si>
    <t>Q08133</t>
  </si>
  <si>
    <t>S-3494</t>
  </si>
  <si>
    <t>QG4384.1</t>
  </si>
  <si>
    <t>QG4599.1</t>
  </si>
  <si>
    <t>QG4610.1</t>
  </si>
  <si>
    <t>QG3331.1</t>
  </si>
  <si>
    <t>QG3324.1</t>
  </si>
  <si>
    <t>QG3228.1</t>
  </si>
  <si>
    <t>QG4408.1</t>
  </si>
  <si>
    <t>QG4500.1</t>
  </si>
  <si>
    <t>QG4261.1</t>
  </si>
  <si>
    <t>QG4425.1</t>
  </si>
  <si>
    <t>QG3576.1</t>
  </si>
  <si>
    <t>QG3616.1</t>
  </si>
  <si>
    <t>QG3355.1</t>
  </si>
  <si>
    <t>QG3385.1</t>
  </si>
  <si>
    <t>QG3570.1</t>
  </si>
  <si>
    <t>QG3121.1</t>
  </si>
  <si>
    <t>QG3205.1</t>
  </si>
  <si>
    <t>QG3243.1</t>
  </si>
  <si>
    <t>QG3173.1</t>
  </si>
  <si>
    <t>QG4526.1</t>
  </si>
  <si>
    <t>QG3590.1</t>
  </si>
  <si>
    <t>QG4260.1</t>
  </si>
  <si>
    <t>QG4114.1</t>
  </si>
  <si>
    <t>QG4380.2</t>
  </si>
  <si>
    <t>QG4404.1</t>
  </si>
  <si>
    <t>QG3146.1</t>
  </si>
  <si>
    <t>QG4117.1</t>
  </si>
  <si>
    <t>QG4387.2</t>
  </si>
  <si>
    <t>Q07343</t>
  </si>
  <si>
    <t>Q07261</t>
  </si>
  <si>
    <t>Q07266</t>
  </si>
  <si>
    <t>Assumption Volumes Including Fuel HPLC</t>
  </si>
  <si>
    <t>S-3452</t>
  </si>
  <si>
    <t>Q56857</t>
  </si>
  <si>
    <t>Q56840</t>
  </si>
  <si>
    <t>Q56805</t>
  </si>
  <si>
    <t>Q56796</t>
  </si>
  <si>
    <t>QE2584</t>
  </si>
  <si>
    <t>QE2582</t>
  </si>
  <si>
    <t>QE2569</t>
  </si>
  <si>
    <t>Q56790</t>
  </si>
  <si>
    <t>Q56785</t>
  </si>
  <si>
    <t>Q56781</t>
  </si>
  <si>
    <t>Q56606</t>
  </si>
  <si>
    <t>Q56594</t>
  </si>
  <si>
    <t>Q56579</t>
  </si>
  <si>
    <t>Q56558</t>
  </si>
  <si>
    <t>Q56489</t>
  </si>
  <si>
    <t>Q56449</t>
  </si>
  <si>
    <t>Q56446</t>
  </si>
  <si>
    <t>Q56287</t>
  </si>
  <si>
    <t>Q56047</t>
  </si>
  <si>
    <t>Q55955</t>
  </si>
  <si>
    <t>Q55680</t>
  </si>
  <si>
    <t>Q55345</t>
  </si>
  <si>
    <t>Q55310</t>
  </si>
  <si>
    <t>Q55297</t>
  </si>
  <si>
    <t>Q55218</t>
  </si>
  <si>
    <t>Q54773</t>
  </si>
  <si>
    <t>Q54754</t>
  </si>
  <si>
    <t>Q54735</t>
  </si>
  <si>
    <t>Q56123</t>
  </si>
  <si>
    <t>Q56105</t>
  </si>
  <si>
    <t>Q55828</t>
  </si>
  <si>
    <t>Q56642</t>
  </si>
  <si>
    <t>Q56349</t>
  </si>
  <si>
    <t>Q56298</t>
  </si>
  <si>
    <t>Q56267</t>
  </si>
  <si>
    <t>Q56107</t>
  </si>
  <si>
    <t>Q56021</t>
  </si>
  <si>
    <t>Q55880</t>
  </si>
  <si>
    <t>Q55788</t>
  </si>
  <si>
    <t>Q55691</t>
  </si>
  <si>
    <t>Q55587</t>
  </si>
  <si>
    <t>Q55399</t>
  </si>
  <si>
    <t>Q55371</t>
  </si>
  <si>
    <t>Assumption Volumes Including Fuel ECT</t>
  </si>
  <si>
    <t>Pipeline</t>
  </si>
  <si>
    <t>Marketing Desk</t>
  </si>
  <si>
    <t>S-3011</t>
  </si>
  <si>
    <t>N25429</t>
  </si>
  <si>
    <t>S-3012</t>
  </si>
  <si>
    <t>N26490</t>
  </si>
  <si>
    <t>S-3014</t>
  </si>
  <si>
    <t>N27597</t>
  </si>
  <si>
    <t>S-3017</t>
  </si>
  <si>
    <t>N28347</t>
  </si>
  <si>
    <t>N28518</t>
  </si>
  <si>
    <t>S-3019</t>
  </si>
  <si>
    <t>N29495</t>
  </si>
  <si>
    <t>S-3021</t>
  </si>
  <si>
    <t>N30080</t>
  </si>
  <si>
    <t>N29920</t>
  </si>
  <si>
    <t>S-3023</t>
  </si>
  <si>
    <t>N30799</t>
  </si>
  <si>
    <t>N30804</t>
  </si>
  <si>
    <t>S-3027</t>
  </si>
  <si>
    <t>N32058</t>
  </si>
  <si>
    <t>N32023</t>
  </si>
  <si>
    <t>S-3030</t>
  </si>
  <si>
    <t>N32674</t>
  </si>
  <si>
    <t>S-3031</t>
  </si>
  <si>
    <t>N33185</t>
  </si>
  <si>
    <t>S-3035</t>
  </si>
  <si>
    <t>S-3033</t>
  </si>
  <si>
    <t>N34122</t>
  </si>
  <si>
    <t>S-3037</t>
  </si>
  <si>
    <t>N34717</t>
  </si>
  <si>
    <t>S-3039</t>
  </si>
  <si>
    <t>N34967</t>
  </si>
  <si>
    <t>S-3044</t>
  </si>
  <si>
    <t>N37740</t>
  </si>
  <si>
    <t>S-3046</t>
  </si>
  <si>
    <t>S-3354</t>
  </si>
  <si>
    <t xml:space="preserve">NR2537 </t>
  </si>
  <si>
    <t xml:space="preserve">NR2489 </t>
  </si>
  <si>
    <t xml:space="preserve">NR2345 </t>
  </si>
  <si>
    <t xml:space="preserve">NR2330 </t>
  </si>
  <si>
    <t xml:space="preserve">NR2288 </t>
  </si>
  <si>
    <t xml:space="preserve">NR2265 </t>
  </si>
  <si>
    <t xml:space="preserve">NR2160 </t>
  </si>
  <si>
    <t xml:space="preserve">NR2148 </t>
  </si>
  <si>
    <t xml:space="preserve">NR2015 </t>
  </si>
  <si>
    <t xml:space="preserve">NR1961 </t>
  </si>
  <si>
    <t xml:space="preserve">NR1946 </t>
  </si>
  <si>
    <t xml:space="preserve">NR1940 </t>
  </si>
  <si>
    <t xml:space="preserve">NR1938 </t>
  </si>
  <si>
    <t xml:space="preserve">NR2016 </t>
  </si>
  <si>
    <t>N39274</t>
  </si>
  <si>
    <t>S-3048</t>
  </si>
  <si>
    <t>N39585</t>
  </si>
  <si>
    <t>S-3049</t>
  </si>
  <si>
    <t>N40610</t>
  </si>
  <si>
    <t>S-3050</t>
  </si>
  <si>
    <t>N41031</t>
  </si>
  <si>
    <t>N41246</t>
  </si>
  <si>
    <t>S-3052</t>
  </si>
  <si>
    <t>N41915</t>
  </si>
  <si>
    <t>S-3051</t>
  </si>
  <si>
    <t>N41618</t>
  </si>
  <si>
    <t>S-3054</t>
  </si>
  <si>
    <t>N42547</t>
  </si>
  <si>
    <t>S-3056</t>
  </si>
  <si>
    <t>N43343</t>
  </si>
  <si>
    <t>N43245</t>
  </si>
  <si>
    <t>S-3060</t>
  </si>
  <si>
    <t>N43828</t>
  </si>
  <si>
    <t>S-3063</t>
  </si>
  <si>
    <t>N44381</t>
  </si>
  <si>
    <t>S-3064</t>
  </si>
  <si>
    <t>N45354</t>
  </si>
  <si>
    <t>N45008</t>
  </si>
  <si>
    <t>S-3065</t>
  </si>
  <si>
    <t>N45994</t>
  </si>
  <si>
    <t>N45703</t>
  </si>
  <si>
    <t>S-3066</t>
  </si>
  <si>
    <t>N46473</t>
  </si>
  <si>
    <t>N46714</t>
  </si>
  <si>
    <t>S-3067</t>
  </si>
  <si>
    <t>N47403</t>
  </si>
  <si>
    <t>S-3069</t>
  </si>
  <si>
    <t>N47770</t>
  </si>
  <si>
    <t>N48235</t>
  </si>
  <si>
    <t>S-3071</t>
  </si>
  <si>
    <t>N48913</t>
  </si>
  <si>
    <t>S-3072</t>
  </si>
  <si>
    <t>N49621</t>
  </si>
  <si>
    <t>S-3076</t>
  </si>
  <si>
    <t>N51778</t>
  </si>
  <si>
    <t>S-3078</t>
  </si>
  <si>
    <t>N52561</t>
  </si>
  <si>
    <t>S-3079</t>
  </si>
  <si>
    <t>N53077</t>
  </si>
  <si>
    <t>S-3082</t>
  </si>
  <si>
    <t>N53867</t>
  </si>
  <si>
    <t>N54016</t>
  </si>
  <si>
    <t>S-3085</t>
  </si>
  <si>
    <t>N54699</t>
  </si>
  <si>
    <t>S-3087</t>
  </si>
  <si>
    <t>S-3084</t>
  </si>
  <si>
    <t>S-3088</t>
  </si>
  <si>
    <t>N55469</t>
  </si>
  <si>
    <t>S-3090</t>
  </si>
  <si>
    <t>N56221</t>
  </si>
  <si>
    <t>S-3092</t>
  </si>
  <si>
    <t>N</t>
  </si>
  <si>
    <t>N56987</t>
  </si>
  <si>
    <t>S-3093</t>
  </si>
  <si>
    <t>N57737</t>
  </si>
  <si>
    <t>S-3094</t>
  </si>
  <si>
    <t>N58489</t>
  </si>
  <si>
    <t>S-3096</t>
  </si>
  <si>
    <t>N59448</t>
  </si>
  <si>
    <t>S-3097</t>
  </si>
  <si>
    <t>N60315</t>
  </si>
  <si>
    <t>S-3099</t>
  </si>
  <si>
    <t>N63333</t>
  </si>
  <si>
    <t>S-3100</t>
  </si>
  <si>
    <t>N63805</t>
  </si>
  <si>
    <t>S-3101</t>
  </si>
  <si>
    <t>N64994</t>
  </si>
  <si>
    <t>N65000</t>
  </si>
  <si>
    <t>N65412</t>
  </si>
  <si>
    <t>N5412</t>
  </si>
  <si>
    <t>S-3102</t>
  </si>
  <si>
    <t>S-3104</t>
  </si>
  <si>
    <t>N66366</t>
  </si>
  <si>
    <t>N66294</t>
  </si>
  <si>
    <t>S-3108</t>
  </si>
  <si>
    <t>N67176</t>
  </si>
  <si>
    <t>N6776</t>
  </si>
  <si>
    <t>S-3110</t>
  </si>
  <si>
    <t>N67853</t>
  </si>
  <si>
    <t>S-3112</t>
  </si>
  <si>
    <t>N68350</t>
  </si>
  <si>
    <t>S-3117</t>
  </si>
  <si>
    <t>N69564</t>
  </si>
  <si>
    <t>S-3119</t>
  </si>
  <si>
    <t>N69971</t>
  </si>
  <si>
    <t>N70255</t>
  </si>
  <si>
    <t>S-3123</t>
  </si>
  <si>
    <t>N71415</t>
  </si>
  <si>
    <t>S-3127</t>
  </si>
  <si>
    <t>N72209</t>
  </si>
  <si>
    <t>S-3131</t>
  </si>
  <si>
    <t>N72988</t>
  </si>
  <si>
    <t>S-3132</t>
  </si>
  <si>
    <t>N73505</t>
  </si>
  <si>
    <t>N73776</t>
  </si>
  <si>
    <t>S-3134</t>
  </si>
  <si>
    <t>N74557</t>
  </si>
  <si>
    <t>S-3135</t>
  </si>
  <si>
    <t>S-3380</t>
  </si>
  <si>
    <t>NU7405</t>
  </si>
  <si>
    <t>NU6909</t>
  </si>
  <si>
    <t>NU6908</t>
  </si>
  <si>
    <t>NU6823</t>
  </si>
  <si>
    <t>NU6783</t>
  </si>
  <si>
    <t>NU6625</t>
  </si>
  <si>
    <t>NU6483</t>
  </si>
  <si>
    <t>NU6463</t>
  </si>
  <si>
    <t>NU6172</t>
  </si>
  <si>
    <t>NU6163</t>
  </si>
  <si>
    <t>NU6026</t>
  </si>
  <si>
    <t>NU7793</t>
  </si>
  <si>
    <t>NU7789</t>
  </si>
  <si>
    <t>N75614</t>
  </si>
  <si>
    <t>S-3136</t>
  </si>
  <si>
    <t>N76297</t>
  </si>
  <si>
    <t>NR0632</t>
  </si>
  <si>
    <t>S-3138</t>
  </si>
  <si>
    <t>N77409</t>
  </si>
  <si>
    <t>S-3139</t>
  </si>
  <si>
    <t>N78228</t>
  </si>
  <si>
    <t>N78549</t>
  </si>
  <si>
    <t>S-3143</t>
  </si>
  <si>
    <t>S-3447</t>
  </si>
  <si>
    <t>Q46978</t>
  </si>
  <si>
    <t>Q46913</t>
  </si>
  <si>
    <t>Q46902</t>
  </si>
  <si>
    <t>Q46864</t>
  </si>
  <si>
    <t>Q46757</t>
  </si>
  <si>
    <t>Q46509</t>
  </si>
  <si>
    <t>Q45877</t>
  </si>
  <si>
    <t>Q46646</t>
  </si>
  <si>
    <t>Q46490</t>
  </si>
  <si>
    <t>Q45988</t>
  </si>
  <si>
    <t>Q45845</t>
  </si>
  <si>
    <t>Q46841</t>
  </si>
  <si>
    <t>Q46769</t>
  </si>
  <si>
    <t>Q46705</t>
  </si>
  <si>
    <t>Q46455</t>
  </si>
  <si>
    <t>N79848</t>
  </si>
  <si>
    <t>S-3145</t>
  </si>
  <si>
    <t>N81087</t>
  </si>
  <si>
    <t>N81073</t>
  </si>
  <si>
    <t>S-3148</t>
  </si>
  <si>
    <t>N81934</t>
  </si>
  <si>
    <t>S-3151</t>
  </si>
  <si>
    <t>N83037</t>
  </si>
  <si>
    <t>S-3154</t>
  </si>
  <si>
    <t>N84888</t>
  </si>
  <si>
    <t>S-3157</t>
  </si>
  <si>
    <t>N85854</t>
  </si>
  <si>
    <t>M86001</t>
  </si>
  <si>
    <t>N86001</t>
  </si>
  <si>
    <t>S-3159</t>
  </si>
  <si>
    <t>N87000</t>
  </si>
  <si>
    <t>S-3161</t>
  </si>
  <si>
    <t>N88386</t>
  </si>
  <si>
    <t>N87870</t>
  </si>
  <si>
    <t>S-3167</t>
  </si>
  <si>
    <t>N89519</t>
  </si>
  <si>
    <t>N89653</t>
  </si>
  <si>
    <t>N89664</t>
  </si>
  <si>
    <t>S-3170</t>
  </si>
  <si>
    <t>N90660</t>
  </si>
  <si>
    <t>S-3173</t>
  </si>
  <si>
    <t>N92102</t>
  </si>
  <si>
    <t>S-3174</t>
  </si>
  <si>
    <t>N92968</t>
  </si>
  <si>
    <t>S-3178</t>
  </si>
  <si>
    <t>N94420</t>
  </si>
  <si>
    <t>N95735</t>
  </si>
  <si>
    <t>S-3181</t>
  </si>
  <si>
    <t>S-3184</t>
  </si>
  <si>
    <t>N96604</t>
  </si>
  <si>
    <t>S-3185</t>
  </si>
  <si>
    <t>N97747</t>
  </si>
  <si>
    <t>S-3187</t>
  </si>
  <si>
    <t>N98692</t>
  </si>
  <si>
    <t>S-3190</t>
  </si>
  <si>
    <t>N99298</t>
  </si>
  <si>
    <t>S-3192</t>
  </si>
  <si>
    <t>NA0286</t>
  </si>
  <si>
    <t>S-3195</t>
  </si>
  <si>
    <t>NA1258</t>
  </si>
  <si>
    <t>S-3197</t>
  </si>
  <si>
    <t>NA2276</t>
  </si>
  <si>
    <t>NA2273</t>
  </si>
  <si>
    <t>NA2274</t>
  </si>
  <si>
    <t>S-3199</t>
  </si>
  <si>
    <t>NA2962</t>
  </si>
  <si>
    <t>NA2959</t>
  </si>
  <si>
    <t>NA2960</t>
  </si>
  <si>
    <t>NA2961</t>
  </si>
  <si>
    <t>S-3200</t>
  </si>
  <si>
    <t>S-3204</t>
  </si>
  <si>
    <t>NA4376</t>
  </si>
  <si>
    <t>NA4380</t>
  </si>
  <si>
    <t>NA4383</t>
  </si>
  <si>
    <t>NA4378</t>
  </si>
  <si>
    <t>NA4384</t>
  </si>
  <si>
    <t>NA4382</t>
  </si>
  <si>
    <t>NA4377</t>
  </si>
  <si>
    <t>NA4379</t>
  </si>
  <si>
    <t>NA4381</t>
  </si>
  <si>
    <t>NA4375</t>
  </si>
  <si>
    <t>S-3205</t>
  </si>
  <si>
    <t>NA5524</t>
  </si>
  <si>
    <t>S-3208</t>
  </si>
  <si>
    <t>S-3391</t>
  </si>
  <si>
    <t>NW0290</t>
  </si>
  <si>
    <t xml:space="preserve">NW0088 </t>
  </si>
  <si>
    <t xml:space="preserve">NV9927 </t>
  </si>
  <si>
    <t xml:space="preserve">NV9858 </t>
  </si>
  <si>
    <t xml:space="preserve">NV9741 </t>
  </si>
  <si>
    <t xml:space="preserve">NV9176 </t>
  </si>
  <si>
    <t>S-3474</t>
  </si>
  <si>
    <t>QA3568</t>
  </si>
  <si>
    <t>QA3565</t>
  </si>
  <si>
    <t>QA3558</t>
  </si>
  <si>
    <t>QA3553</t>
  </si>
  <si>
    <t>QA3546</t>
  </si>
  <si>
    <t>QA3535</t>
  </si>
  <si>
    <t>QA3797</t>
  </si>
  <si>
    <t>QA2197</t>
  </si>
  <si>
    <t>QA2066</t>
  </si>
  <si>
    <t>QA2110</t>
  </si>
  <si>
    <t>QA1889</t>
  </si>
  <si>
    <t>QA4507</t>
  </si>
  <si>
    <t>QA3771</t>
  </si>
  <si>
    <t>QA2028</t>
  </si>
  <si>
    <t>QA1868</t>
  </si>
  <si>
    <t>QA4559</t>
  </si>
  <si>
    <t>QA2142</t>
  </si>
  <si>
    <t>QA3787</t>
  </si>
  <si>
    <t>QA3573</t>
  </si>
  <si>
    <t>QA3722</t>
  </si>
  <si>
    <t>QA1914</t>
  </si>
  <si>
    <t>QA4465</t>
  </si>
  <si>
    <t>QA4485</t>
  </si>
  <si>
    <t>QA4429</t>
  </si>
  <si>
    <t>QA4126</t>
  </si>
  <si>
    <t>QA5164</t>
  </si>
  <si>
    <t>QA5153</t>
  </si>
  <si>
    <t>QA3056</t>
  </si>
  <si>
    <t>QA3228</t>
  </si>
  <si>
    <t>QA2731</t>
  </si>
  <si>
    <t>QA2539</t>
  </si>
  <si>
    <t>QA1745</t>
  </si>
  <si>
    <t>QA3049</t>
  </si>
  <si>
    <t>QA2276</t>
  </si>
  <si>
    <t>QA1762</t>
  </si>
  <si>
    <t>QA2946</t>
  </si>
  <si>
    <t>QA2508</t>
  </si>
  <si>
    <t>QA2526</t>
  </si>
  <si>
    <t>QA2567</t>
  </si>
  <si>
    <t>QA2347</t>
  </si>
  <si>
    <t>QA3243</t>
  </si>
  <si>
    <t>QA4206</t>
  </si>
  <si>
    <t>QA3110</t>
  </si>
  <si>
    <t>QA2244</t>
  </si>
  <si>
    <t>QA1704</t>
  </si>
  <si>
    <t>QA2295</t>
  </si>
  <si>
    <t>QA2313</t>
  </si>
  <si>
    <t>QA1583</t>
  </si>
  <si>
    <t>QA1545</t>
  </si>
  <si>
    <t>QA1531</t>
  </si>
  <si>
    <t>QA5309</t>
  </si>
  <si>
    <t>QA5304</t>
  </si>
  <si>
    <t xml:space="preserve">NV8767 </t>
  </si>
  <si>
    <t xml:space="preserve">NV8756 </t>
  </si>
  <si>
    <t xml:space="preserve">NV8736 </t>
  </si>
  <si>
    <t xml:space="preserve">NV8733 </t>
  </si>
  <si>
    <t xml:space="preserve">NW0289 </t>
  </si>
  <si>
    <t>NA6719</t>
  </si>
  <si>
    <t>NA6720</t>
  </si>
  <si>
    <t>NA6721</t>
  </si>
  <si>
    <t>NA6722</t>
  </si>
  <si>
    <t>NA6723</t>
  </si>
  <si>
    <t>NA6724</t>
  </si>
  <si>
    <t>S-3210</t>
  </si>
  <si>
    <t>NA7984</t>
  </si>
  <si>
    <t>NA7978</t>
  </si>
  <si>
    <t>NA7979</t>
  </si>
  <si>
    <t>NA7980</t>
  </si>
  <si>
    <t>NA7981</t>
  </si>
  <si>
    <t>NA7982</t>
  </si>
  <si>
    <t>NA7983</t>
  </si>
  <si>
    <t>S-3211</t>
  </si>
  <si>
    <t>NA9395</t>
  </si>
  <si>
    <t>NA9396</t>
  </si>
  <si>
    <t>NA9399</t>
  </si>
  <si>
    <t>NA9397</t>
  </si>
  <si>
    <t>NA9400</t>
  </si>
  <si>
    <t>NA9398</t>
  </si>
  <si>
    <t>S-3216</t>
  </si>
  <si>
    <t>NB0640</t>
  </si>
  <si>
    <t>NB0645</t>
  </si>
  <si>
    <t>S-3353</t>
  </si>
  <si>
    <t xml:space="preserve">NR1306 </t>
  </si>
  <si>
    <t xml:space="preserve">NR1304 </t>
  </si>
  <si>
    <t xml:space="preserve">NR1300 </t>
  </si>
  <si>
    <t xml:space="preserve">NR1121 </t>
  </si>
  <si>
    <t xml:space="preserve">NR1071 </t>
  </si>
  <si>
    <t xml:space="preserve">NR0623 </t>
  </si>
  <si>
    <t>NB0639</t>
  </si>
  <si>
    <t>NB0641</t>
  </si>
  <si>
    <t>NB0643</t>
  </si>
  <si>
    <t>NB0642</t>
  </si>
  <si>
    <t>NB0644</t>
  </si>
  <si>
    <t>S-3219</t>
  </si>
  <si>
    <t>NB1924</t>
  </si>
  <si>
    <t>NB1925</t>
  </si>
  <si>
    <t>NB1926</t>
  </si>
  <si>
    <t>NB1953</t>
  </si>
  <si>
    <t>S-3221</t>
  </si>
  <si>
    <t>NB3333</t>
  </si>
  <si>
    <t>NB3334</t>
  </si>
  <si>
    <t>NB3335</t>
  </si>
  <si>
    <t>S-3454</t>
  </si>
  <si>
    <t>Q60877</t>
  </si>
  <si>
    <t>Q60718</t>
  </si>
  <si>
    <t>Q60694</t>
  </si>
  <si>
    <t>Q60558</t>
  </si>
  <si>
    <t>Q60110</t>
  </si>
  <si>
    <t>Q60049</t>
  </si>
  <si>
    <t>Q60029</t>
  </si>
  <si>
    <t>Q60019</t>
  </si>
  <si>
    <t>Q59962</t>
  </si>
  <si>
    <t>Q60876</t>
  </si>
  <si>
    <t>Q60796</t>
  </si>
  <si>
    <t>Q60717</t>
  </si>
  <si>
    <t>Q61129</t>
  </si>
  <si>
    <t>Q60714</t>
  </si>
  <si>
    <t>Q61175</t>
  </si>
  <si>
    <t>Q60537</t>
  </si>
  <si>
    <t>Q60451</t>
  </si>
  <si>
    <t>Q60398</t>
  </si>
  <si>
    <t>Q60357</t>
  </si>
  <si>
    <t>NB3337</t>
  </si>
  <si>
    <t>NB3338</t>
  </si>
  <si>
    <t>NB3339</t>
  </si>
  <si>
    <t>NB3340</t>
  </si>
  <si>
    <t>NB3341</t>
  </si>
  <si>
    <t>NB3342</t>
  </si>
  <si>
    <t>NB3336</t>
  </si>
  <si>
    <t>S-3222</t>
  </si>
  <si>
    <t>NB4317</t>
  </si>
  <si>
    <t>NB4126</t>
  </si>
  <si>
    <t>S-3226</t>
  </si>
  <si>
    <t>NB5166</t>
  </si>
  <si>
    <t>NB4922</t>
  </si>
  <si>
    <t>S-3225</t>
  </si>
  <si>
    <t>S-3227</t>
  </si>
  <si>
    <t>NB6417</t>
  </si>
  <si>
    <t>NB7692</t>
  </si>
  <si>
    <t>S-3229</t>
  </si>
  <si>
    <t>NB8881</t>
  </si>
  <si>
    <t>S-3495</t>
  </si>
  <si>
    <t>QG5499.1</t>
  </si>
  <si>
    <t>QG5510.1</t>
  </si>
  <si>
    <t>QG5519.1</t>
  </si>
  <si>
    <t>QG5525.1</t>
  </si>
  <si>
    <t>QG5540.1</t>
  </si>
  <si>
    <t>QG5582.1</t>
  </si>
  <si>
    <t>QG5635.1</t>
  </si>
  <si>
    <t>QG5761.1</t>
  </si>
  <si>
    <t>QG5836.1</t>
  </si>
  <si>
    <t>QG6016.1</t>
  </si>
  <si>
    <t>QG6029.1</t>
  </si>
  <si>
    <t>QG6113.1</t>
  </si>
  <si>
    <t>QG6137.1</t>
  </si>
  <si>
    <t>QG6243.1</t>
  </si>
  <si>
    <t>QG9665.1</t>
  </si>
  <si>
    <t>QG9672.1</t>
  </si>
  <si>
    <t>QG6182.1</t>
  </si>
  <si>
    <t>QG6193.1</t>
  </si>
  <si>
    <t>QG6337.1</t>
  </si>
  <si>
    <t>QG6360.1</t>
  </si>
  <si>
    <t>QG6364.1</t>
  </si>
  <si>
    <t>QG6513.1</t>
  </si>
  <si>
    <t>QG6625.1</t>
  </si>
  <si>
    <t>QG6627.1</t>
  </si>
  <si>
    <t>QG6640.1</t>
  </si>
  <si>
    <t>QG6648.1</t>
  </si>
  <si>
    <t>QG6876.1</t>
  </si>
  <si>
    <t>QG6957.1</t>
  </si>
  <si>
    <t>QG6959.1</t>
  </si>
  <si>
    <t>QG9674.1</t>
  </si>
  <si>
    <t>QG6546.1</t>
  </si>
  <si>
    <t>S-3230</t>
  </si>
  <si>
    <t>NB9815</t>
  </si>
  <si>
    <t>S-3232</t>
  </si>
  <si>
    <t>NC0689</t>
  </si>
  <si>
    <t>S-3234</t>
  </si>
  <si>
    <t>NC1717</t>
  </si>
  <si>
    <t>S-3236</t>
  </si>
  <si>
    <t>NC3135</t>
  </si>
  <si>
    <t>S-3237</t>
  </si>
  <si>
    <t>NC4244</t>
  </si>
  <si>
    <t>S-3238</t>
  </si>
  <si>
    <t>NC5236</t>
  </si>
  <si>
    <t>S-3239</t>
  </si>
  <si>
    <t>NC7157</t>
  </si>
  <si>
    <t>S-3242</t>
  </si>
  <si>
    <t>NC9583</t>
  </si>
  <si>
    <t>S-3245</t>
  </si>
  <si>
    <t>ND0798</t>
  </si>
  <si>
    <t>S-3247</t>
  </si>
  <si>
    <t>ND1847</t>
  </si>
  <si>
    <t>ND</t>
  </si>
  <si>
    <t>S-3250</t>
  </si>
  <si>
    <t>ND3202</t>
  </si>
  <si>
    <t>ND3354</t>
  </si>
  <si>
    <t>S-3254</t>
  </si>
  <si>
    <t>ND5220</t>
  </si>
  <si>
    <t>S-3252</t>
  </si>
  <si>
    <t>ND1903</t>
  </si>
  <si>
    <t>S-3257</t>
  </si>
  <si>
    <t>ND6300</t>
  </si>
  <si>
    <t>S-3261</t>
  </si>
  <si>
    <t>ND9051</t>
  </si>
  <si>
    <t>ND9119</t>
  </si>
  <si>
    <t>S-3263</t>
  </si>
  <si>
    <t>ND2710</t>
  </si>
  <si>
    <t>NE0521</t>
  </si>
  <si>
    <t>S-3265</t>
  </si>
  <si>
    <t>NE1776</t>
  </si>
  <si>
    <t>S-3267</t>
  </si>
  <si>
    <t>NE2633</t>
  </si>
  <si>
    <t>S-3270</t>
  </si>
  <si>
    <t>NE</t>
  </si>
  <si>
    <t>NE3968</t>
  </si>
  <si>
    <t>NE4350</t>
  </si>
  <si>
    <t>S-3272</t>
  </si>
  <si>
    <t>NE5091</t>
  </si>
  <si>
    <t>NE5017</t>
  </si>
  <si>
    <t>NE5241</t>
  </si>
  <si>
    <t>S-3273</t>
  </si>
  <si>
    <t>NE5938</t>
  </si>
  <si>
    <t>S-3396</t>
  </si>
  <si>
    <t>NW9350</t>
  </si>
  <si>
    <t>NW9269</t>
  </si>
  <si>
    <t>NW9242</t>
  </si>
  <si>
    <t>NW9171</t>
  </si>
  <si>
    <t>NW9157</t>
  </si>
  <si>
    <t>NW9108</t>
  </si>
  <si>
    <t>NW8958</t>
  </si>
  <si>
    <t>NW8610</t>
  </si>
  <si>
    <t>NW8456</t>
  </si>
  <si>
    <t>NW8382</t>
  </si>
  <si>
    <t>S-3277</t>
  </si>
  <si>
    <t>NE9004</t>
  </si>
  <si>
    <t>S-3279</t>
  </si>
  <si>
    <t>NE9213</t>
  </si>
  <si>
    <t>NE9218</t>
  </si>
  <si>
    <t>NE9254</t>
  </si>
  <si>
    <t>NE9273</t>
  </si>
  <si>
    <t>NE9274</t>
  </si>
  <si>
    <t>NE9329</t>
  </si>
  <si>
    <t>NE9611</t>
  </si>
  <si>
    <t>NE9347</t>
  </si>
  <si>
    <t>S-3280</t>
  </si>
  <si>
    <t>NF0309</t>
  </si>
  <si>
    <t>NF0123</t>
  </si>
  <si>
    <t>S-3352</t>
  </si>
  <si>
    <t>NQ9750</t>
  </si>
  <si>
    <t>NF0368</t>
  </si>
  <si>
    <t>NF1522</t>
  </si>
  <si>
    <t>S-3281</t>
  </si>
  <si>
    <t>NF2595</t>
  </si>
  <si>
    <t>S-3282</t>
  </si>
  <si>
    <t>NF3923</t>
  </si>
  <si>
    <t>NF3781</t>
  </si>
  <si>
    <t>NF4088</t>
  </si>
  <si>
    <t>S-3283</t>
  </si>
  <si>
    <t>NF4532</t>
  </si>
  <si>
    <t>NF4533</t>
  </si>
  <si>
    <t>NF4545</t>
  </si>
  <si>
    <t>NF4736</t>
  </si>
  <si>
    <t>NF4765</t>
  </si>
  <si>
    <t>NF4768</t>
  </si>
  <si>
    <t>NF4775</t>
  </si>
  <si>
    <t>NF4795</t>
  </si>
  <si>
    <t>NF4809</t>
  </si>
  <si>
    <t>NF4811</t>
  </si>
  <si>
    <t>NF4814</t>
  </si>
  <si>
    <t>NF5487</t>
  </si>
  <si>
    <t>NF5516</t>
  </si>
  <si>
    <t>S-3284</t>
  </si>
  <si>
    <t>NF6077</t>
  </si>
  <si>
    <t>NF6070</t>
  </si>
  <si>
    <t>NF6402</t>
  </si>
  <si>
    <t>NF6510</t>
  </si>
  <si>
    <t>NF3284</t>
  </si>
  <si>
    <t>S-3285</t>
  </si>
  <si>
    <t>NF7050</t>
  </si>
  <si>
    <t>NF7052</t>
  </si>
  <si>
    <t>NF7631</t>
  </si>
  <si>
    <t>NF7920</t>
  </si>
  <si>
    <t>NF7964</t>
  </si>
  <si>
    <t>NF8242</t>
  </si>
  <si>
    <t>NF8487</t>
  </si>
  <si>
    <t>S-3287</t>
  </si>
  <si>
    <t>NF8888</t>
  </si>
  <si>
    <t>NF9136</t>
  </si>
  <si>
    <t>NG0278</t>
  </si>
  <si>
    <t>NF9946</t>
  </si>
  <si>
    <t>S-3290</t>
  </si>
  <si>
    <t>NG1629</t>
  </si>
  <si>
    <t>S-3292</t>
  </si>
  <si>
    <t>NG3904</t>
  </si>
  <si>
    <t>NG4342</t>
  </si>
  <si>
    <t>NG3533</t>
  </si>
  <si>
    <t>NG3574</t>
  </si>
  <si>
    <t>S-322</t>
  </si>
  <si>
    <t>S-3293</t>
  </si>
  <si>
    <t>NG4772</t>
  </si>
  <si>
    <t>NG4871</t>
  </si>
  <si>
    <t>NG5102</t>
  </si>
  <si>
    <t>NG5133</t>
  </si>
  <si>
    <t>NG5169</t>
  </si>
  <si>
    <t>NG5397</t>
  </si>
  <si>
    <t>NG5612</t>
  </si>
  <si>
    <t>S-3294</t>
  </si>
  <si>
    <t>NG6560</t>
  </si>
  <si>
    <t>NG6856</t>
  </si>
  <si>
    <t>NG6881</t>
  </si>
  <si>
    <t>NG7000</t>
  </si>
  <si>
    <t>NG7016</t>
  </si>
  <si>
    <t>NG7326</t>
  </si>
  <si>
    <t>NG7344</t>
  </si>
  <si>
    <t>NG6993</t>
  </si>
  <si>
    <t>NG7994</t>
  </si>
  <si>
    <t>S-3295</t>
  </si>
  <si>
    <t>NG9030</t>
  </si>
  <si>
    <t>NG9875</t>
  </si>
  <si>
    <t>NG8936</t>
  </si>
  <si>
    <t>NG8950</t>
  </si>
  <si>
    <t>NG8982</t>
  </si>
  <si>
    <t>NG9049</t>
  </si>
  <si>
    <t>NG9034</t>
  </si>
  <si>
    <t>S-3297</t>
  </si>
  <si>
    <t>NH1109</t>
  </si>
  <si>
    <t>NH0631</t>
  </si>
  <si>
    <t>NH0813</t>
  </si>
  <si>
    <t>NH0835</t>
  </si>
  <si>
    <t>S-3378</t>
  </si>
  <si>
    <t>NU5730</t>
  </si>
  <si>
    <t>NU5673</t>
  </si>
  <si>
    <t>NU5161</t>
  </si>
  <si>
    <t>NU5144</t>
  </si>
  <si>
    <t>NU5080</t>
  </si>
  <si>
    <t>NU5029</t>
  </si>
  <si>
    <t>NU5013</t>
  </si>
  <si>
    <t>NU4453</t>
  </si>
  <si>
    <t>S-3298</t>
  </si>
  <si>
    <t>NH1496</t>
  </si>
  <si>
    <t>NH1503</t>
  </si>
  <si>
    <t>NH1511</t>
  </si>
  <si>
    <t>NH1521</t>
  </si>
  <si>
    <t>NH1621</t>
  </si>
  <si>
    <t>NH1704</t>
  </si>
  <si>
    <t>S-3412</t>
  </si>
  <si>
    <t>NY8936</t>
  </si>
  <si>
    <t>NY8907</t>
  </si>
  <si>
    <t>NY8906</t>
  </si>
  <si>
    <t>NY8905</t>
  </si>
  <si>
    <t>NY8903</t>
  </si>
  <si>
    <t>NY8900</t>
  </si>
  <si>
    <t>NY8802</t>
  </si>
  <si>
    <t>NY8671</t>
  </si>
  <si>
    <t>NY8615</t>
  </si>
  <si>
    <t>NY8578</t>
  </si>
  <si>
    <t>NY8495</t>
  </si>
  <si>
    <t>NY8465</t>
  </si>
  <si>
    <t>S-3427</t>
  </si>
  <si>
    <t>Q13189</t>
  </si>
  <si>
    <t>Q11420</t>
  </si>
  <si>
    <t>Q11175</t>
  </si>
  <si>
    <t>Q11885</t>
  </si>
  <si>
    <t>Q11979</t>
  </si>
  <si>
    <t>Q11456</t>
  </si>
  <si>
    <t>Q11407</t>
  </si>
  <si>
    <t>Q11140</t>
  </si>
  <si>
    <t>Q11527</t>
  </si>
  <si>
    <t>S-3472</t>
  </si>
  <si>
    <t>Q97404</t>
  </si>
  <si>
    <t>Q96741</t>
  </si>
  <si>
    <t>Q95434</t>
  </si>
  <si>
    <t>Q95432</t>
  </si>
  <si>
    <t>Q95428</t>
  </si>
  <si>
    <t>Q95554</t>
  </si>
  <si>
    <t>Q95781</t>
  </si>
  <si>
    <t>Q96277</t>
  </si>
  <si>
    <t>Q96133</t>
  </si>
  <si>
    <t>Q95994</t>
  </si>
  <si>
    <t>Q96388</t>
  </si>
  <si>
    <t>Q96207</t>
  </si>
  <si>
    <t>Q96719</t>
  </si>
  <si>
    <t>Q96712</t>
  </si>
  <si>
    <t>Q96661</t>
  </si>
  <si>
    <t>Q96749</t>
  </si>
  <si>
    <t>Q96681</t>
  </si>
  <si>
    <t>Q96922</t>
  </si>
  <si>
    <t>Q95624</t>
  </si>
  <si>
    <t>Q95618</t>
  </si>
  <si>
    <t>Q95920</t>
  </si>
  <si>
    <t>Q96604</t>
  </si>
  <si>
    <t>Q95981</t>
  </si>
  <si>
    <t>Q95870</t>
  </si>
  <si>
    <t>Q95599</t>
  </si>
  <si>
    <t>Q95854</t>
  </si>
  <si>
    <t>Q96217</t>
  </si>
  <si>
    <t>Q96125</t>
  </si>
  <si>
    <t>Q96446</t>
  </si>
  <si>
    <t>Q97232</t>
  </si>
  <si>
    <t>Q96766</t>
  </si>
  <si>
    <t>Q96059</t>
  </si>
  <si>
    <t>Q95935</t>
  </si>
  <si>
    <t>Q95606</t>
  </si>
  <si>
    <t>Q96008</t>
  </si>
  <si>
    <t>Q96538</t>
  </si>
  <si>
    <t>Q96735</t>
  </si>
  <si>
    <t>Q94931</t>
  </si>
  <si>
    <t>Q94644</t>
  </si>
  <si>
    <t>Q94468</t>
  </si>
  <si>
    <t>Q96024</t>
  </si>
  <si>
    <t>Q95937</t>
  </si>
  <si>
    <t>Q94536</t>
  </si>
  <si>
    <t>Q95211</t>
  </si>
  <si>
    <t>Q94709</t>
  </si>
  <si>
    <t>Q95718</t>
  </si>
  <si>
    <t>Q95695</t>
  </si>
  <si>
    <t>Q95674</t>
  </si>
  <si>
    <t>Q96179</t>
  </si>
  <si>
    <t>Q96371</t>
  </si>
  <si>
    <t>Q95016</t>
  </si>
  <si>
    <t>Q94958</t>
  </si>
  <si>
    <t>Q95073</t>
  </si>
  <si>
    <t>Q94946</t>
  </si>
  <si>
    <t>Q94868</t>
  </si>
  <si>
    <t>Q96171</t>
  </si>
  <si>
    <t>Q96150</t>
  </si>
  <si>
    <t>Q96060</t>
  </si>
  <si>
    <t>Q97396</t>
  </si>
  <si>
    <t>Q11394</t>
  </si>
  <si>
    <t>Q11326</t>
  </si>
  <si>
    <t>Q12704</t>
  </si>
  <si>
    <t>Q13180</t>
  </si>
  <si>
    <t>Q12705</t>
  </si>
  <si>
    <t>Q12734</t>
  </si>
  <si>
    <t>Q12760</t>
  </si>
  <si>
    <t>Q11587</t>
  </si>
  <si>
    <t>Q11786</t>
  </si>
  <si>
    <t>Q11888</t>
  </si>
  <si>
    <t>Q12566</t>
  </si>
  <si>
    <t>Q12106</t>
  </si>
  <si>
    <t>Q12099</t>
  </si>
  <si>
    <t>Q12074</t>
  </si>
  <si>
    <t>Q13543</t>
  </si>
  <si>
    <t>NY8451</t>
  </si>
  <si>
    <t>NY8383</t>
  </si>
  <si>
    <t>NY8222</t>
  </si>
  <si>
    <t>NY8220</t>
  </si>
  <si>
    <t>NY8185</t>
  </si>
  <si>
    <t>NH1723</t>
  </si>
  <si>
    <t>NH2051</t>
  </si>
  <si>
    <t>NH3043</t>
  </si>
  <si>
    <t>NH3088</t>
  </si>
  <si>
    <t>S-3299</t>
  </si>
  <si>
    <t>NH3740</t>
  </si>
  <si>
    <t>NH3747</t>
  </si>
  <si>
    <t>NH3791</t>
  </si>
  <si>
    <t>S-3351</t>
  </si>
  <si>
    <t>NQ5931</t>
  </si>
  <si>
    <t>NH3795</t>
  </si>
  <si>
    <t>NH3801</t>
  </si>
  <si>
    <t>NH3976</t>
  </si>
  <si>
    <t>NH4282</t>
  </si>
  <si>
    <t>NH4352</t>
  </si>
  <si>
    <t>S-3300</t>
  </si>
  <si>
    <t>NH5306</t>
  </si>
  <si>
    <t>NH6528</t>
  </si>
  <si>
    <t>NH5196</t>
  </si>
  <si>
    <t>S-3301</t>
  </si>
  <si>
    <t>NH8769</t>
  </si>
  <si>
    <t>NH7019</t>
  </si>
  <si>
    <t>NH7162</t>
  </si>
  <si>
    <t>NH7371</t>
  </si>
  <si>
    <t>NG7448</t>
  </si>
  <si>
    <t>NH7610</t>
  </si>
  <si>
    <t>NH7750</t>
  </si>
  <si>
    <t>N H7284</t>
  </si>
  <si>
    <t>NH7308</t>
  </si>
  <si>
    <t>NH7436</t>
  </si>
  <si>
    <t>NH7537</t>
  </si>
  <si>
    <t>NH7880</t>
  </si>
  <si>
    <t>NH8289</t>
  </si>
  <si>
    <t>S-3303</t>
  </si>
  <si>
    <t>NH9543</t>
  </si>
  <si>
    <t>NI0490</t>
  </si>
  <si>
    <t>S-3304</t>
  </si>
  <si>
    <t>NI1153</t>
  </si>
  <si>
    <t>NI1249</t>
  </si>
  <si>
    <t>NI1337</t>
  </si>
  <si>
    <t>NI1389</t>
  </si>
  <si>
    <t>NI1414</t>
  </si>
  <si>
    <t>NI1503</t>
  </si>
  <si>
    <t>NI1573</t>
  </si>
  <si>
    <t>NI1601</t>
  </si>
  <si>
    <t>S-3305</t>
  </si>
  <si>
    <t>NI2561</t>
  </si>
  <si>
    <t>NI2613</t>
  </si>
  <si>
    <t>NI2621</t>
  </si>
  <si>
    <t>NI3088</t>
  </si>
  <si>
    <t>NI3153</t>
  </si>
  <si>
    <t>NI3233</t>
  </si>
  <si>
    <t>NI3355</t>
  </si>
  <si>
    <t>NI3430</t>
  </si>
  <si>
    <t>NI3781</t>
  </si>
  <si>
    <t>S-3306</t>
  </si>
  <si>
    <t>NI4368</t>
  </si>
  <si>
    <t>NI4378</t>
  </si>
  <si>
    <t>NI4465</t>
  </si>
  <si>
    <t>NI4738</t>
  </si>
  <si>
    <t>NI4746</t>
  </si>
  <si>
    <t>NI4756</t>
  </si>
  <si>
    <t>NI4771</t>
  </si>
  <si>
    <t>NI6077</t>
  </si>
  <si>
    <t>NI4527</t>
  </si>
  <si>
    <t>S-3307</t>
  </si>
  <si>
    <t>NI7720</t>
  </si>
  <si>
    <t>NI7723</t>
  </si>
  <si>
    <t>NI7791</t>
  </si>
  <si>
    <t>NI6272</t>
  </si>
  <si>
    <t>NI6381</t>
  </si>
  <si>
    <t>NI6484</t>
  </si>
  <si>
    <t>NI6643</t>
  </si>
  <si>
    <t>NI6684</t>
  </si>
  <si>
    <t>S-3308</t>
  </si>
  <si>
    <t>NI8825</t>
  </si>
  <si>
    <t>NI8830</t>
  </si>
  <si>
    <t>NI8878</t>
  </si>
  <si>
    <t>NI8884</t>
  </si>
  <si>
    <t>S-3309</t>
  </si>
  <si>
    <t>NJ0996</t>
  </si>
  <si>
    <t>NJ1064</t>
  </si>
  <si>
    <t>NJ1137</t>
  </si>
  <si>
    <t>NJ1447</t>
  </si>
  <si>
    <t>NJ1659</t>
  </si>
  <si>
    <t>NJ1230</t>
  </si>
  <si>
    <t>NJ2454</t>
  </si>
  <si>
    <t>S-3310</t>
  </si>
  <si>
    <t>NJ3152</t>
  </si>
  <si>
    <t>NJ3652</t>
  </si>
  <si>
    <t>S-3442</t>
  </si>
  <si>
    <t>Q38575</t>
  </si>
  <si>
    <t>Q38191</t>
  </si>
  <si>
    <t>Q38121</t>
  </si>
  <si>
    <t>Q37786</t>
  </si>
  <si>
    <t>Q37780</t>
  </si>
  <si>
    <t>S-3489</t>
  </si>
  <si>
    <t>QE7022.1</t>
  </si>
  <si>
    <t>QE6994.2</t>
  </si>
  <si>
    <t>QE4802.1</t>
  </si>
  <si>
    <t>QE7032.1</t>
  </si>
  <si>
    <t>QE3859.1</t>
  </si>
  <si>
    <t>QE3832.1</t>
  </si>
  <si>
    <t>QE4765.1</t>
  </si>
  <si>
    <t>QE6378.1</t>
  </si>
  <si>
    <t>QE6499.1</t>
  </si>
  <si>
    <t>QE3034.1</t>
  </si>
  <si>
    <t>QE6080.1</t>
  </si>
  <si>
    <t>QE3266.1</t>
  </si>
  <si>
    <t>QE5735.1</t>
  </si>
  <si>
    <t>QE4758.1</t>
  </si>
  <si>
    <t>QE4911.1</t>
  </si>
  <si>
    <t>QE6547.2</t>
  </si>
  <si>
    <t>QE7024.2</t>
  </si>
  <si>
    <t>QE5863.1</t>
  </si>
  <si>
    <t>QE4767.1</t>
  </si>
  <si>
    <t>QE4887.1</t>
  </si>
  <si>
    <t>QE4881.1</t>
  </si>
  <si>
    <t>QE4618.1</t>
  </si>
  <si>
    <t>QE7219.2</t>
  </si>
  <si>
    <t>QE7038.1</t>
  </si>
  <si>
    <t>QE7119.1</t>
  </si>
  <si>
    <t>QE3861.1</t>
  </si>
  <si>
    <t>QE7106.1</t>
  </si>
  <si>
    <t>QE6459.1</t>
  </si>
  <si>
    <t>QE6040.1</t>
  </si>
  <si>
    <t>QE6008.1</t>
  </si>
  <si>
    <t>QE5127.1</t>
  </si>
  <si>
    <t>QE6188.1</t>
  </si>
  <si>
    <t>QE2993.1</t>
  </si>
  <si>
    <t>QE5184.1</t>
  </si>
  <si>
    <t>QE5155.1</t>
  </si>
  <si>
    <t>QE5137.1</t>
  </si>
  <si>
    <t>QE5079.1</t>
  </si>
  <si>
    <t>QE5062.1</t>
  </si>
  <si>
    <t>QE5044.1</t>
  </si>
  <si>
    <t>QE4982.1</t>
  </si>
  <si>
    <t>QE4878.1</t>
  </si>
  <si>
    <t>Q37534</t>
  </si>
  <si>
    <t>Q37510</t>
  </si>
  <si>
    <t>Q37484</t>
  </si>
  <si>
    <t>Q37451</t>
  </si>
  <si>
    <t>Q37445</t>
  </si>
  <si>
    <t>Q37337</t>
  </si>
  <si>
    <t>S-3461</t>
  </si>
  <si>
    <t>Q72476</t>
  </si>
  <si>
    <t>Q71094</t>
  </si>
  <si>
    <t>Q71200</t>
  </si>
  <si>
    <t>Q71193</t>
  </si>
  <si>
    <t>Q71072</t>
  </si>
  <si>
    <t>Q71059</t>
  </si>
  <si>
    <t>S-3469</t>
  </si>
  <si>
    <t>Q91463</t>
  </si>
  <si>
    <t>Q91443</t>
  </si>
  <si>
    <t>Q91433</t>
  </si>
  <si>
    <t>Q91412</t>
  </si>
  <si>
    <t>Q91397</t>
  </si>
  <si>
    <t>Q91338</t>
  </si>
  <si>
    <t>Q91296</t>
  </si>
  <si>
    <t>Q91266</t>
  </si>
  <si>
    <t>Q91264</t>
  </si>
  <si>
    <t>Q91214</t>
  </si>
  <si>
    <t>Q91145</t>
  </si>
  <si>
    <t>Q91142</t>
  </si>
  <si>
    <t>Q91111</t>
  </si>
  <si>
    <t>Q91080</t>
  </si>
  <si>
    <t>Q91065</t>
  </si>
  <si>
    <t>Q91062</t>
  </si>
  <si>
    <t>Q91058</t>
  </si>
  <si>
    <t>Q91049</t>
  </si>
  <si>
    <t>Q91009</t>
  </si>
  <si>
    <t>Q91006</t>
  </si>
  <si>
    <t>Q90970</t>
  </si>
  <si>
    <t>Q90966</t>
  </si>
  <si>
    <t>Q90957</t>
  </si>
  <si>
    <t>Q90884</t>
  </si>
  <si>
    <t>Q90853</t>
  </si>
  <si>
    <t>Q90837</t>
  </si>
  <si>
    <t>Q90832</t>
  </si>
  <si>
    <t>Q90818</t>
  </si>
  <si>
    <t>Q90813</t>
  </si>
  <si>
    <t>Q90807</t>
  </si>
  <si>
    <t>Q90783</t>
  </si>
  <si>
    <t>Q90774</t>
  </si>
  <si>
    <t>Q90762</t>
  </si>
  <si>
    <t>Q90752</t>
  </si>
  <si>
    <t>Q90745</t>
  </si>
  <si>
    <t>Q90688</t>
  </si>
  <si>
    <t>Q90673</t>
  </si>
  <si>
    <t>Q90618</t>
  </si>
  <si>
    <t>Q90608</t>
  </si>
  <si>
    <t>Q90575</t>
  </si>
  <si>
    <t>Q90532</t>
  </si>
  <si>
    <t>Q90242</t>
  </si>
  <si>
    <t>Q90200</t>
  </si>
  <si>
    <t>QB2934</t>
  </si>
  <si>
    <t>Q90158</t>
  </si>
  <si>
    <t>Q90147</t>
  </si>
  <si>
    <t>Q90102</t>
  </si>
  <si>
    <t>Q90098</t>
  </si>
  <si>
    <t>Q90040</t>
  </si>
  <si>
    <t>Q90019</t>
  </si>
  <si>
    <t>Q89905</t>
  </si>
  <si>
    <t>Q89887</t>
  </si>
  <si>
    <t>Q91263</t>
  </si>
  <si>
    <t>Q91422</t>
  </si>
  <si>
    <t>Q91356</t>
  </si>
  <si>
    <t>Q91113</t>
  </si>
  <si>
    <t>Q71017</t>
  </si>
  <si>
    <t>Q71122</t>
  </si>
  <si>
    <t>Q71145</t>
  </si>
  <si>
    <t>Q71053</t>
  </si>
  <si>
    <t>Q70871</t>
  </si>
  <si>
    <t>Q71179</t>
  </si>
  <si>
    <t>Q72015</t>
  </si>
  <si>
    <t>Q72046</t>
  </si>
  <si>
    <t>Q70668</t>
  </si>
  <si>
    <t>Q72285</t>
  </si>
  <si>
    <t>Q72183</t>
  </si>
  <si>
    <t>Q70631</t>
  </si>
  <si>
    <t>Q71787</t>
  </si>
  <si>
    <t>Q72480</t>
  </si>
  <si>
    <t>Q70632</t>
  </si>
  <si>
    <t>Q70649</t>
  </si>
  <si>
    <t>Q70699</t>
  </si>
  <si>
    <t>Q70691</t>
  </si>
  <si>
    <t>Q72051</t>
  </si>
  <si>
    <t>Q72377</t>
  </si>
  <si>
    <t>Q72297</t>
  </si>
  <si>
    <t>Q72471</t>
  </si>
  <si>
    <t>Q72336</t>
  </si>
  <si>
    <t>Q72286</t>
  </si>
  <si>
    <t>Q72204</t>
  </si>
  <si>
    <t>Q72211</t>
  </si>
  <si>
    <t>Q72222</t>
  </si>
  <si>
    <t>Q70666</t>
  </si>
  <si>
    <t>Q37159</t>
  </si>
  <si>
    <t>Q37119</t>
  </si>
  <si>
    <t>Q37097</t>
  </si>
  <si>
    <t>Q37036</t>
  </si>
  <si>
    <t>Q37011</t>
  </si>
  <si>
    <t>Q36671</t>
  </si>
  <si>
    <t>Q38117</t>
  </si>
  <si>
    <t>Q37409</t>
  </si>
  <si>
    <t>Q37210</t>
  </si>
  <si>
    <t>Q37093</t>
  </si>
  <si>
    <t>S-3466</t>
  </si>
  <si>
    <t>Q83037</t>
  </si>
  <si>
    <t>Q83059</t>
  </si>
  <si>
    <t>Q83036</t>
  </si>
  <si>
    <t>Q36959</t>
  </si>
  <si>
    <t>Q36924</t>
  </si>
  <si>
    <t>Q77100</t>
  </si>
  <si>
    <t>Q36887</t>
  </si>
  <si>
    <t>Q36868</t>
  </si>
  <si>
    <t>Q36793</t>
  </si>
  <si>
    <t>Q36747</t>
  </si>
  <si>
    <t>Q36691</t>
  </si>
  <si>
    <t>Q39172</t>
  </si>
  <si>
    <t>Q39171</t>
  </si>
  <si>
    <t>Q38497</t>
  </si>
  <si>
    <t>Q37671</t>
  </si>
  <si>
    <t>Q37613</t>
  </si>
  <si>
    <t>Q37559</t>
  </si>
  <si>
    <t>Q37545</t>
  </si>
  <si>
    <t>Q37470</t>
  </si>
  <si>
    <t>Q37236</t>
  </si>
  <si>
    <t>Q37202</t>
  </si>
  <si>
    <t>Q37188</t>
  </si>
  <si>
    <t>Q37130</t>
  </si>
  <si>
    <t>Q37019</t>
  </si>
  <si>
    <t>Q36724</t>
  </si>
  <si>
    <t>Q36674</t>
  </si>
  <si>
    <t>NJ4054</t>
  </si>
  <si>
    <t>NJ4068</t>
  </si>
  <si>
    <t>S-3402</t>
  </si>
  <si>
    <t>NX8001</t>
  </si>
  <si>
    <t>NX7674</t>
  </si>
  <si>
    <t>NX7620</t>
  </si>
  <si>
    <t>NX7174</t>
  </si>
  <si>
    <t>NX7066</t>
  </si>
  <si>
    <t>NX7007</t>
  </si>
  <si>
    <t>NX6804</t>
  </si>
  <si>
    <t>NX7711</t>
  </si>
  <si>
    <t>NX8238</t>
  </si>
  <si>
    <t>NJ3995</t>
  </si>
  <si>
    <t>NJ3163</t>
  </si>
  <si>
    <t>NJ3169</t>
  </si>
  <si>
    <t>NJ3187</t>
  </si>
  <si>
    <t>NJ3198</t>
  </si>
  <si>
    <t>NJ3212</t>
  </si>
  <si>
    <t>NJ3221</t>
  </si>
  <si>
    <t>NJ3227</t>
  </si>
  <si>
    <t>NJ3240</t>
  </si>
  <si>
    <t>NJ3247</t>
  </si>
  <si>
    <t>NJ3261</t>
  </si>
  <si>
    <t>NJ3273</t>
  </si>
  <si>
    <t>NJ3282</t>
  </si>
  <si>
    <t>NJ3284</t>
  </si>
  <si>
    <t>NJ3287</t>
  </si>
  <si>
    <t>NJ3294</t>
  </si>
  <si>
    <t>NJ3312</t>
  </si>
  <si>
    <t>NJ3332</t>
  </si>
  <si>
    <t>NJ4039</t>
  </si>
  <si>
    <t>NJ4580</t>
  </si>
  <si>
    <t>S-3311</t>
  </si>
  <si>
    <t>NJ5091</t>
  </si>
  <si>
    <t>NJ5118</t>
  </si>
  <si>
    <t>NJ4983</t>
  </si>
  <si>
    <t>NJ7467</t>
  </si>
  <si>
    <t>S-3314</t>
  </si>
  <si>
    <t>S-3315</t>
  </si>
  <si>
    <t>S-3317</t>
  </si>
  <si>
    <t>S-3318</t>
  </si>
  <si>
    <t>S-3320</t>
  </si>
  <si>
    <t>NK3712</t>
  </si>
  <si>
    <t>S-3319</t>
  </si>
  <si>
    <t>NK8223</t>
  </si>
  <si>
    <t>NK8225</t>
  </si>
  <si>
    <t>NK8241</t>
  </si>
  <si>
    <t>NK8310</t>
  </si>
  <si>
    <t>NK8636</t>
  </si>
  <si>
    <t>NL0078</t>
  </si>
  <si>
    <t>S-3325</t>
  </si>
  <si>
    <t>NL2441</t>
  </si>
  <si>
    <t>NL1020</t>
  </si>
  <si>
    <t>NL1029</t>
  </si>
  <si>
    <t>NL1913</t>
  </si>
  <si>
    <t>NL1918</t>
  </si>
  <si>
    <t>NL1924</t>
  </si>
  <si>
    <t>NL1927</t>
  </si>
  <si>
    <t>NL1930</t>
  </si>
  <si>
    <t>NL1933</t>
  </si>
  <si>
    <t>NL1950</t>
  </si>
  <si>
    <t>NL2212</t>
  </si>
  <si>
    <t>S-3449</t>
  </si>
  <si>
    <t>Q51865</t>
  </si>
  <si>
    <t>Q50867</t>
  </si>
  <si>
    <t>Q50807</t>
  </si>
  <si>
    <t>Q50628</t>
  </si>
  <si>
    <t>Q50606</t>
  </si>
  <si>
    <t>Q50582</t>
  </si>
  <si>
    <t>Q50498</t>
  </si>
  <si>
    <t>Q50509</t>
  </si>
  <si>
    <t>NL2237</t>
  </si>
  <si>
    <t>NL2256</t>
  </si>
  <si>
    <t>NL0962</t>
  </si>
  <si>
    <t>NL1114</t>
  </si>
  <si>
    <t>NL1131</t>
  </si>
  <si>
    <t>NL1912</t>
  </si>
  <si>
    <t>NK0019</t>
  </si>
  <si>
    <t>NJ7857</t>
  </si>
  <si>
    <t>NJ7861</t>
  </si>
  <si>
    <t>NJ7865</t>
  </si>
  <si>
    <t>NJ7870</t>
  </si>
  <si>
    <t>NJ7912</t>
  </si>
  <si>
    <t>NJ7913</t>
  </si>
  <si>
    <t>NJ8062</t>
  </si>
  <si>
    <t>NJ8077</t>
  </si>
  <si>
    <t>NJ8090</t>
  </si>
  <si>
    <t>NJ9733</t>
  </si>
  <si>
    <t>NJ7914</t>
  </si>
  <si>
    <t>NJ7925</t>
  </si>
  <si>
    <t>NJ7994</t>
  </si>
  <si>
    <t>NJ8000</t>
  </si>
  <si>
    <t>NJ8009</t>
  </si>
  <si>
    <t>NJ8012</t>
  </si>
  <si>
    <t>NJ8027</t>
  </si>
  <si>
    <t>NK2696</t>
  </si>
  <si>
    <t>NK2468</t>
  </si>
  <si>
    <t>NK0884</t>
  </si>
  <si>
    <t>NK0774</t>
  </si>
  <si>
    <t>NK0809</t>
  </si>
  <si>
    <t>S-3389</t>
  </si>
  <si>
    <t>NV7820</t>
  </si>
  <si>
    <t>NV7783</t>
  </si>
  <si>
    <t>NV7616</t>
  </si>
  <si>
    <t>NV7545</t>
  </si>
  <si>
    <t>NV7516</t>
  </si>
  <si>
    <t>NV7432</t>
  </si>
  <si>
    <t>NV7371</t>
  </si>
  <si>
    <t>NV7365</t>
  </si>
  <si>
    <t>NV7360</t>
  </si>
  <si>
    <t>NK0940</t>
  </si>
  <si>
    <t>NK0952</t>
  </si>
  <si>
    <t>NK1173</t>
  </si>
  <si>
    <t>NK4510</t>
  </si>
  <si>
    <t>NK5071</t>
  </si>
  <si>
    <t>NK3081</t>
  </si>
  <si>
    <t>NK3328</t>
  </si>
  <si>
    <t>NK3577</t>
  </si>
  <si>
    <t>NK4032</t>
  </si>
  <si>
    <t>NK5334</t>
  </si>
  <si>
    <t>NK5432</t>
  </si>
  <si>
    <t>NK5511</t>
  </si>
  <si>
    <t>NK5650</t>
  </si>
  <si>
    <t>NK5755</t>
  </si>
  <si>
    <t>NK5874</t>
  </si>
  <si>
    <t>NK5897</t>
  </si>
  <si>
    <t>NK5917</t>
  </si>
  <si>
    <t>NK6403</t>
  </si>
  <si>
    <t>NK6415</t>
  </si>
  <si>
    <t>NK6856</t>
  </si>
  <si>
    <t>NK6874</t>
  </si>
  <si>
    <t>NK6888</t>
  </si>
  <si>
    <t>NK7052</t>
  </si>
  <si>
    <t>NK7814</t>
  </si>
  <si>
    <t>S-3326</t>
  </si>
  <si>
    <t>NL5209</t>
  </si>
  <si>
    <t>NL5224</t>
  </si>
  <si>
    <t>NL5270</t>
  </si>
  <si>
    <t>NL5295</t>
  </si>
  <si>
    <t>NL5578</t>
  </si>
  <si>
    <t>NL5622</t>
  </si>
  <si>
    <t>NL5892</t>
  </si>
  <si>
    <t>NL6688</t>
  </si>
  <si>
    <t>S-3327</t>
  </si>
  <si>
    <t>NL7237</t>
  </si>
  <si>
    <t>NL7240</t>
  </si>
  <si>
    <t>NL7258</t>
  </si>
  <si>
    <t>NL7266</t>
  </si>
  <si>
    <t>NL7277</t>
  </si>
  <si>
    <t>NL7282</t>
  </si>
  <si>
    <t>NL7286</t>
  </si>
  <si>
    <t>NL7413</t>
  </si>
  <si>
    <t>NL7440</t>
  </si>
  <si>
    <t>NL7464</t>
  </si>
  <si>
    <t>NL7473</t>
  </si>
  <si>
    <t>NL7481</t>
  </si>
  <si>
    <t>NL7494</t>
  </si>
  <si>
    <t>NL7583</t>
  </si>
  <si>
    <t>NL7588</t>
  </si>
  <si>
    <t>NL7659</t>
  </si>
  <si>
    <t>NL7699</t>
  </si>
  <si>
    <t>NL8769</t>
  </si>
  <si>
    <t>Q06624</t>
  </si>
  <si>
    <t>NL8776</t>
  </si>
  <si>
    <t>NL8801</t>
  </si>
  <si>
    <t>NL9503</t>
  </si>
  <si>
    <t>NL9653</t>
  </si>
  <si>
    <t>S-3328</t>
  </si>
  <si>
    <t>NL9751</t>
  </si>
  <si>
    <t>NL9755</t>
  </si>
  <si>
    <t>NL9768</t>
  </si>
  <si>
    <t>NL9771</t>
  </si>
  <si>
    <t>NL9781</t>
  </si>
  <si>
    <t>NL9783</t>
  </si>
  <si>
    <t>NL9788</t>
  </si>
  <si>
    <t>S-3417</t>
  </si>
  <si>
    <t>NZ7570</t>
  </si>
  <si>
    <t>NZ7568</t>
  </si>
  <si>
    <t>NZ7556</t>
  </si>
  <si>
    <t>NZ6918</t>
  </si>
  <si>
    <t>NZ6837</t>
  </si>
  <si>
    <t>NZ6810</t>
  </si>
  <si>
    <t>NZ6588</t>
  </si>
  <si>
    <t>NZ6580</t>
  </si>
  <si>
    <t>NZ6525</t>
  </si>
  <si>
    <t>NZ6454</t>
  </si>
  <si>
    <t>NZ6449</t>
  </si>
  <si>
    <t>NZ6393</t>
  </si>
  <si>
    <t>NZ6271</t>
  </si>
  <si>
    <t>NZ6215</t>
  </si>
  <si>
    <t>NZ6211</t>
  </si>
  <si>
    <t>NZ6206</t>
  </si>
  <si>
    <t>NZ5917</t>
  </si>
  <si>
    <t>NZ5769</t>
  </si>
  <si>
    <t>NZ5744</t>
  </si>
  <si>
    <t>NZ6532</t>
  </si>
  <si>
    <t>NZ6204</t>
  </si>
  <si>
    <t>NL9943</t>
  </si>
  <si>
    <t>NL9950</t>
  </si>
  <si>
    <t>NL9954</t>
  </si>
  <si>
    <t>NL9980</t>
  </si>
  <si>
    <t>NL9988</t>
  </si>
  <si>
    <t>NM0025</t>
  </si>
  <si>
    <t>NM0037</t>
  </si>
  <si>
    <t>NM0057</t>
  </si>
  <si>
    <t>NM0214</t>
  </si>
  <si>
    <t>NM0335</t>
  </si>
  <si>
    <t>NM0368</t>
  </si>
  <si>
    <t>NM0609</t>
  </si>
  <si>
    <t>NM0291</t>
  </si>
  <si>
    <t>NM0550</t>
  </si>
  <si>
    <t>NM0555</t>
  </si>
  <si>
    <t>NM0638</t>
  </si>
  <si>
    <t>NM0640</t>
  </si>
  <si>
    <t>NM0675</t>
  </si>
  <si>
    <t>NM0797</t>
  </si>
  <si>
    <t>NM1506</t>
  </si>
  <si>
    <t>S-3366</t>
  </si>
  <si>
    <t xml:space="preserve">NS7291 </t>
  </si>
  <si>
    <t xml:space="preserve">NS7289 </t>
  </si>
  <si>
    <t xml:space="preserve">NS6653 </t>
  </si>
  <si>
    <t xml:space="preserve">NS6642 </t>
  </si>
  <si>
    <t xml:space="preserve">NS6571 </t>
  </si>
  <si>
    <t xml:space="preserve">NS6562 </t>
  </si>
  <si>
    <t xml:space="preserve">NS6552 </t>
  </si>
  <si>
    <t xml:space="preserve">NS6546 </t>
  </si>
  <si>
    <t xml:space="preserve">NS6515 </t>
  </si>
  <si>
    <t xml:space="preserve">NS6364 </t>
  </si>
  <si>
    <t xml:space="preserve">NS6350 </t>
  </si>
  <si>
    <t xml:space="preserve">NS6336 </t>
  </si>
  <si>
    <t xml:space="preserve">NS6322 </t>
  </si>
  <si>
    <t xml:space="preserve">NS6277 </t>
  </si>
  <si>
    <t>S-3483</t>
  </si>
  <si>
    <t>QD3722</t>
  </si>
  <si>
    <t>QD3709</t>
  </si>
  <si>
    <t>QD3621</t>
  </si>
  <si>
    <t>QD3557</t>
  </si>
  <si>
    <t>QD3520</t>
  </si>
  <si>
    <t>QD3492</t>
  </si>
  <si>
    <t>QD0906</t>
  </si>
  <si>
    <t>QD0870</t>
  </si>
  <si>
    <t xml:space="preserve">NS6256 </t>
  </si>
  <si>
    <t xml:space="preserve">NS6220 </t>
  </si>
  <si>
    <t xml:space="preserve">NS6215 </t>
  </si>
  <si>
    <t xml:space="preserve">NS6115 </t>
  </si>
  <si>
    <t xml:space="preserve">NS6107 </t>
  </si>
  <si>
    <t xml:space="preserve">NS6098 </t>
  </si>
  <si>
    <t xml:space="preserve">NS5750 </t>
  </si>
  <si>
    <t xml:space="preserve">NS5642 </t>
  </si>
  <si>
    <t xml:space="preserve">NS6693 </t>
  </si>
  <si>
    <t xml:space="preserve">NS6664 </t>
  </si>
  <si>
    <t xml:space="preserve">NS6103 </t>
  </si>
  <si>
    <t>S-3438</t>
  </si>
  <si>
    <t>Q29548</t>
  </si>
  <si>
    <t>Q29527</t>
  </si>
  <si>
    <t>Q29505</t>
  </si>
  <si>
    <t>Q29486</t>
  </si>
  <si>
    <t>Q29479</t>
  </si>
  <si>
    <t>Q29468</t>
  </si>
  <si>
    <t>Q29343</t>
  </si>
  <si>
    <t>Q29193</t>
  </si>
  <si>
    <t>S-3497</t>
  </si>
  <si>
    <t>QH2681.1</t>
  </si>
  <si>
    <t>QH2792.1</t>
  </si>
  <si>
    <t>QH2832.1</t>
  </si>
  <si>
    <t>QH2861.1</t>
  </si>
  <si>
    <t>QH2891.1</t>
  </si>
  <si>
    <t>QH2913.1</t>
  </si>
  <si>
    <t>QH2978.1</t>
  </si>
  <si>
    <t>QH3096.1</t>
  </si>
  <si>
    <t>QH3130.1</t>
  </si>
  <si>
    <t>QH3150.1</t>
  </si>
  <si>
    <t>QH3165.1</t>
  </si>
  <si>
    <t>QH3310.1</t>
  </si>
  <si>
    <t>QH3321.1</t>
  </si>
  <si>
    <t>QH3336.1</t>
  </si>
  <si>
    <t>QH3352.1</t>
  </si>
  <si>
    <t>QH3386.1</t>
  </si>
  <si>
    <t>QH3391.1</t>
  </si>
  <si>
    <t>QH3490.1</t>
  </si>
  <si>
    <t>QH3503.1</t>
  </si>
  <si>
    <t>QH3905.1</t>
  </si>
  <si>
    <t>QH3915.1</t>
  </si>
  <si>
    <t>QH3938.1</t>
  </si>
  <si>
    <t>QH3957.1</t>
  </si>
  <si>
    <t>QH3967.1</t>
  </si>
  <si>
    <t>QH4066.1</t>
  </si>
  <si>
    <t>QH4444.2</t>
  </si>
  <si>
    <t>QH2811.1</t>
  </si>
  <si>
    <t>QH2846.1</t>
  </si>
  <si>
    <t>QH2853.1</t>
  </si>
  <si>
    <t>QH2887.1</t>
  </si>
  <si>
    <t>QH2938.1</t>
  </si>
  <si>
    <t>QH3054.1</t>
  </si>
  <si>
    <t>QH3080.1</t>
  </si>
  <si>
    <t>QH3123.1</t>
  </si>
  <si>
    <t>QH3385.1</t>
  </si>
  <si>
    <t>QH3390.1</t>
  </si>
  <si>
    <t>QH3476.1</t>
  </si>
  <si>
    <t>QH3950.1</t>
  </si>
  <si>
    <t>QH4000.1</t>
  </si>
  <si>
    <t>QH4003.1</t>
  </si>
  <si>
    <t>QH4066.2</t>
  </si>
  <si>
    <t>QH4328.1</t>
  </si>
  <si>
    <t>QH4360.1</t>
  </si>
  <si>
    <t>QH4446.2</t>
  </si>
  <si>
    <t>QH4713.2</t>
  </si>
  <si>
    <t>Q29157</t>
  </si>
  <si>
    <t>Q29134</t>
  </si>
  <si>
    <t>Q29111</t>
  </si>
  <si>
    <t>Q29077</t>
  </si>
  <si>
    <t>Q29045</t>
  </si>
  <si>
    <t>Q28910</t>
  </si>
  <si>
    <t>Q28898</t>
  </si>
  <si>
    <t>Q28884</t>
  </si>
  <si>
    <t>Q28849</t>
  </si>
  <si>
    <t>Q28844</t>
  </si>
  <si>
    <t>Q28823</t>
  </si>
  <si>
    <t>Q28820</t>
  </si>
  <si>
    <t>Q28802</t>
  </si>
  <si>
    <t>Q28818</t>
  </si>
  <si>
    <t>Q28803</t>
  </si>
  <si>
    <t xml:space="preserve">NS7285 </t>
  </si>
  <si>
    <t xml:space="preserve">NS6492 </t>
  </si>
  <si>
    <t xml:space="preserve">NS6456 </t>
  </si>
  <si>
    <t xml:space="preserve">NS6443 </t>
  </si>
  <si>
    <t xml:space="preserve">NS6216 </t>
  </si>
  <si>
    <t xml:space="preserve">NS6109 </t>
  </si>
  <si>
    <t xml:space="preserve">NS6100 </t>
  </si>
  <si>
    <t>NS7246</t>
  </si>
  <si>
    <t>NS7248</t>
  </si>
  <si>
    <t>NS7271</t>
  </si>
  <si>
    <t>NS7276</t>
  </si>
  <si>
    <t>NS7281</t>
  </si>
  <si>
    <t>NM2084</t>
  </si>
  <si>
    <t>S-3329</t>
  </si>
  <si>
    <t>S-3430</t>
  </si>
  <si>
    <t>Q20974</t>
  </si>
  <si>
    <t>Q20843</t>
  </si>
  <si>
    <t>Q20793</t>
  </si>
  <si>
    <t>Q20778</t>
  </si>
  <si>
    <t>Q20706</t>
  </si>
  <si>
    <t>Q20703</t>
  </si>
  <si>
    <t>Q20688</t>
  </si>
  <si>
    <t>Q20553</t>
  </si>
  <si>
    <t>Q20537</t>
  </si>
  <si>
    <t>Q20530</t>
  </si>
  <si>
    <t>Q20510</t>
  </si>
  <si>
    <t>Q20506</t>
  </si>
  <si>
    <t>Q20498</t>
  </si>
  <si>
    <t>Q20329</t>
  </si>
  <si>
    <t>Q20318</t>
  </si>
  <si>
    <t>Q20296</t>
  </si>
  <si>
    <t>Q20076</t>
  </si>
  <si>
    <t>Q19855</t>
  </si>
  <si>
    <t>Q19841</t>
  </si>
  <si>
    <t>Q19834</t>
  </si>
  <si>
    <t>Q19753</t>
  </si>
  <si>
    <t>Q19740</t>
  </si>
  <si>
    <t>Q19729</t>
  </si>
  <si>
    <t>Q19714</t>
  </si>
  <si>
    <t>Q19706</t>
  </si>
  <si>
    <t>Q19599</t>
  </si>
  <si>
    <t>Q19589</t>
  </si>
  <si>
    <t>Q19586</t>
  </si>
  <si>
    <t>Q19572</t>
  </si>
  <si>
    <t>Q20290</t>
  </si>
  <si>
    <t>Q20071</t>
  </si>
  <si>
    <t>NM2875</t>
  </si>
  <si>
    <t>NM3556</t>
  </si>
  <si>
    <t>NM3605</t>
  </si>
  <si>
    <t>NM3896</t>
  </si>
  <si>
    <t>NM3928</t>
  </si>
  <si>
    <t>NM3948</t>
  </si>
  <si>
    <t>NM4021</t>
  </si>
  <si>
    <t>S-3331</t>
  </si>
  <si>
    <t>NM6227</t>
  </si>
  <si>
    <t>NM4602</t>
  </si>
  <si>
    <t>NM4606</t>
  </si>
  <si>
    <t>NM4625</t>
  </si>
  <si>
    <t>NM5122</t>
  </si>
  <si>
    <t>NM5420</t>
  </si>
  <si>
    <t>NM5440</t>
  </si>
  <si>
    <t>NM5791</t>
  </si>
  <si>
    <t>NM5946</t>
  </si>
  <si>
    <t>S-3350</t>
  </si>
  <si>
    <t xml:space="preserve">NP3446 </t>
  </si>
  <si>
    <t xml:space="preserve">NP3400 </t>
  </si>
  <si>
    <t xml:space="preserve">NP1084 </t>
  </si>
  <si>
    <t xml:space="preserve">NP1091 </t>
  </si>
  <si>
    <t xml:space="preserve">NP1132 </t>
  </si>
  <si>
    <t xml:space="preserve">NP1306 </t>
  </si>
  <si>
    <t xml:space="preserve">NP1327 </t>
  </si>
  <si>
    <t xml:space="preserve">NP1490 </t>
  </si>
  <si>
    <t xml:space="preserve">NP1553 </t>
  </si>
  <si>
    <t xml:space="preserve">NP1564 </t>
  </si>
  <si>
    <t xml:space="preserve">NP1579 </t>
  </si>
  <si>
    <t xml:space="preserve">NP1591 </t>
  </si>
  <si>
    <t xml:space="preserve">NP1596 </t>
  </si>
  <si>
    <t xml:space="preserve">NP1622 </t>
  </si>
  <si>
    <t xml:space="preserve">NP1707 </t>
  </si>
  <si>
    <t xml:space="preserve">NP1760 </t>
  </si>
  <si>
    <t xml:space="preserve">NP1794 </t>
  </si>
  <si>
    <t xml:space="preserve">NP1981 </t>
  </si>
  <si>
    <t xml:space="preserve">NP1989 </t>
  </si>
  <si>
    <t xml:space="preserve">NP1914 </t>
  </si>
  <si>
    <t xml:space="preserve">NP4210 </t>
  </si>
  <si>
    <t>NM4759</t>
  </si>
  <si>
    <t>NM4782</t>
  </si>
  <si>
    <t>NM4888</t>
  </si>
  <si>
    <t>NM4998</t>
  </si>
  <si>
    <t>NM4869</t>
  </si>
  <si>
    <t>S-3332</t>
  </si>
  <si>
    <t>NM6395</t>
  </si>
  <si>
    <t>NM6410</t>
  </si>
  <si>
    <t>NM6420</t>
  </si>
  <si>
    <t>NM6583</t>
  </si>
  <si>
    <t>NM6678</t>
  </si>
  <si>
    <t>NM6825</t>
  </si>
  <si>
    <t>NM6865</t>
  </si>
  <si>
    <t>NM6929</t>
  </si>
  <si>
    <t>NM6946</t>
  </si>
  <si>
    <t>NM651</t>
  </si>
  <si>
    <t>NM7099</t>
  </si>
  <si>
    <t>NM7134</t>
  </si>
  <si>
    <t>NM7148</t>
  </si>
  <si>
    <t>NM7194</t>
  </si>
  <si>
    <t>NM7215</t>
  </si>
  <si>
    <t>NM7248</t>
  </si>
  <si>
    <t>NM7341</t>
  </si>
  <si>
    <t>NM7387</t>
  </si>
  <si>
    <t>NM6996</t>
  </si>
  <si>
    <t>NM8056</t>
  </si>
  <si>
    <t>NM8151</t>
  </si>
  <si>
    <t>S-3333</t>
  </si>
  <si>
    <t>NM8355</t>
  </si>
  <si>
    <t>NM8357</t>
  </si>
  <si>
    <t>NM8364</t>
  </si>
  <si>
    <t>NM8375</t>
  </si>
  <si>
    <t>S-3437</t>
  </si>
  <si>
    <t>Q28705</t>
  </si>
  <si>
    <t>Q28229</t>
  </si>
  <si>
    <t>Q28164</t>
  </si>
  <si>
    <t>Q27840</t>
  </si>
  <si>
    <t>Q27613</t>
  </si>
  <si>
    <t>Q27050</t>
  </si>
  <si>
    <t>Q27042</t>
  </si>
  <si>
    <t>Q27027</t>
  </si>
  <si>
    <t>Q27018</t>
  </si>
  <si>
    <t>Q26980</t>
  </si>
  <si>
    <t>Q26954</t>
  </si>
  <si>
    <t>Q26772</t>
  </si>
  <si>
    <t>Q26741</t>
  </si>
  <si>
    <t>Q26714</t>
  </si>
  <si>
    <t>Q26703</t>
  </si>
  <si>
    <t>Q26694</t>
  </si>
  <si>
    <t>Q26686</t>
  </si>
  <si>
    <t>Q26648</t>
  </si>
  <si>
    <t>Q26621</t>
  </si>
  <si>
    <t>Q26599</t>
  </si>
  <si>
    <t>Q26582</t>
  </si>
  <si>
    <t>Q26557</t>
  </si>
  <si>
    <t>Q26550</t>
  </si>
  <si>
    <t>Q26494</t>
  </si>
  <si>
    <t>Q26455</t>
  </si>
  <si>
    <t>Q26445</t>
  </si>
  <si>
    <t>Q27739</t>
  </si>
  <si>
    <t>Q26607</t>
  </si>
  <si>
    <t>Q26419</t>
  </si>
  <si>
    <t>Q26341</t>
  </si>
  <si>
    <t>NM8376</t>
  </si>
  <si>
    <t>NM8465</t>
  </si>
  <si>
    <t>NM8479</t>
  </si>
  <si>
    <t>NM8567</t>
  </si>
  <si>
    <t>NM8586</t>
  </si>
  <si>
    <t>NM8597</t>
  </si>
  <si>
    <t>NM8990</t>
  </si>
  <si>
    <t>NM9039</t>
  </si>
  <si>
    <t>NM9058</t>
  </si>
  <si>
    <t>NM9061</t>
  </si>
  <si>
    <t>NM9078</t>
  </si>
  <si>
    <t>NM9082</t>
  </si>
  <si>
    <t>NM9086</t>
  </si>
  <si>
    <t>NM9089</t>
  </si>
  <si>
    <t>NM9197</t>
  </si>
  <si>
    <t>NM9210</t>
  </si>
  <si>
    <t>NM9225</t>
  </si>
  <si>
    <t>NM9253</t>
  </si>
  <si>
    <t>NM9266</t>
  </si>
  <si>
    <t>NM9316</t>
  </si>
  <si>
    <t>NM9671</t>
  </si>
  <si>
    <t>NN0207</t>
  </si>
  <si>
    <t>S-3334</t>
  </si>
  <si>
    <t>NN0473</t>
  </si>
  <si>
    <t>NN0567</t>
  </si>
  <si>
    <t>NN0655</t>
  </si>
  <si>
    <t>S-3347</t>
  </si>
  <si>
    <t xml:space="preserve">NO9969 </t>
  </si>
  <si>
    <t xml:space="preserve">NO9087 </t>
  </si>
  <si>
    <t xml:space="preserve">NO8656 </t>
  </si>
  <si>
    <t xml:space="preserve">NO8653 </t>
  </si>
  <si>
    <t xml:space="preserve">NO8627 </t>
  </si>
  <si>
    <t xml:space="preserve">NO8609 </t>
  </si>
  <si>
    <t xml:space="preserve">NO8586 </t>
  </si>
  <si>
    <t xml:space="preserve">NO8448 </t>
  </si>
  <si>
    <t xml:space="preserve">NO8441 </t>
  </si>
  <si>
    <t xml:space="preserve">NO8337 </t>
  </si>
  <si>
    <t xml:space="preserve">NO8026 </t>
  </si>
  <si>
    <t>NP0799</t>
  </si>
  <si>
    <t>NN0694</t>
  </si>
  <si>
    <t>NN0724</t>
  </si>
  <si>
    <t>NN0997</t>
  </si>
  <si>
    <t>NN1287</t>
  </si>
  <si>
    <t>NN1577</t>
  </si>
  <si>
    <t>NN1691</t>
  </si>
  <si>
    <t>NM8338</t>
  </si>
  <si>
    <t>NN1446</t>
  </si>
  <si>
    <t>NN1468</t>
  </si>
  <si>
    <t>NN2207</t>
  </si>
  <si>
    <t>S-3335</t>
  </si>
  <si>
    <t>NN2669</t>
  </si>
  <si>
    <t>NN2713</t>
  </si>
  <si>
    <t>NN3024</t>
  </si>
  <si>
    <t>NN3038</t>
  </si>
  <si>
    <t>NN3095</t>
  </si>
  <si>
    <t>NN3117</t>
  </si>
  <si>
    <t>NN3299</t>
  </si>
  <si>
    <t>NN3307</t>
  </si>
  <si>
    <t>NN3786</t>
  </si>
  <si>
    <t>NN3350</t>
  </si>
  <si>
    <t>NN3358</t>
  </si>
  <si>
    <t>NN3533</t>
  </si>
  <si>
    <t>NN3554</t>
  </si>
  <si>
    <t>NN6841</t>
  </si>
  <si>
    <t>S-3336</t>
  </si>
  <si>
    <t>NN4485</t>
  </si>
  <si>
    <t>NN5250</t>
  </si>
  <si>
    <t>NN4584</t>
  </si>
  <si>
    <t>NN4625</t>
  </si>
  <si>
    <t>NN5440</t>
  </si>
  <si>
    <t>NN3841</t>
  </si>
  <si>
    <t>NN5690</t>
  </si>
  <si>
    <t>NN4503</t>
  </si>
  <si>
    <t>NN4519</t>
  </si>
  <si>
    <t>NN4536</t>
  </si>
  <si>
    <t>NN4571</t>
  </si>
  <si>
    <t>NN5247</t>
  </si>
  <si>
    <t>NN5251</t>
  </si>
  <si>
    <t>S-3337</t>
  </si>
  <si>
    <t>NN6148</t>
  </si>
  <si>
    <t>NN6152</t>
  </si>
  <si>
    <t>NN6159</t>
  </si>
  <si>
    <t>NN6173</t>
  </si>
  <si>
    <t>NN6175</t>
  </si>
  <si>
    <t>NN6212</t>
  </si>
  <si>
    <t>NN6214</t>
  </si>
  <si>
    <t>NN6391</t>
  </si>
  <si>
    <t>NN6412</t>
  </si>
  <si>
    <t>NN6413</t>
  </si>
  <si>
    <t>NN6438</t>
  </si>
  <si>
    <t>NN6458</t>
  </si>
  <si>
    <t>NN6468</t>
  </si>
  <si>
    <t>NN6474</t>
  </si>
  <si>
    <t>NN6482</t>
  </si>
  <si>
    <t>NN6492</t>
  </si>
  <si>
    <t>NN6496</t>
  </si>
  <si>
    <t>NN6504</t>
  </si>
  <si>
    <t>NN6513</t>
  </si>
  <si>
    <t>NN6516</t>
  </si>
  <si>
    <t>NN6519</t>
  </si>
  <si>
    <t>NN6593</t>
  </si>
  <si>
    <t>NN6615</t>
  </si>
  <si>
    <t>NN6644</t>
  </si>
  <si>
    <t>NN7019</t>
  </si>
  <si>
    <t>NN7087</t>
  </si>
  <si>
    <t>NN7524</t>
  </si>
  <si>
    <t>S-3338</t>
  </si>
  <si>
    <t xml:space="preserve">NN9159 </t>
  </si>
  <si>
    <t xml:space="preserve">NN9140 </t>
  </si>
  <si>
    <t xml:space="preserve">NN9128 </t>
  </si>
  <si>
    <t xml:space="preserve">NN9118 </t>
  </si>
  <si>
    <t xml:space="preserve">NN9082 </t>
  </si>
  <si>
    <t xml:space="preserve">NN8919 </t>
  </si>
  <si>
    <t xml:space="preserve">NN8891 </t>
  </si>
  <si>
    <t xml:space="preserve">NN8871 </t>
  </si>
  <si>
    <t xml:space="preserve">NN8858 </t>
  </si>
  <si>
    <t>S-3344</t>
  </si>
  <si>
    <t>NO6899</t>
  </si>
  <si>
    <t>S-3345</t>
  </si>
  <si>
    <t xml:space="preserve">NO7828 </t>
  </si>
  <si>
    <t>S-3365</t>
  </si>
  <si>
    <t xml:space="preserve">NS4306 </t>
  </si>
  <si>
    <t xml:space="preserve">NS4022 </t>
  </si>
  <si>
    <t xml:space="preserve">NS4014 </t>
  </si>
  <si>
    <t xml:space="preserve">NS3485 </t>
  </si>
  <si>
    <t xml:space="preserve">NS3471 </t>
  </si>
  <si>
    <t xml:space="preserve">NS3460 </t>
  </si>
  <si>
    <t xml:space="preserve">NS3446 </t>
  </si>
  <si>
    <t xml:space="preserve">NS3431 </t>
  </si>
  <si>
    <t xml:space="preserve">NS3375 </t>
  </si>
  <si>
    <t>Q54545</t>
  </si>
  <si>
    <t>Q54540</t>
  </si>
  <si>
    <t xml:space="preserve">NS3321 </t>
  </si>
  <si>
    <t xml:space="preserve">NS3292 </t>
  </si>
  <si>
    <t xml:space="preserve">NS3289 </t>
  </si>
  <si>
    <t xml:space="preserve">NS3259 </t>
  </si>
  <si>
    <t xml:space="preserve">NS3955 </t>
  </si>
  <si>
    <t xml:space="preserve">NS5196 </t>
  </si>
  <si>
    <t xml:space="preserve">NS5193 </t>
  </si>
  <si>
    <t xml:space="preserve">NO7823 </t>
  </si>
  <si>
    <t xml:space="preserve">NO7815 </t>
  </si>
  <si>
    <t xml:space="preserve">NO7813 </t>
  </si>
  <si>
    <t xml:space="preserve">NO7673 </t>
  </si>
  <si>
    <t xml:space="preserve">NO7611 </t>
  </si>
  <si>
    <t xml:space="preserve">NO7352 </t>
  </si>
  <si>
    <t xml:space="preserve">NO7351 </t>
  </si>
  <si>
    <t xml:space="preserve">NO7212 </t>
  </si>
  <si>
    <t xml:space="preserve">NO7191 </t>
  </si>
  <si>
    <t xml:space="preserve">NO7120 </t>
  </si>
  <si>
    <t xml:space="preserve">NO7087 </t>
  </si>
  <si>
    <t xml:space="preserve">NO7085 </t>
  </si>
  <si>
    <t xml:space="preserve">NO7077 </t>
  </si>
  <si>
    <t xml:space="preserve">NO7060 </t>
  </si>
  <si>
    <t xml:space="preserve">NO6457 </t>
  </si>
  <si>
    <t xml:space="preserve">NO6415 </t>
  </si>
  <si>
    <t xml:space="preserve">NO6213 </t>
  </si>
  <si>
    <t xml:space="preserve">NO6181 </t>
  </si>
  <si>
    <t xml:space="preserve">NO6154 </t>
  </si>
  <si>
    <t xml:space="preserve">NO6120 </t>
  </si>
  <si>
    <t xml:space="preserve">NO6113 </t>
  </si>
  <si>
    <t>S-3498</t>
  </si>
  <si>
    <t>QH6752.2</t>
  </si>
  <si>
    <t>QH6381.1</t>
  </si>
  <si>
    <t>QH5129.1</t>
  </si>
  <si>
    <t>QH4948.1</t>
  </si>
  <si>
    <t>QH5100.1</t>
  </si>
  <si>
    <t>QH5029.1</t>
  </si>
  <si>
    <t>QH4799.1</t>
  </si>
  <si>
    <t>QH4999.1</t>
  </si>
  <si>
    <t>QH6401.1</t>
  </si>
  <si>
    <t>QH5101.1</t>
  </si>
  <si>
    <t>QH4890.1</t>
  </si>
  <si>
    <t>QH4892.1</t>
  </si>
  <si>
    <t>QH4971.1</t>
  </si>
  <si>
    <t>QH4885.1</t>
  </si>
  <si>
    <t>QH4889.1</t>
  </si>
  <si>
    <t>QH5077.1</t>
  </si>
  <si>
    <t>QH6321.1</t>
  </si>
  <si>
    <t>QH6142.1</t>
  </si>
  <si>
    <t>QH6160.1</t>
  </si>
  <si>
    <t>QH6260.1</t>
  </si>
  <si>
    <t>QH4947.1</t>
  </si>
  <si>
    <t>QH5130.1</t>
  </si>
  <si>
    <t>QH4941.1</t>
  </si>
  <si>
    <t>QH5103.1</t>
  </si>
  <si>
    <t>QH5110.1</t>
  </si>
  <si>
    <t>QH4838.1</t>
  </si>
  <si>
    <t>QH4902.1</t>
  </si>
  <si>
    <t>QH4820.1</t>
  </si>
  <si>
    <t>QH5033.1</t>
  </si>
  <si>
    <t>QH4979.1</t>
  </si>
  <si>
    <t>QH4997.1</t>
  </si>
  <si>
    <t>QH5003.1</t>
  </si>
  <si>
    <t>QH5614.1</t>
  </si>
  <si>
    <t>QH5702.1</t>
  </si>
  <si>
    <t>QH5706.1</t>
  </si>
  <si>
    <t>QH6582.1</t>
  </si>
  <si>
    <t>QH6952.1</t>
  </si>
  <si>
    <t>QH6952.3</t>
  </si>
  <si>
    <t>QH6753.2</t>
  </si>
  <si>
    <t>QH6952.2</t>
  </si>
  <si>
    <t>QH5902.1</t>
  </si>
  <si>
    <t>QH5685.1</t>
  </si>
  <si>
    <t xml:space="preserve">NO6112 </t>
  </si>
  <si>
    <t xml:space="preserve">NO6108 </t>
  </si>
  <si>
    <t xml:space="preserve">NO6053 </t>
  </si>
  <si>
    <t xml:space="preserve">NO5806 </t>
  </si>
  <si>
    <t xml:space="preserve">NO5451 </t>
  </si>
  <si>
    <t xml:space="preserve">NO5409 </t>
  </si>
  <si>
    <t xml:space="preserve">NN8835 </t>
  </si>
  <si>
    <t xml:space="preserve">NN8806 </t>
  </si>
  <si>
    <t xml:space="preserve">NN8223 </t>
  </si>
  <si>
    <t xml:space="preserve">NN8099 </t>
  </si>
  <si>
    <t xml:space="preserve">NN8094 </t>
  </si>
  <si>
    <t xml:space="preserve">NN8337 </t>
  </si>
  <si>
    <t xml:space="preserve">NN9239 </t>
  </si>
  <si>
    <t>NN9344</t>
  </si>
  <si>
    <t>NN9340</t>
  </si>
  <si>
    <t>NN9333</t>
  </si>
  <si>
    <t xml:space="preserve">NN8943 </t>
  </si>
  <si>
    <t xml:space="preserve">NN8897 </t>
  </si>
  <si>
    <t>S-3339</t>
  </si>
  <si>
    <t xml:space="preserve">NO0069 </t>
  </si>
  <si>
    <t xml:space="preserve">NO0124 </t>
  </si>
  <si>
    <t xml:space="preserve">NO0135 </t>
  </si>
  <si>
    <t xml:space="preserve">NO0138 </t>
  </si>
  <si>
    <t xml:space="preserve">NO0246 </t>
  </si>
  <si>
    <t xml:space="preserve">NO0374 </t>
  </si>
  <si>
    <t xml:space="preserve">NO1273 </t>
  </si>
  <si>
    <t xml:space="preserve">NO1280 </t>
  </si>
  <si>
    <t>NO5003</t>
  </si>
  <si>
    <t>NO4997</t>
  </si>
  <si>
    <t xml:space="preserve">NO1366 </t>
  </si>
  <si>
    <t xml:space="preserve">NO1590 </t>
  </si>
  <si>
    <t xml:space="preserve">NO0856 </t>
  </si>
  <si>
    <t xml:space="preserve">NO0863 </t>
  </si>
  <si>
    <t xml:space="preserve">NO0901 </t>
  </si>
  <si>
    <t xml:space="preserve">NO0904 </t>
  </si>
  <si>
    <t xml:space="preserve">NO0954 </t>
  </si>
  <si>
    <t>S-3341</t>
  </si>
  <si>
    <t xml:space="preserve">NO3152 </t>
  </si>
  <si>
    <t>S-3491</t>
  </si>
  <si>
    <t>QF6017.1</t>
  </si>
  <si>
    <t>QF6047.1</t>
  </si>
  <si>
    <t>QF6067.2</t>
  </si>
  <si>
    <t>QF4990.1</t>
  </si>
  <si>
    <t>QF4965.1</t>
  </si>
  <si>
    <t>QF5351.1</t>
  </si>
  <si>
    <t>QF5810.1</t>
  </si>
  <si>
    <t>QF5079.1</t>
  </si>
  <si>
    <t>QF6122.1</t>
  </si>
  <si>
    <t>QF5107.1</t>
  </si>
  <si>
    <t>QF3180.1</t>
  </si>
  <si>
    <t>QF1526.1</t>
  </si>
  <si>
    <t>QF2451.1</t>
  </si>
  <si>
    <t>QF5969.4</t>
  </si>
  <si>
    <t>QF5969.3</t>
  </si>
  <si>
    <t>QF5969.5</t>
  </si>
  <si>
    <t>QF3509.1</t>
  </si>
  <si>
    <t>QF3606.1</t>
  </si>
  <si>
    <t>QF4031.1</t>
  </si>
  <si>
    <t>QF4035.1</t>
  </si>
  <si>
    <t>QF3629.1</t>
  </si>
  <si>
    <t>QF3602.1</t>
  </si>
  <si>
    <t>QF3620.1</t>
  </si>
  <si>
    <t>QF3152.1</t>
  </si>
  <si>
    <t>QF3637.1</t>
  </si>
  <si>
    <t>QF3638.1</t>
  </si>
  <si>
    <t>QF3642.1</t>
  </si>
  <si>
    <t>QF3648.1</t>
  </si>
  <si>
    <t>QF3774.1</t>
  </si>
  <si>
    <t>QF3658.1</t>
  </si>
  <si>
    <t>QF3694.1</t>
  </si>
  <si>
    <t>QF3681.1</t>
  </si>
  <si>
    <t>QF3770.1</t>
  </si>
  <si>
    <t>QF3058.1</t>
  </si>
  <si>
    <t>QF3047.1</t>
  </si>
  <si>
    <t>QF4787.1</t>
  </si>
  <si>
    <t>QF4762.1</t>
  </si>
  <si>
    <t>QF3247.1</t>
  </si>
  <si>
    <t>QF3256.1</t>
  </si>
  <si>
    <t>QF3692.1</t>
  </si>
  <si>
    <t>QF2975.1</t>
  </si>
  <si>
    <t>QF3068.1</t>
  </si>
  <si>
    <t>QF3655.1</t>
  </si>
  <si>
    <t>QF3038.1</t>
  </si>
  <si>
    <t>QF3398.1</t>
  </si>
  <si>
    <t>QF3453.1</t>
  </si>
  <si>
    <t>QF3237.1</t>
  </si>
  <si>
    <t>QF3104.1</t>
  </si>
  <si>
    <t>QF3183.1</t>
  </si>
  <si>
    <t>QF5011.1</t>
  </si>
  <si>
    <t>QF5022.1</t>
  </si>
  <si>
    <t>QF6180.1</t>
  </si>
  <si>
    <t>QF6198.1</t>
  </si>
  <si>
    <t xml:space="preserve">NO3149 </t>
  </si>
  <si>
    <t xml:space="preserve">NO3148 </t>
  </si>
  <si>
    <t xml:space="preserve">NO2826 </t>
  </si>
  <si>
    <t>S-3343</t>
  </si>
  <si>
    <t xml:space="preserve">NO3846 </t>
  </si>
  <si>
    <t xml:space="preserve">NO3842 </t>
  </si>
  <si>
    <t xml:space="preserve">NO3797 </t>
  </si>
  <si>
    <t xml:space="preserve">NO3791 </t>
  </si>
  <si>
    <t xml:space="preserve">NO3707 </t>
  </si>
  <si>
    <t xml:space="preserve">NO3385 </t>
  </si>
  <si>
    <t xml:space="preserve">NO3252 </t>
  </si>
  <si>
    <t xml:space="preserve">NO2821 </t>
  </si>
  <si>
    <t xml:space="preserve">NO2813 </t>
  </si>
  <si>
    <t xml:space="preserve">NO2788 </t>
  </si>
  <si>
    <t xml:space="preserve">NO2577 </t>
  </si>
  <si>
    <t xml:space="preserve">NO2555 </t>
  </si>
  <si>
    <t xml:space="preserve">NO2144 </t>
  </si>
  <si>
    <t xml:space="preserve">NO2068 </t>
  </si>
  <si>
    <t xml:space="preserve">NO1925 </t>
  </si>
  <si>
    <t xml:space="preserve">NO1894 </t>
  </si>
  <si>
    <t xml:space="preserve">NO1884 </t>
  </si>
  <si>
    <t xml:space="preserve">NO2345 </t>
  </si>
  <si>
    <t xml:space="preserve">NO2340 </t>
  </si>
  <si>
    <t xml:space="preserve">NO2286 </t>
  </si>
  <si>
    <t xml:space="preserve">NO2264 </t>
  </si>
  <si>
    <t xml:space="preserve">NO2056 </t>
  </si>
  <si>
    <t xml:space="preserve">NO2039 </t>
  </si>
  <si>
    <t xml:space="preserve">NO1895 </t>
  </si>
  <si>
    <t xml:space="preserve">NO1883 </t>
  </si>
  <si>
    <t xml:space="preserve">NO2353 </t>
  </si>
  <si>
    <t xml:space="preserve">NO2236 </t>
  </si>
  <si>
    <t>File:  PBAMMEL</t>
  </si>
  <si>
    <t xml:space="preserve">Enron Gas Services </t>
  </si>
  <si>
    <t>XXX</t>
  </si>
  <si>
    <t>J. Schwieger</t>
  </si>
  <si>
    <t>S-3411</t>
  </si>
  <si>
    <t>NY7062</t>
  </si>
  <si>
    <t>NY6112</t>
  </si>
  <si>
    <t>NY5838</t>
  </si>
  <si>
    <t>NY5823</t>
  </si>
  <si>
    <t xml:space="preserve">Bammel Storage </t>
  </si>
  <si>
    <t>Begining</t>
  </si>
  <si>
    <t>December 1994</t>
  </si>
  <si>
    <t>January 1995</t>
  </si>
  <si>
    <t>February 1995</t>
  </si>
  <si>
    <t>March 1995</t>
  </si>
  <si>
    <t>April 1995</t>
  </si>
  <si>
    <t>S-3446</t>
  </si>
  <si>
    <t>Q44905</t>
  </si>
  <si>
    <t>Q44868</t>
  </si>
  <si>
    <t>Q44851</t>
  </si>
  <si>
    <t>Q44774</t>
  </si>
  <si>
    <t>Q44734</t>
  </si>
  <si>
    <t>Q44586</t>
  </si>
  <si>
    <t>Q44313</t>
  </si>
  <si>
    <t>Q44302</t>
  </si>
  <si>
    <t>Q44216</t>
  </si>
  <si>
    <t>Q44174</t>
  </si>
  <si>
    <t>Q43614</t>
  </si>
  <si>
    <t>Q43479</t>
  </si>
  <si>
    <t>Q43440</t>
  </si>
  <si>
    <t>Q43376</t>
  </si>
  <si>
    <t>Q44378</t>
  </si>
  <si>
    <t>Q44320</t>
  </si>
  <si>
    <t>Q43682</t>
  </si>
  <si>
    <t>Q43536</t>
  </si>
  <si>
    <t>Q44797</t>
  </si>
  <si>
    <t>Q44373</t>
  </si>
  <si>
    <t>Balance</t>
  </si>
  <si>
    <t>Total</t>
  </si>
  <si>
    <t>Volume</t>
  </si>
  <si>
    <t>Price</t>
  </si>
  <si>
    <t>Total Physical Capability (Beg of Month):</t>
  </si>
  <si>
    <t>Bammel</t>
  </si>
  <si>
    <t>- Monthly MMBtu</t>
  </si>
  <si>
    <t>- MMBtu/d</t>
  </si>
  <si>
    <t>Third Party Storage:</t>
  </si>
  <si>
    <t>Tx Swing Vol</t>
  </si>
  <si>
    <t>Adjust to Sch Vol</t>
  </si>
  <si>
    <t>- Bammel</t>
  </si>
  <si>
    <t>Adjust to Actual Vol</t>
  </si>
  <si>
    <t>Actual Volumes</t>
  </si>
  <si>
    <t>- HPLC</t>
  </si>
  <si>
    <t>Scheduled Volumes</t>
  </si>
  <si>
    <t>S-3399</t>
  </si>
  <si>
    <t>NX6112</t>
  </si>
  <si>
    <t>NX6111</t>
  </si>
  <si>
    <t>NX6086</t>
  </si>
  <si>
    <t>NX5964</t>
  </si>
  <si>
    <t>NX5962</t>
  </si>
  <si>
    <t>NX5919</t>
  </si>
  <si>
    <t>NX5890</t>
  </si>
  <si>
    <t>NX5799</t>
  </si>
  <si>
    <t>NX5793</t>
  </si>
  <si>
    <t>NX5777</t>
  </si>
  <si>
    <t>NX5694</t>
  </si>
  <si>
    <t>NX5371</t>
  </si>
  <si>
    <t>NX5117</t>
  </si>
  <si>
    <t>NX5098</t>
  </si>
  <si>
    <t>NX4545</t>
  </si>
  <si>
    <t>NX4234</t>
  </si>
  <si>
    <t>NX4219</t>
  </si>
  <si>
    <t>NX4215</t>
  </si>
  <si>
    <t>NX4357</t>
  </si>
  <si>
    <t>Texas Desk April Shorts</t>
  </si>
  <si>
    <t>Total Actual / Plan</t>
  </si>
  <si>
    <t>Volumes Hedged: Through the Basis Book</t>
  </si>
  <si>
    <t>Volumes Hedged: Through the Price Book- Schwieger</t>
  </si>
  <si>
    <t>Volumes Hedged: Through the Price Book- Hannon</t>
  </si>
  <si>
    <t>BASIS Position  Long (Short) Futures- Schwieger</t>
  </si>
  <si>
    <t>NYMEX Position  Long (Short) Futures- Schwieger</t>
  </si>
  <si>
    <t>Cumulative Long (Short) Futures Position</t>
  </si>
  <si>
    <t>Total Physical Volumes:</t>
  </si>
  <si>
    <t>Bammel -</t>
  </si>
  <si>
    <t>Cumulative Total BBTU - EGS</t>
  </si>
  <si>
    <t>Cumulative Total BBTU - 3rd Party</t>
  </si>
  <si>
    <t>Cumulative Total BBTU</t>
  </si>
  <si>
    <t>Cumulative Total MCF</t>
  </si>
  <si>
    <t>Cushion Gas MCF</t>
  </si>
  <si>
    <t xml:space="preserve">NS3022 </t>
  </si>
  <si>
    <t xml:space="preserve">NS3030 </t>
  </si>
  <si>
    <t xml:space="preserve">NS3033 </t>
  </si>
  <si>
    <t xml:space="preserve">NS3017 </t>
  </si>
  <si>
    <t>S-3499</t>
  </si>
  <si>
    <t>QH9027.2</t>
  </si>
  <si>
    <t>QH8914.1</t>
  </si>
  <si>
    <t>QH8614.1</t>
  </si>
  <si>
    <t>QH8622.1</t>
  </si>
  <si>
    <t>QH8664.1</t>
  </si>
  <si>
    <t>QH7601.1</t>
  </si>
  <si>
    <t>QH8364.1</t>
  </si>
  <si>
    <t>QH8605.1</t>
  </si>
  <si>
    <t>QH7842.1</t>
  </si>
  <si>
    <t>QH7777.1</t>
  </si>
  <si>
    <t>QH7876.1</t>
  </si>
  <si>
    <t>QH7633.1</t>
  </si>
  <si>
    <t>QH7499.1</t>
  </si>
  <si>
    <t>QH7813.1</t>
  </si>
  <si>
    <t>QH7571.1</t>
  </si>
  <si>
    <t>QH7602.1</t>
  </si>
  <si>
    <t>QH7510.1</t>
  </si>
  <si>
    <t>QH8038.1</t>
  </si>
  <si>
    <t>QH7473.1</t>
  </si>
  <si>
    <t>QH7488.1</t>
  </si>
  <si>
    <t>QH7503.1</t>
  </si>
  <si>
    <t>QH7526.1</t>
  </si>
  <si>
    <t>QH8952.2</t>
  </si>
  <si>
    <t>QH8952.1</t>
  </si>
  <si>
    <t>QH8962.2</t>
  </si>
  <si>
    <t>QH8594.1</t>
  </si>
  <si>
    <t>QH8597.1</t>
  </si>
  <si>
    <t>QH7783.1</t>
  </si>
  <si>
    <t>QH7846.1</t>
  </si>
  <si>
    <t>QH7851.1</t>
  </si>
  <si>
    <t>QH8033.1</t>
  </si>
  <si>
    <t>QH7760.1</t>
  </si>
  <si>
    <t>QH7665.1</t>
  </si>
  <si>
    <t>QH7670.1</t>
  </si>
  <si>
    <t>QH7713.1</t>
  </si>
  <si>
    <t>QH7493.1</t>
  </si>
  <si>
    <t>QH7840.1</t>
  </si>
  <si>
    <t>QH7497.1</t>
  </si>
  <si>
    <t>QH8350.1</t>
  </si>
  <si>
    <t>QH8032.1</t>
  </si>
  <si>
    <t>QH8947.2</t>
  </si>
  <si>
    <t>QH8947.1</t>
  </si>
  <si>
    <t xml:space="preserve">NS3018 </t>
  </si>
  <si>
    <t>GIP MCF</t>
  </si>
  <si>
    <t>MMBtu/d - EGS</t>
  </si>
  <si>
    <t>MMBtu/d - Third Party</t>
  </si>
  <si>
    <t>DATE</t>
  </si>
  <si>
    <t>MONTH</t>
  </si>
  <si>
    <t>DEAL#</t>
  </si>
  <si>
    <t>PRICE</t>
  </si>
  <si>
    <t>INDEX</t>
  </si>
  <si>
    <t>BASIS</t>
  </si>
  <si>
    <t>VOLUME</t>
  </si>
  <si>
    <t>S-1048</t>
  </si>
  <si>
    <t>E12815.1</t>
  </si>
  <si>
    <t>NYMEX - Last Three Days</t>
  </si>
  <si>
    <t>S-1056</t>
  </si>
  <si>
    <t>E13206</t>
  </si>
  <si>
    <t>S-1066</t>
  </si>
  <si>
    <t>E13623</t>
  </si>
  <si>
    <t>S-1070</t>
  </si>
  <si>
    <t>E20416</t>
  </si>
  <si>
    <t>S-1071</t>
  </si>
  <si>
    <t>E20892</t>
  </si>
  <si>
    <t>NX1</t>
  </si>
  <si>
    <t>S-1073</t>
  </si>
  <si>
    <t>E21121</t>
  </si>
  <si>
    <t>S-1075</t>
  </si>
  <si>
    <t>E21480</t>
  </si>
  <si>
    <t>S-1078</t>
  </si>
  <si>
    <t>E23313</t>
  </si>
  <si>
    <t>NXI</t>
  </si>
  <si>
    <t>E22943</t>
  </si>
  <si>
    <t>S-1088</t>
  </si>
  <si>
    <t>E23545</t>
  </si>
  <si>
    <t>IFGMR, Ship Channel</t>
  </si>
  <si>
    <t>S-0934</t>
  </si>
  <si>
    <t>E03204.1</t>
  </si>
  <si>
    <t>E03204.2</t>
  </si>
  <si>
    <t>E03208.1</t>
  </si>
  <si>
    <t>S-1020</t>
  </si>
  <si>
    <t>S-1035</t>
  </si>
  <si>
    <t>S-1041</t>
  </si>
  <si>
    <t>S-1081</t>
  </si>
  <si>
    <t>S-1084</t>
  </si>
  <si>
    <t>S-1085</t>
  </si>
  <si>
    <t>S-1086</t>
  </si>
  <si>
    <t>S-1087</t>
  </si>
  <si>
    <t>S-1091</t>
  </si>
  <si>
    <t>S-1097</t>
  </si>
  <si>
    <t>NX3</t>
  </si>
  <si>
    <t>S-1098</t>
  </si>
  <si>
    <t>S-1099</t>
  </si>
  <si>
    <t>S-1101</t>
  </si>
  <si>
    <t>S-1102</t>
  </si>
  <si>
    <t>S-1104</t>
  </si>
  <si>
    <t>S-1112</t>
  </si>
  <si>
    <t>S-1121</t>
  </si>
  <si>
    <t>S-1123</t>
  </si>
  <si>
    <t>S-1100</t>
  </si>
  <si>
    <t>S-1110</t>
  </si>
  <si>
    <t>S-1116</t>
  </si>
  <si>
    <t>S-1128</t>
  </si>
  <si>
    <t>S-1131</t>
  </si>
  <si>
    <t>ST BAM</t>
  </si>
  <si>
    <t>ST BAM FIN</t>
  </si>
  <si>
    <t>S-1137</t>
  </si>
  <si>
    <t>S-1144</t>
  </si>
  <si>
    <t>S-1003</t>
  </si>
  <si>
    <t>E09909.1</t>
  </si>
  <si>
    <t>S-1042</t>
  </si>
  <si>
    <t>E23001.1</t>
  </si>
  <si>
    <t>S-1130</t>
  </si>
  <si>
    <t>S-1142</t>
  </si>
  <si>
    <t>S-1148</t>
  </si>
  <si>
    <t>S-1146</t>
  </si>
  <si>
    <t>S-1157</t>
  </si>
  <si>
    <t>S-1159</t>
  </si>
  <si>
    <t>S-1160</t>
  </si>
  <si>
    <t>S-1165</t>
  </si>
  <si>
    <t>S-1169</t>
  </si>
  <si>
    <t>S-1155</t>
  </si>
  <si>
    <t>S-1156</t>
  </si>
  <si>
    <t>S-1162</t>
  </si>
  <si>
    <t>S-1173</t>
  </si>
  <si>
    <t>42644/42701</t>
  </si>
  <si>
    <t>S-1174</t>
  </si>
  <si>
    <t>S-1176</t>
  </si>
  <si>
    <t>S-1179</t>
  </si>
  <si>
    <t>S-1180</t>
  </si>
  <si>
    <t>S-1190</t>
  </si>
  <si>
    <t>S-1196</t>
  </si>
  <si>
    <t>S-1198</t>
  </si>
  <si>
    <t>S-1203</t>
  </si>
  <si>
    <t>E47405</t>
  </si>
  <si>
    <t>S-1207</t>
  </si>
  <si>
    <t>S-1214</t>
  </si>
  <si>
    <t>S-1168</t>
  </si>
  <si>
    <t>E41389</t>
  </si>
  <si>
    <t>E41480</t>
  </si>
  <si>
    <t>S-1172</t>
  </si>
  <si>
    <t>E42284</t>
  </si>
  <si>
    <t>E43934</t>
  </si>
  <si>
    <t>S-1204</t>
  </si>
  <si>
    <t>S-1205</t>
  </si>
  <si>
    <t>S-1216</t>
  </si>
  <si>
    <t>S-1218</t>
  </si>
  <si>
    <t>S-1222</t>
  </si>
  <si>
    <t>S-1223</t>
  </si>
  <si>
    <t>S-1225</t>
  </si>
  <si>
    <t>S-1231</t>
  </si>
  <si>
    <t>S-1235</t>
  </si>
  <si>
    <t>S-1237</t>
  </si>
  <si>
    <t>S-1238</t>
  </si>
  <si>
    <t>E03204.3</t>
  </si>
  <si>
    <t>E03204.4</t>
  </si>
  <si>
    <t>E03208.2</t>
  </si>
  <si>
    <t>S-1040</t>
  </si>
  <si>
    <t>S-1183</t>
  </si>
  <si>
    <t>44372/44437</t>
  </si>
  <si>
    <t>S-1184</t>
  </si>
  <si>
    <t>48998/48893</t>
  </si>
  <si>
    <t>S-1226</t>
  </si>
  <si>
    <t>S-1232</t>
  </si>
  <si>
    <t>E53085</t>
  </si>
  <si>
    <t>S-1234</t>
  </si>
  <si>
    <t>S-1236</t>
  </si>
  <si>
    <t>E53698</t>
  </si>
  <si>
    <t>E54073</t>
  </si>
  <si>
    <t>E54274</t>
  </si>
  <si>
    <t>S-1244</t>
  </si>
  <si>
    <t>E55294</t>
  </si>
  <si>
    <t>S-1246</t>
  </si>
  <si>
    <t>E55398</t>
  </si>
  <si>
    <t>S-1254</t>
  </si>
  <si>
    <t>E55843</t>
  </si>
  <si>
    <t>S-1256</t>
  </si>
  <si>
    <t>E56246</t>
  </si>
  <si>
    <t>S-1257</t>
  </si>
  <si>
    <t>E56546</t>
  </si>
  <si>
    <t>S-1258</t>
  </si>
  <si>
    <t>E56872</t>
  </si>
  <si>
    <t>S-1260</t>
  </si>
  <si>
    <t>E57247</t>
  </si>
  <si>
    <t>E57288</t>
  </si>
  <si>
    <t>S-1263</t>
  </si>
  <si>
    <t>E57680</t>
  </si>
  <si>
    <t>S-1266</t>
  </si>
  <si>
    <t>E57886</t>
  </si>
  <si>
    <t>S-1268</t>
  </si>
  <si>
    <t>E58066</t>
  </si>
  <si>
    <t>S-1273</t>
  </si>
  <si>
    <t>E58673</t>
  </si>
  <si>
    <t>S-1276</t>
  </si>
  <si>
    <t>E59072</t>
  </si>
  <si>
    <t>Q59764</t>
  </si>
  <si>
    <t>S-1283</t>
  </si>
  <si>
    <t>E59787</t>
  </si>
  <si>
    <t>S-1285</t>
  </si>
  <si>
    <t>E59923</t>
  </si>
  <si>
    <t>S-1297</t>
  </si>
  <si>
    <t>E60708</t>
  </si>
  <si>
    <t>S-1299</t>
  </si>
  <si>
    <t>E60975</t>
  </si>
  <si>
    <t>S-1301</t>
  </si>
  <si>
    <t>E61004</t>
  </si>
  <si>
    <t>S-1133</t>
  </si>
  <si>
    <t>S-1182</t>
  </si>
  <si>
    <t>S-1188</t>
  </si>
  <si>
    <t>S-1228</t>
  </si>
  <si>
    <t>E55229</t>
  </si>
  <si>
    <t>E58067</t>
  </si>
  <si>
    <t>S-3364</t>
  </si>
  <si>
    <t xml:space="preserve">NS2085 </t>
  </si>
  <si>
    <t xml:space="preserve">NS1342 </t>
  </si>
  <si>
    <t xml:space="preserve">NS1334 </t>
  </si>
  <si>
    <t xml:space="preserve">NS1193 </t>
  </si>
  <si>
    <t xml:space="preserve">NS1080 </t>
  </si>
  <si>
    <t xml:space="preserve">NS2780 </t>
  </si>
  <si>
    <t xml:space="preserve">NS2482 </t>
  </si>
  <si>
    <t xml:space="preserve">NS2097 </t>
  </si>
  <si>
    <t>NS2549</t>
  </si>
  <si>
    <t xml:space="preserve">NS2567 </t>
  </si>
  <si>
    <t xml:space="preserve">NS2559 </t>
  </si>
  <si>
    <t>NS2576</t>
  </si>
  <si>
    <t>S-1272</t>
  </si>
  <si>
    <t>E58730</t>
  </si>
  <si>
    <t>E58674</t>
  </si>
  <si>
    <t>S-1284</t>
  </si>
  <si>
    <t>E60097</t>
  </si>
  <si>
    <t>E60082</t>
  </si>
  <si>
    <t>E61178</t>
  </si>
  <si>
    <t>S-1305</t>
  </si>
  <si>
    <t>E61820</t>
  </si>
  <si>
    <t>S-1306</t>
  </si>
  <si>
    <t>E61947</t>
  </si>
  <si>
    <t>S-1308</t>
  </si>
  <si>
    <t>S-3416</t>
  </si>
  <si>
    <t>NZ5504</t>
  </si>
  <si>
    <t>NZ5501</t>
  </si>
  <si>
    <t>NZ5301</t>
  </si>
  <si>
    <t>NZ4872</t>
  </si>
  <si>
    <t>NZ4805</t>
  </si>
  <si>
    <t>NZ4756</t>
  </si>
  <si>
    <t>NZ4720</t>
  </si>
  <si>
    <t>NZ4608</t>
  </si>
  <si>
    <t>S-3478</t>
  </si>
  <si>
    <t>QB6448</t>
  </si>
  <si>
    <t>QB6454</t>
  </si>
  <si>
    <t>QB6457</t>
  </si>
  <si>
    <t>QB6467</t>
  </si>
  <si>
    <t>QB6478</t>
  </si>
  <si>
    <t>QB6481</t>
  </si>
  <si>
    <t>QB6495</t>
  </si>
  <si>
    <t>NZ4595</t>
  </si>
  <si>
    <t>NZ4575</t>
  </si>
  <si>
    <t>NZ4479</t>
  </si>
  <si>
    <t>NZ4452</t>
  </si>
  <si>
    <t>NZ4442</t>
  </si>
  <si>
    <t>NZ4408</t>
  </si>
  <si>
    <t>NZ4353</t>
  </si>
  <si>
    <t>NZ4693</t>
  </si>
  <si>
    <t>NZ4623</t>
  </si>
  <si>
    <t>NZ4611</t>
  </si>
  <si>
    <t>NZ4605</t>
  </si>
  <si>
    <t>S-3500</t>
  </si>
  <si>
    <t>QH9337.1</t>
  </si>
  <si>
    <t>QH9338.1</t>
  </si>
  <si>
    <t>QH9339.1</t>
  </si>
  <si>
    <t>QH9347.1</t>
  </si>
  <si>
    <t>QH9353.1</t>
  </si>
  <si>
    <t>QH9356.1</t>
  </si>
  <si>
    <t>QH9357.1</t>
  </si>
  <si>
    <t>QH9369.1</t>
  </si>
  <si>
    <t>QH9375.1</t>
  </si>
  <si>
    <t>QH9384.1</t>
  </si>
  <si>
    <t>QH9391.1</t>
  </si>
  <si>
    <t>QH9394.1</t>
  </si>
  <si>
    <t>QH9395.1</t>
  </si>
  <si>
    <t>QH9402.1</t>
  </si>
  <si>
    <t>QH9409.1</t>
  </si>
  <si>
    <t>QH9453.1</t>
  </si>
  <si>
    <t>QH9461.1</t>
  </si>
  <si>
    <t>QH9493.1</t>
  </si>
  <si>
    <t>QH9586.1</t>
  </si>
  <si>
    <t>QH9857.1</t>
  </si>
  <si>
    <t>QI0608.1</t>
  </si>
  <si>
    <t>QI0609.1</t>
  </si>
  <si>
    <t>QI0657.1</t>
  </si>
  <si>
    <t>QI0729.1</t>
  </si>
  <si>
    <t>QI0736.1</t>
  </si>
  <si>
    <t>QI0743.1</t>
  </si>
  <si>
    <t>QI0764.1</t>
  </si>
  <si>
    <t>QI0772.1</t>
  </si>
  <si>
    <t>QI0788.1</t>
  </si>
  <si>
    <t>QI0790.1</t>
  </si>
  <si>
    <t>QI0803.1</t>
  </si>
  <si>
    <t>QI0817.1</t>
  </si>
  <si>
    <t>QI0823.1</t>
  </si>
  <si>
    <t>QI0825.1</t>
  </si>
  <si>
    <t>QI0834.1</t>
  </si>
  <si>
    <t>QI0838.1</t>
  </si>
  <si>
    <t>QI0849.1</t>
  </si>
  <si>
    <t>QI0887.1</t>
  </si>
  <si>
    <t>QI0894.1</t>
  </si>
  <si>
    <t>QI0905.1</t>
  </si>
  <si>
    <t>QI1372.1</t>
  </si>
  <si>
    <t>QI1390.1</t>
  </si>
  <si>
    <t>QI1461.1</t>
  </si>
  <si>
    <t>QI1465.1</t>
  </si>
  <si>
    <t>QI1470.1</t>
  </si>
  <si>
    <t>QI1477.1</t>
  </si>
  <si>
    <t>QI1489.1</t>
  </si>
  <si>
    <t>QI1504.1</t>
  </si>
  <si>
    <t>QI1525.1</t>
  </si>
  <si>
    <t>QI1565.1</t>
  </si>
  <si>
    <t>QI1578.1</t>
  </si>
  <si>
    <t>QI1669.1</t>
  </si>
  <si>
    <t>QI1731.2</t>
  </si>
  <si>
    <t>QI1734.2</t>
  </si>
  <si>
    <t>QH9421.1</t>
  </si>
  <si>
    <t>QH9426.1</t>
  </si>
  <si>
    <t>QH9434.1</t>
  </si>
  <si>
    <t>QH9437.1</t>
  </si>
  <si>
    <t>QH9455.1</t>
  </si>
  <si>
    <t>QH9565.1</t>
  </si>
  <si>
    <t>QH9568.1</t>
  </si>
  <si>
    <t>QH9597.1</t>
  </si>
  <si>
    <t>QH9802.1</t>
  </si>
  <si>
    <t>QH9815.1</t>
  </si>
  <si>
    <t>QH9867.1</t>
  </si>
  <si>
    <t>QH9939.1</t>
  </si>
  <si>
    <t>QH9989.1</t>
  </si>
  <si>
    <t>QI0202.1</t>
  </si>
  <si>
    <t>QI1735.2</t>
  </si>
  <si>
    <t>QI0304.2</t>
  </si>
  <si>
    <t>QI0304.3</t>
  </si>
  <si>
    <t>QH9978.1</t>
  </si>
  <si>
    <t>QI0027.1</t>
  </si>
  <si>
    <t>QI1719.3</t>
  </si>
  <si>
    <t>QI1719.1</t>
  </si>
  <si>
    <t>QI1719.2</t>
  </si>
  <si>
    <t>QI1719.4</t>
  </si>
  <si>
    <t>QI1719.6</t>
  </si>
  <si>
    <t>NZ4716</t>
  </si>
  <si>
    <t>NZ4614</t>
  </si>
  <si>
    <t>E62298</t>
  </si>
  <si>
    <t>S-1318</t>
  </si>
  <si>
    <t>E63325</t>
  </si>
  <si>
    <t>S-1323</t>
  </si>
  <si>
    <t>E63545</t>
  </si>
  <si>
    <t>S-1324</t>
  </si>
  <si>
    <t>E63550</t>
  </si>
  <si>
    <t>S-3422</t>
  </si>
  <si>
    <t>Q05988</t>
  </si>
  <si>
    <t>Q05965</t>
  </si>
  <si>
    <t>Q05397</t>
  </si>
  <si>
    <t>Q04690</t>
  </si>
  <si>
    <t>Q04670</t>
  </si>
  <si>
    <t>Q05961</t>
  </si>
  <si>
    <t>Q06595</t>
  </si>
  <si>
    <t>S-1327</t>
  </si>
  <si>
    <t>E63791</t>
  </si>
  <si>
    <t>S-1329</t>
  </si>
  <si>
    <t>E63994</t>
  </si>
  <si>
    <t>S-1328</t>
  </si>
  <si>
    <t>E63993</t>
  </si>
  <si>
    <t>S-1341</t>
  </si>
  <si>
    <t>E65500</t>
  </si>
  <si>
    <t>S-1347</t>
  </si>
  <si>
    <t>E65960</t>
  </si>
  <si>
    <t>S-1348</t>
  </si>
  <si>
    <t>E66135</t>
  </si>
  <si>
    <t>S-1350</t>
  </si>
  <si>
    <t>S-3473</t>
  </si>
  <si>
    <t>QA1288</t>
  </si>
  <si>
    <t>QA1287</t>
  </si>
  <si>
    <t>QA1199</t>
  </si>
  <si>
    <t>QA1183</t>
  </si>
  <si>
    <t>QA0536</t>
  </si>
  <si>
    <t>QA0531</t>
  </si>
  <si>
    <t>QA0398</t>
  </si>
  <si>
    <t>QA0369</t>
  </si>
  <si>
    <t>QA0354</t>
  </si>
  <si>
    <t>QA0344</t>
  </si>
  <si>
    <t>QA0337</t>
  </si>
  <si>
    <t>QA0320</t>
  </si>
  <si>
    <t>QA0304</t>
  </si>
  <si>
    <t>QA0291</t>
  </si>
  <si>
    <t>QA0279</t>
  </si>
  <si>
    <t>QA0250</t>
  </si>
  <si>
    <t>QA0243</t>
  </si>
  <si>
    <t>QA0223</t>
  </si>
  <si>
    <t>QA0179</t>
  </si>
  <si>
    <t>QA0111</t>
  </si>
  <si>
    <t>Q99995</t>
  </si>
  <si>
    <t>Q99877</t>
  </si>
  <si>
    <t>Q99766</t>
  </si>
  <si>
    <t>Q99607</t>
  </si>
  <si>
    <t>Q99478</t>
  </si>
  <si>
    <t>Q99451</t>
  </si>
  <si>
    <t>Q99317</t>
  </si>
  <si>
    <t>Q99297</t>
  </si>
  <si>
    <t>Q99252</t>
  </si>
  <si>
    <t>Q99246</t>
  </si>
  <si>
    <t>Q99215</t>
  </si>
  <si>
    <t>Q99140</t>
  </si>
  <si>
    <t>Q98572</t>
  </si>
  <si>
    <t>Q98484</t>
  </si>
  <si>
    <t>Q98447</t>
  </si>
  <si>
    <t>Q98421</t>
  </si>
  <si>
    <t>Q98401</t>
  </si>
  <si>
    <t>Q98351</t>
  </si>
  <si>
    <t>Q98308</t>
  </si>
  <si>
    <t>Q98286</t>
  </si>
  <si>
    <t>Q98184</t>
  </si>
  <si>
    <t>Q98167</t>
  </si>
  <si>
    <t>Q98112</t>
  </si>
  <si>
    <t>Q98083</t>
  </si>
  <si>
    <t>Q98019</t>
  </si>
  <si>
    <t>Q97907</t>
  </si>
  <si>
    <t>Q97896</t>
  </si>
  <si>
    <t>Q97834</t>
  </si>
  <si>
    <t>Q97782</t>
  </si>
  <si>
    <t>Q97751</t>
  </si>
  <si>
    <t>QA0262</t>
  </si>
  <si>
    <t>Q99477</t>
  </si>
  <si>
    <t>Q99316</t>
  </si>
  <si>
    <t>Q99296</t>
  </si>
  <si>
    <t>Q98183</t>
  </si>
  <si>
    <t>Q97970</t>
  </si>
  <si>
    <t>Q97613</t>
  </si>
  <si>
    <t>E66323</t>
  </si>
  <si>
    <t>S-1351</t>
  </si>
  <si>
    <t>E66738</t>
  </si>
  <si>
    <t>S-3487</t>
  </si>
  <si>
    <t>QE1610</t>
  </si>
  <si>
    <t>QE1604</t>
  </si>
  <si>
    <t>QE1394</t>
  </si>
  <si>
    <t>QE1226</t>
  </si>
  <si>
    <t>QE0399</t>
  </si>
  <si>
    <t>QE0279</t>
  </si>
  <si>
    <t>QE0269</t>
  </si>
  <si>
    <t>QE0263</t>
  </si>
  <si>
    <t>QD7935</t>
  </si>
  <si>
    <t>QD7917</t>
  </si>
  <si>
    <t>QD7906</t>
  </si>
  <si>
    <t>QE1717</t>
  </si>
  <si>
    <t>QE1689</t>
  </si>
  <si>
    <t>QE1597</t>
  </si>
  <si>
    <t>QE1471</t>
  </si>
  <si>
    <t>QE1225</t>
  </si>
  <si>
    <t>QE1041</t>
  </si>
  <si>
    <t>QE1034</t>
  </si>
  <si>
    <t>QE0781</t>
  </si>
  <si>
    <t>QE0740</t>
  </si>
  <si>
    <t>QE0714</t>
  </si>
  <si>
    <t>QE0636</t>
  </si>
  <si>
    <t>QD8167</t>
  </si>
  <si>
    <t>QD8044</t>
  </si>
  <si>
    <t>QD8008</t>
  </si>
  <si>
    <t>QD7948</t>
  </si>
  <si>
    <t>QE1554</t>
  </si>
  <si>
    <t>QE1066</t>
  </si>
  <si>
    <t>QD9994</t>
  </si>
  <si>
    <t>QD9879</t>
  </si>
  <si>
    <t>QD9550</t>
  </si>
  <si>
    <t>QD9248</t>
  </si>
  <si>
    <t>QD9133</t>
  </si>
  <si>
    <t>S-1353</t>
  </si>
  <si>
    <t>E67123</t>
  </si>
  <si>
    <t>S-1354</t>
  </si>
  <si>
    <t>E67165</t>
  </si>
  <si>
    <t>NXB2</t>
  </si>
  <si>
    <t>NX2</t>
  </si>
  <si>
    <t>S-1352</t>
  </si>
  <si>
    <t>E67033</t>
  </si>
  <si>
    <t>S-1357</t>
  </si>
  <si>
    <t>E67383</t>
  </si>
  <si>
    <t>S-1200</t>
  </si>
  <si>
    <t>E46986</t>
  </si>
  <si>
    <t>S-1201</t>
  </si>
  <si>
    <t>E46977</t>
  </si>
  <si>
    <t>E47404/47405</t>
  </si>
  <si>
    <t>S-1213</t>
  </si>
  <si>
    <t>E49433</t>
  </si>
  <si>
    <t>S-1224</t>
  </si>
  <si>
    <t>E51988</t>
  </si>
  <si>
    <t>S-3388</t>
  </si>
  <si>
    <t>NV7060</t>
  </si>
  <si>
    <t>NV6581</t>
  </si>
  <si>
    <t>NV6368</t>
  </si>
  <si>
    <t>NV6016</t>
  </si>
  <si>
    <t>NV5804</t>
  </si>
  <si>
    <t>NV5792</t>
  </si>
  <si>
    <t>NV5670</t>
  </si>
  <si>
    <t>NV6608</t>
  </si>
  <si>
    <t>NV6369</t>
  </si>
  <si>
    <t>NV6651</t>
  </si>
  <si>
    <t>NV6448</t>
  </si>
  <si>
    <t>NV6205</t>
  </si>
  <si>
    <t>NV6171</t>
  </si>
  <si>
    <t>NV5829</t>
  </si>
  <si>
    <t>E52595</t>
  </si>
  <si>
    <t>E52779</t>
  </si>
  <si>
    <t>S-1233</t>
  </si>
  <si>
    <t>E53288</t>
  </si>
  <si>
    <t>S-1242</t>
  </si>
  <si>
    <t>E54924</t>
  </si>
  <si>
    <t>S-1269</t>
  </si>
  <si>
    <t>E58060</t>
  </si>
  <si>
    <t>S-1279</t>
  </si>
  <si>
    <t>E59286</t>
  </si>
  <si>
    <t>E59791</t>
  </si>
  <si>
    <t>S-1293</t>
  </si>
  <si>
    <t>E60400</t>
  </si>
  <si>
    <t>S-1292</t>
  </si>
  <si>
    <t>E60401</t>
  </si>
  <si>
    <t>S-1296</t>
  </si>
  <si>
    <t>E60707</t>
  </si>
  <si>
    <t>E62906</t>
  </si>
  <si>
    <t>S-1310</t>
  </si>
  <si>
    <t>E63054</t>
  </si>
  <si>
    <t>S-1321</t>
  </si>
  <si>
    <t>S-3441</t>
  </si>
  <si>
    <t>Q35833</t>
  </si>
  <si>
    <t>Q35720</t>
  </si>
  <si>
    <t>Q35699</t>
  </si>
  <si>
    <t>Q35686</t>
  </si>
  <si>
    <t>Q35604</t>
  </si>
  <si>
    <t>Q35590</t>
  </si>
  <si>
    <t>Q35581</t>
  </si>
  <si>
    <t>Q34550</t>
  </si>
  <si>
    <t>Q34429</t>
  </si>
  <si>
    <t>Q34325</t>
  </si>
  <si>
    <t>Q34230</t>
  </si>
  <si>
    <t>Q34177</t>
  </si>
  <si>
    <t>Q33985</t>
  </si>
  <si>
    <t>Q33842</t>
  </si>
  <si>
    <t>Q33831</t>
  </si>
  <si>
    <t>E63110</t>
  </si>
  <si>
    <t>S-1326</t>
  </si>
  <si>
    <t>E63841</t>
  </si>
  <si>
    <t>S-1331</t>
  </si>
  <si>
    <t>E64330</t>
  </si>
  <si>
    <t>S-1332</t>
  </si>
  <si>
    <t>E64438</t>
  </si>
  <si>
    <t>S-1340</t>
  </si>
  <si>
    <t>E65354</t>
  </si>
  <si>
    <t>S-1349</t>
  </si>
  <si>
    <t>E66281</t>
  </si>
  <si>
    <t>S-1356</t>
  </si>
  <si>
    <t>E67386</t>
  </si>
  <si>
    <t>E67559</t>
  </si>
  <si>
    <t>S-1359</t>
  </si>
  <si>
    <t>E67718</t>
  </si>
  <si>
    <t>S-1358</t>
  </si>
  <si>
    <t>E67715</t>
  </si>
  <si>
    <t>S-1363</t>
  </si>
  <si>
    <t>E68055</t>
  </si>
  <si>
    <t>S-1364</t>
  </si>
  <si>
    <t>E68056</t>
  </si>
  <si>
    <t>S-1366</t>
  </si>
  <si>
    <t>E68511</t>
  </si>
  <si>
    <t>S-1368</t>
  </si>
  <si>
    <t>E68688</t>
  </si>
  <si>
    <t>S-1371</t>
  </si>
  <si>
    <t>E68837</t>
  </si>
  <si>
    <t>S-1372</t>
  </si>
  <si>
    <t>E68836</t>
  </si>
  <si>
    <t>S-1375</t>
  </si>
  <si>
    <t>E69128</t>
  </si>
  <si>
    <t>S-1376</t>
  </si>
  <si>
    <t>E69259</t>
  </si>
  <si>
    <t>S-1378</t>
  </si>
  <si>
    <t>E69460</t>
  </si>
  <si>
    <t>S-1379</t>
  </si>
  <si>
    <t>E69432</t>
  </si>
  <si>
    <t>S-1382</t>
  </si>
  <si>
    <t>S-3493</t>
  </si>
  <si>
    <t>QF9837.1</t>
  </si>
  <si>
    <t>QF9838.1</t>
  </si>
  <si>
    <t>QF9839.1</t>
  </si>
  <si>
    <t>QF9846.1</t>
  </si>
  <si>
    <t>QF9853.1</t>
  </si>
  <si>
    <t>QG0422.1</t>
  </si>
  <si>
    <t>QG0431.1</t>
  </si>
  <si>
    <t>QG0466.1</t>
  </si>
  <si>
    <t>QG0584.1</t>
  </si>
  <si>
    <t>QG0653.1</t>
  </si>
  <si>
    <t>QG0657.1</t>
  </si>
  <si>
    <t>QG0668.1</t>
  </si>
  <si>
    <t>QG0683.1</t>
  </si>
  <si>
    <t>QG0710.1</t>
  </si>
  <si>
    <t>QG0715.1</t>
  </si>
  <si>
    <t>QG0789.1</t>
  </si>
  <si>
    <t>QG0805.1</t>
  </si>
  <si>
    <t>QG1000.1</t>
  </si>
  <si>
    <t>QG1008.1</t>
  </si>
  <si>
    <t>QG1145.1</t>
  </si>
  <si>
    <t>QG1155.1</t>
  </si>
  <si>
    <t>QG1169.1</t>
  </si>
  <si>
    <t>QG1192.1</t>
  </si>
  <si>
    <t>QG1246.1</t>
  </si>
  <si>
    <t>QG1250.1</t>
  </si>
  <si>
    <t>QG1254.1</t>
  </si>
  <si>
    <t>QG1265.1</t>
  </si>
  <si>
    <t>QG1270.1</t>
  </si>
  <si>
    <t>QG1279.1</t>
  </si>
  <si>
    <t>QG1283.1</t>
  </si>
  <si>
    <t>QG1493.1</t>
  </si>
  <si>
    <t>QG1496.1</t>
  </si>
  <si>
    <t>QG1498.1</t>
  </si>
  <si>
    <t>QG1510.1</t>
  </si>
  <si>
    <t>QG1573.1</t>
  </si>
  <si>
    <t>QG1595.1</t>
  </si>
  <si>
    <t>QG1654.1</t>
  </si>
  <si>
    <t>QG1698.1</t>
  </si>
  <si>
    <t>QG1700.1</t>
  </si>
  <si>
    <t>QG1746.1</t>
  </si>
  <si>
    <t>QG1758.1</t>
  </si>
  <si>
    <t>QG1857.1</t>
  </si>
  <si>
    <t>QG1861.1</t>
  </si>
  <si>
    <t>QG1916.1</t>
  </si>
  <si>
    <t>QG1917.1</t>
  </si>
  <si>
    <t>QG2063.1</t>
  </si>
  <si>
    <t>QG2124.2</t>
  </si>
  <si>
    <t>QG2131.2</t>
  </si>
  <si>
    <t>QG2148.2</t>
  </si>
  <si>
    <t>QG0815.1</t>
  </si>
  <si>
    <t>QG0825.1</t>
  </si>
  <si>
    <t>QG0875.1</t>
  </si>
  <si>
    <t>QG0894.1</t>
  </si>
  <si>
    <t>QG0916.1</t>
  </si>
  <si>
    <t>QG0925.1</t>
  </si>
  <si>
    <t>QG0940.1</t>
  </si>
  <si>
    <t>QG0965.1</t>
  </si>
  <si>
    <t>QG0992.1</t>
  </si>
  <si>
    <t>QG1203.1</t>
  </si>
  <si>
    <t>QG1238.1</t>
  </si>
  <si>
    <t>QG1818.1</t>
  </si>
  <si>
    <t>QG2141.1</t>
  </si>
  <si>
    <t>QF9833.1</t>
  </si>
  <si>
    <t>QG0084.1</t>
  </si>
  <si>
    <t>QG0414.1</t>
  </si>
  <si>
    <t>QG0455.1</t>
  </si>
  <si>
    <t>QG0477.1</t>
  </si>
  <si>
    <t>QG0999.1</t>
  </si>
  <si>
    <t>E70506</t>
  </si>
  <si>
    <t>S-1385</t>
  </si>
  <si>
    <t>E70941</t>
  </si>
  <si>
    <t>S-1386</t>
  </si>
  <si>
    <t>E70785</t>
  </si>
  <si>
    <t>S-1388</t>
  </si>
  <si>
    <t>E70954</t>
  </si>
  <si>
    <t>S-1389</t>
  </si>
  <si>
    <t>E71168</t>
  </si>
  <si>
    <t>S-1391</t>
  </si>
  <si>
    <t>E71666</t>
  </si>
  <si>
    <t>S-1398</t>
  </si>
  <si>
    <t>E72190</t>
  </si>
  <si>
    <t>S-1397</t>
  </si>
  <si>
    <t>E72260</t>
  </si>
  <si>
    <t>S-1402</t>
  </si>
  <si>
    <t>E72489</t>
  </si>
  <si>
    <t>S-1403</t>
  </si>
  <si>
    <t>E72637</t>
  </si>
  <si>
    <t>S-1405</t>
  </si>
  <si>
    <t>E73329</t>
  </si>
  <si>
    <t>S-1406</t>
  </si>
  <si>
    <t>E73285</t>
  </si>
  <si>
    <t>S-1408</t>
  </si>
  <si>
    <t>E73608</t>
  </si>
  <si>
    <t>S-1409</t>
  </si>
  <si>
    <t>S-3480</t>
  </si>
  <si>
    <t>QC5972</t>
  </si>
  <si>
    <t>QC3270</t>
  </si>
  <si>
    <t>QC3380</t>
  </si>
  <si>
    <t>QC2959</t>
  </si>
  <si>
    <t>QC2664</t>
  </si>
  <si>
    <t>QC2700</t>
  </si>
  <si>
    <t>QC2943</t>
  </si>
  <si>
    <t>QC3185</t>
  </si>
  <si>
    <t>QC2956</t>
  </si>
  <si>
    <t>QC5002</t>
  </si>
  <si>
    <t>QC5039</t>
  </si>
  <si>
    <t>QC5598</t>
  </si>
  <si>
    <t>QC5654</t>
  </si>
  <si>
    <t>QC4975</t>
  </si>
  <si>
    <t>QC4933</t>
  </si>
  <si>
    <t>QC4934</t>
  </si>
  <si>
    <t>QC4944</t>
  </si>
  <si>
    <t>QC5954</t>
  </si>
  <si>
    <t>QC6027</t>
  </si>
  <si>
    <t>QC5991</t>
  </si>
  <si>
    <t>QC6023</t>
  </si>
  <si>
    <t>QC6035</t>
  </si>
  <si>
    <t>QC5722</t>
  </si>
  <si>
    <t>QC5963</t>
  </si>
  <si>
    <t>QC5909</t>
  </si>
  <si>
    <t>QC4638</t>
  </si>
  <si>
    <t>QC4660</t>
  </si>
  <si>
    <t>QC4690</t>
  </si>
  <si>
    <t>QC4750</t>
  </si>
  <si>
    <t>QC4730</t>
  </si>
  <si>
    <t>QC2406</t>
  </si>
  <si>
    <t>QC2965</t>
  </si>
  <si>
    <t>QC5712</t>
  </si>
  <si>
    <t>QC5687</t>
  </si>
  <si>
    <t>QC4625</t>
  </si>
  <si>
    <t>QC2393</t>
  </si>
  <si>
    <t>QC6891</t>
  </si>
  <si>
    <t>QC5379</t>
  </si>
  <si>
    <t>QC5868</t>
  </si>
  <si>
    <t>E73746</t>
  </si>
  <si>
    <t>S-1410</t>
  </si>
  <si>
    <t>E73805</t>
  </si>
  <si>
    <t>S-1411</t>
  </si>
  <si>
    <t>E73866</t>
  </si>
  <si>
    <t>S-1412</t>
  </si>
  <si>
    <t>E74220</t>
  </si>
  <si>
    <t>E74043</t>
  </si>
  <si>
    <t>E74046</t>
  </si>
  <si>
    <t>E09909.2</t>
  </si>
  <si>
    <t>S-1053</t>
  </si>
  <si>
    <t>E13120.1</t>
  </si>
  <si>
    <t>E24513</t>
  </si>
  <si>
    <t>S-1115</t>
  </si>
  <si>
    <t>E29277</t>
  </si>
  <si>
    <t>E40769</t>
  </si>
  <si>
    <t>S-1240</t>
  </si>
  <si>
    <t>E54597</t>
  </si>
  <si>
    <t>S-1248</t>
  </si>
  <si>
    <t>E55356</t>
  </si>
  <si>
    <t>S-1253</t>
  </si>
  <si>
    <t>E55610</t>
  </si>
  <si>
    <t>S-1271</t>
  </si>
  <si>
    <t>E58520</t>
  </si>
  <si>
    <t>S-1278</t>
  </si>
  <si>
    <t>E59248</t>
  </si>
  <si>
    <t>S-1337</t>
  </si>
  <si>
    <t>E65082</t>
  </si>
  <si>
    <t>S-1338</t>
  </si>
  <si>
    <t>E65021</t>
  </si>
  <si>
    <t>S-1392</t>
  </si>
  <si>
    <t>E71902</t>
  </si>
  <si>
    <t>S-1418</t>
  </si>
  <si>
    <t>E75128</t>
  </si>
  <si>
    <t>E75059</t>
  </si>
  <si>
    <t>E74982</t>
  </si>
  <si>
    <t>S-1420</t>
  </si>
  <si>
    <t>E75567</t>
  </si>
  <si>
    <t>S-1426</t>
  </si>
  <si>
    <t>E76326</t>
  </si>
  <si>
    <t>S-1427</t>
  </si>
  <si>
    <t>E76314</t>
  </si>
  <si>
    <t>S-1437</t>
  </si>
  <si>
    <t>E77975</t>
  </si>
  <si>
    <t>S-1439</t>
  </si>
  <si>
    <t>E78172</t>
  </si>
  <si>
    <t>S-3458</t>
  </si>
  <si>
    <t>Q67287</t>
  </si>
  <si>
    <t>Q67189</t>
  </si>
  <si>
    <t>Q67113</t>
  </si>
  <si>
    <t>Q67027</t>
  </si>
  <si>
    <t>Q66808</t>
  </si>
  <si>
    <t>Q66770</t>
  </si>
  <si>
    <t>Q66740</t>
  </si>
  <si>
    <t>Q66664</t>
  </si>
  <si>
    <t>Q66653</t>
  </si>
  <si>
    <t>Q66643</t>
  </si>
  <si>
    <t>Q66642</t>
  </si>
  <si>
    <t>Q66559</t>
  </si>
  <si>
    <t>Q66542</t>
  </si>
  <si>
    <t>Q66490</t>
  </si>
  <si>
    <t>Q65325</t>
  </si>
  <si>
    <t>Q65308</t>
  </si>
  <si>
    <t>Q65302</t>
  </si>
  <si>
    <t>S-1438</t>
  </si>
  <si>
    <t>E77162</t>
  </si>
  <si>
    <t>E78181</t>
  </si>
  <si>
    <t>S-1441</t>
  </si>
  <si>
    <t>E78595</t>
  </si>
  <si>
    <t>S-1445</t>
  </si>
  <si>
    <t>E79230</t>
  </si>
  <si>
    <t>S-1446</t>
  </si>
  <si>
    <t>E79292</t>
  </si>
  <si>
    <t>S-1447</t>
  </si>
  <si>
    <t>E79540</t>
  </si>
  <si>
    <t>S-1448</t>
  </si>
  <si>
    <t>E79541</t>
  </si>
  <si>
    <t>S-1450</t>
  </si>
  <si>
    <t>E79929</t>
  </si>
  <si>
    <t>S-1456</t>
  </si>
  <si>
    <t>E80844</t>
  </si>
  <si>
    <t>S-1460</t>
  </si>
  <si>
    <t>E81029</t>
  </si>
  <si>
    <t>S-1465</t>
  </si>
  <si>
    <t>E81700</t>
  </si>
  <si>
    <t>E81361</t>
  </si>
  <si>
    <t>E81507</t>
  </si>
  <si>
    <t>S-1469</t>
  </si>
  <si>
    <t>E81982</t>
  </si>
  <si>
    <t>S-1470</t>
  </si>
  <si>
    <t>E81998</t>
  </si>
  <si>
    <t>S-1473</t>
  </si>
  <si>
    <t>E82770</t>
  </si>
  <si>
    <t>E13120.2</t>
  </si>
  <si>
    <t>S-3429</t>
  </si>
  <si>
    <t xml:space="preserve">Q18173 </t>
  </si>
  <si>
    <t xml:space="preserve">Q16821 </t>
  </si>
  <si>
    <t>S-3448</t>
  </si>
  <si>
    <t>Q49721</t>
  </si>
  <si>
    <t>Q49533</t>
  </si>
  <si>
    <t>Q49635</t>
  </si>
  <si>
    <t>Q49552</t>
  </si>
  <si>
    <t>Q49658</t>
  </si>
  <si>
    <t>Q49122</t>
  </si>
  <si>
    <t>Q49165</t>
  </si>
  <si>
    <t>Q49102</t>
  </si>
  <si>
    <t>Q49157</t>
  </si>
  <si>
    <t>Q47899</t>
  </si>
  <si>
    <t>Q47858</t>
  </si>
  <si>
    <t>Q47868</t>
  </si>
  <si>
    <t>Q47864</t>
  </si>
  <si>
    <t>Q48227</t>
  </si>
  <si>
    <t>Q48016</t>
  </si>
  <si>
    <t>Q49452</t>
  </si>
  <si>
    <t>Q49077</t>
  </si>
  <si>
    <t>Q49047</t>
  </si>
  <si>
    <t>Q49966</t>
  </si>
  <si>
    <t>Q49969</t>
  </si>
  <si>
    <t>Q47683</t>
  </si>
  <si>
    <t>Q47692</t>
  </si>
  <si>
    <t>Q47750</t>
  </si>
  <si>
    <t>Q47707</t>
  </si>
  <si>
    <t>Q47703</t>
  </si>
  <si>
    <t>Q47670</t>
  </si>
  <si>
    <t>Q47663</t>
  </si>
  <si>
    <t xml:space="preserve">Q16814 </t>
  </si>
  <si>
    <t xml:space="preserve">Q16676 </t>
  </si>
  <si>
    <t>S-3470</t>
  </si>
  <si>
    <t>Q93841</t>
  </si>
  <si>
    <t>Q93823</t>
  </si>
  <si>
    <t>Q93801</t>
  </si>
  <si>
    <t>Q93819</t>
  </si>
  <si>
    <t>Q93832</t>
  </si>
  <si>
    <t>Q93800</t>
  </si>
  <si>
    <t>Q93786</t>
  </si>
  <si>
    <t>Q93582</t>
  </si>
  <si>
    <t>Q92371</t>
  </si>
  <si>
    <t>Q92550</t>
  </si>
  <si>
    <t>Q92701</t>
  </si>
  <si>
    <t>Q93476</t>
  </si>
  <si>
    <t>Q93505</t>
  </si>
  <si>
    <t>Q92290</t>
  </si>
  <si>
    <t>Q93204</t>
  </si>
  <si>
    <t>Q92455</t>
  </si>
  <si>
    <t>Q92886</t>
  </si>
  <si>
    <t xml:space="preserve">Q16521 </t>
  </si>
  <si>
    <t xml:space="preserve">Q16511 </t>
  </si>
  <si>
    <t xml:space="preserve">Q16496 </t>
  </si>
  <si>
    <t xml:space="preserve">Q16718 </t>
  </si>
  <si>
    <t xml:space="preserve">Q16656 </t>
  </si>
  <si>
    <t xml:space="preserve">Q17275 </t>
  </si>
  <si>
    <t xml:space="preserve">Q16668 </t>
  </si>
  <si>
    <t xml:space="preserve">Q16493 </t>
  </si>
  <si>
    <t xml:space="preserve">Q18380 </t>
  </si>
  <si>
    <t xml:space="preserve">Q18468 </t>
  </si>
  <si>
    <t>E42357.1</t>
  </si>
  <si>
    <t>S-1262</t>
  </si>
  <si>
    <t>E57472</t>
  </si>
  <si>
    <t>S-1264</t>
  </si>
  <si>
    <t>E7839/E58075</t>
  </si>
  <si>
    <t>S-1275</t>
  </si>
  <si>
    <t>E58850</t>
  </si>
  <si>
    <t>E58864</t>
  </si>
  <si>
    <t>E58871</t>
  </si>
  <si>
    <t>E59790</t>
  </si>
  <si>
    <t>E61180</t>
  </si>
  <si>
    <t>S-1307</t>
  </si>
  <si>
    <t>E61946</t>
  </si>
  <si>
    <t>S-1343</t>
  </si>
  <si>
    <t>E65659</t>
  </si>
  <si>
    <t>E70504</t>
  </si>
  <si>
    <t>E77843</t>
  </si>
  <si>
    <t>S-1444</t>
  </si>
  <si>
    <t>E78906</t>
  </si>
  <si>
    <t>S-1462</t>
  </si>
  <si>
    <t>E81028</t>
  </si>
  <si>
    <t>S-1466</t>
  </si>
  <si>
    <t>E81517</t>
  </si>
  <si>
    <t>S-1476</t>
  </si>
  <si>
    <t>E82957</t>
  </si>
  <si>
    <t>S-1486</t>
  </si>
  <si>
    <t>E83831</t>
  </si>
  <si>
    <t>S-1489</t>
  </si>
  <si>
    <t>E84243</t>
  </si>
  <si>
    <t>S-1492</t>
  </si>
  <si>
    <t>E84575</t>
  </si>
  <si>
    <t>S-1493</t>
  </si>
  <si>
    <t>E84578</t>
  </si>
  <si>
    <t>S-1494</t>
  </si>
  <si>
    <t>E84815</t>
  </si>
  <si>
    <t>S-1495</t>
  </si>
  <si>
    <t>E84844</t>
  </si>
  <si>
    <t>S-1497</t>
  </si>
  <si>
    <t>E85036</t>
  </si>
  <si>
    <t>S-1501</t>
  </si>
  <si>
    <t>S-3377</t>
  </si>
  <si>
    <t>NU2813</t>
  </si>
  <si>
    <t>E85656</t>
  </si>
  <si>
    <t>S-1502</t>
  </si>
  <si>
    <t>E85604</t>
  </si>
  <si>
    <t>S-1504</t>
  </si>
  <si>
    <t>E85860</t>
  </si>
  <si>
    <t>S-1505</t>
  </si>
  <si>
    <t>E86225</t>
  </si>
  <si>
    <t>S-1506</t>
  </si>
  <si>
    <t>S-3459</t>
  </si>
  <si>
    <t>Q69202</t>
  </si>
  <si>
    <t>Q69549</t>
  </si>
  <si>
    <t>Q69371</t>
  </si>
  <si>
    <t>Q69496</t>
  </si>
  <si>
    <t>Q69267</t>
  </si>
  <si>
    <t>Q68717</t>
  </si>
  <si>
    <t>Q68759</t>
  </si>
  <si>
    <t>Q69523</t>
  </si>
  <si>
    <t>Q68897</t>
  </si>
  <si>
    <t>Q68929</t>
  </si>
  <si>
    <t>Q69342</t>
  </si>
  <si>
    <t>Q69767</t>
  </si>
  <si>
    <t>Q69064</t>
  </si>
  <si>
    <t>Q69747</t>
  </si>
  <si>
    <t>Q70388</t>
  </si>
  <si>
    <t>E86213</t>
  </si>
  <si>
    <t>S-1508</t>
  </si>
  <si>
    <t>E86466</t>
  </si>
  <si>
    <t>S-1509</t>
  </si>
  <si>
    <t>E86479</t>
  </si>
  <si>
    <t>S-1512</t>
  </si>
  <si>
    <t>E87005</t>
  </si>
  <si>
    <t>S-1513</t>
  </si>
  <si>
    <t>E87004</t>
  </si>
  <si>
    <t>S-1514</t>
  </si>
  <si>
    <t>E87223</t>
  </si>
  <si>
    <t>Q28725</t>
  </si>
  <si>
    <t>Q28724</t>
  </si>
  <si>
    <t>Q28712</t>
  </si>
  <si>
    <t>Q26803</t>
  </si>
  <si>
    <t>S-1516</t>
  </si>
  <si>
    <t>E87682</t>
  </si>
  <si>
    <t>S-1523</t>
  </si>
  <si>
    <t>E89065</t>
  </si>
  <si>
    <t>S-1527</t>
  </si>
  <si>
    <t>E89556</t>
  </si>
  <si>
    <t>S-1530</t>
  </si>
  <si>
    <t>E90060</t>
  </si>
  <si>
    <t>S-1531</t>
  </si>
  <si>
    <t>E90413</t>
  </si>
  <si>
    <t>E67507</t>
  </si>
  <si>
    <t>S-1422</t>
  </si>
  <si>
    <t>E76104</t>
  </si>
  <si>
    <t>S-1432</t>
  </si>
  <si>
    <t>E77619</t>
  </si>
  <si>
    <t>S-1435</t>
  </si>
  <si>
    <t>E77879</t>
  </si>
  <si>
    <t>S-1449</t>
  </si>
  <si>
    <t>E79938</t>
  </si>
  <si>
    <t>S-1478</t>
  </si>
  <si>
    <t>S-3467</t>
  </si>
  <si>
    <t>Q87714</t>
  </si>
  <si>
    <t>Q88722</t>
  </si>
  <si>
    <t>Q87657</t>
  </si>
  <si>
    <t>Q86545</t>
  </si>
  <si>
    <t>Q86538</t>
  </si>
  <si>
    <t>Q87563</t>
  </si>
  <si>
    <t>Q87405</t>
  </si>
  <si>
    <t>Q88937</t>
  </si>
  <si>
    <t>Q88648</t>
  </si>
  <si>
    <t>Q86620</t>
  </si>
  <si>
    <t>Q88787</t>
  </si>
  <si>
    <t>Q87580</t>
  </si>
  <si>
    <t>Q87460</t>
  </si>
  <si>
    <t>E83193</t>
  </si>
  <si>
    <t>S-1484</t>
  </si>
  <si>
    <t>E83631</t>
  </si>
  <si>
    <t>S-3409</t>
  </si>
  <si>
    <t>NY5596</t>
  </si>
  <si>
    <t>NY5570</t>
  </si>
  <si>
    <t>NY5545</t>
  </si>
  <si>
    <t>NY5371</t>
  </si>
  <si>
    <t>NY5274</t>
  </si>
  <si>
    <t>NY4539</t>
  </si>
  <si>
    <t>NY4413</t>
  </si>
  <si>
    <t>NY4398</t>
  </si>
  <si>
    <t>NY4194</t>
  </si>
  <si>
    <t>NY3976</t>
  </si>
  <si>
    <t>NY3892</t>
  </si>
  <si>
    <t>NY3879</t>
  </si>
  <si>
    <t>NY3873</t>
  </si>
  <si>
    <t>NY3841</t>
  </si>
  <si>
    <t>NY5074</t>
  </si>
  <si>
    <t>S-3463</t>
  </si>
  <si>
    <t>Q76119</t>
  </si>
  <si>
    <t>S-1485</t>
  </si>
  <si>
    <t>E83916</t>
  </si>
  <si>
    <t>S-1503</t>
  </si>
  <si>
    <t>S-3465</t>
  </si>
  <si>
    <t>Q82200</t>
  </si>
  <si>
    <t>Q80470</t>
  </si>
  <si>
    <t>Q81793</t>
  </si>
  <si>
    <t>Q81979</t>
  </si>
  <si>
    <t>Q81008</t>
  </si>
  <si>
    <t>Q81657</t>
  </si>
  <si>
    <t>Q81638</t>
  </si>
  <si>
    <t>Q81647</t>
  </si>
  <si>
    <t>Q81055</t>
  </si>
  <si>
    <t>Q80857</t>
  </si>
  <si>
    <t>Q80477</t>
  </si>
  <si>
    <t>Q80944</t>
  </si>
  <si>
    <t>Q80805</t>
  </si>
  <si>
    <t>Q81794</t>
  </si>
  <si>
    <t>E85858</t>
  </si>
  <si>
    <t>S-1515</t>
  </si>
  <si>
    <t>E87314</t>
  </si>
  <si>
    <t>S-1522</t>
  </si>
  <si>
    <t>E89062</t>
  </si>
  <si>
    <t>S-1526</t>
  </si>
  <si>
    <t>E89769</t>
  </si>
  <si>
    <t>S-1532</t>
  </si>
  <si>
    <t>E90753</t>
  </si>
  <si>
    <t>S-1534</t>
  </si>
  <si>
    <t>E91065</t>
  </si>
  <si>
    <t>S-1535</t>
  </si>
  <si>
    <t>E91129</t>
  </si>
  <si>
    <t>S-1540</t>
  </si>
  <si>
    <t>E91636</t>
  </si>
  <si>
    <t>S-1543</t>
  </si>
  <si>
    <t>E91909</t>
  </si>
  <si>
    <t>E92144</t>
  </si>
  <si>
    <t>S-1544</t>
  </si>
  <si>
    <t>E92165</t>
  </si>
  <si>
    <t>S-1547</t>
  </si>
  <si>
    <t>E92321</t>
  </si>
  <si>
    <t>E92405</t>
  </si>
  <si>
    <t>S-1549</t>
  </si>
  <si>
    <t>E92750</t>
  </si>
  <si>
    <t>S-1550</t>
  </si>
  <si>
    <t>E93250</t>
  </si>
  <si>
    <t>S-1551</t>
  </si>
  <si>
    <t>E93568</t>
  </si>
  <si>
    <t>S-1554</t>
  </si>
  <si>
    <t>E94248</t>
  </si>
  <si>
    <t>S-1555</t>
  </si>
  <si>
    <t>E94143</t>
  </si>
  <si>
    <t>S-3360</t>
  </si>
  <si>
    <t xml:space="preserve">NS0544 </t>
  </si>
  <si>
    <t xml:space="preserve">NS0044 </t>
  </si>
  <si>
    <t xml:space="preserve">NS0381 </t>
  </si>
  <si>
    <t xml:space="preserve">NS0322 </t>
  </si>
  <si>
    <t xml:space="preserve">NR9939 </t>
  </si>
  <si>
    <t xml:space="preserve">NR9904 </t>
  </si>
  <si>
    <t xml:space="preserve">NR9331 </t>
  </si>
  <si>
    <t xml:space="preserve">NR9328 </t>
  </si>
  <si>
    <t xml:space="preserve">NR9327 </t>
  </si>
  <si>
    <t xml:space="preserve">NS0582 </t>
  </si>
  <si>
    <t xml:space="preserve">NS0601 </t>
  </si>
  <si>
    <t xml:space="preserve">NS0542 </t>
  </si>
  <si>
    <t xml:space="preserve">NS0597 </t>
  </si>
  <si>
    <t xml:space="preserve">NS0592 </t>
  </si>
  <si>
    <t xml:space="preserve">NS0633 </t>
  </si>
  <si>
    <t xml:space="preserve">NS0547 </t>
  </si>
  <si>
    <t>S-1557</t>
  </si>
  <si>
    <t>E94428</t>
  </si>
  <si>
    <t>S-1558</t>
  </si>
  <si>
    <t>E94831</t>
  </si>
  <si>
    <t>3..55</t>
  </si>
  <si>
    <t>3..52</t>
  </si>
  <si>
    <t>S-3436</t>
  </si>
  <si>
    <t>Q25738</t>
  </si>
  <si>
    <t>Q25807</t>
  </si>
  <si>
    <t>Q25765</t>
  </si>
  <si>
    <t>Q25451</t>
  </si>
  <si>
    <t>Q25435</t>
  </si>
  <si>
    <t>Q24785</t>
  </si>
  <si>
    <t>Q24997</t>
  </si>
  <si>
    <t>Q24812</t>
  </si>
  <si>
    <t>Q24856</t>
  </si>
  <si>
    <t>Q24840</t>
  </si>
  <si>
    <t>Q24726</t>
  </si>
  <si>
    <t>Q25427</t>
  </si>
  <si>
    <t>Q25477</t>
  </si>
  <si>
    <t>Q25485</t>
  </si>
  <si>
    <t>S-1559</t>
  </si>
  <si>
    <t>E94807</t>
  </si>
  <si>
    <t>S-1562</t>
  </si>
  <si>
    <t>E95212</t>
  </si>
  <si>
    <t>S-1564</t>
  </si>
  <si>
    <t>E95626</t>
  </si>
  <si>
    <t>S-1565</t>
  </si>
  <si>
    <t>E95863</t>
  </si>
  <si>
    <t>S-1566</t>
  </si>
  <si>
    <t>E96318</t>
  </si>
  <si>
    <t>S-1567</t>
  </si>
  <si>
    <t>E96319</t>
  </si>
  <si>
    <t>S-1568</t>
  </si>
  <si>
    <t>E96770</t>
  </si>
  <si>
    <t>S-1570</t>
  </si>
  <si>
    <t>E96884</t>
  </si>
  <si>
    <t>S-1573</t>
  </si>
  <si>
    <t>E97402</t>
  </si>
  <si>
    <t>S-1575</t>
  </si>
  <si>
    <t>E97861</t>
  </si>
  <si>
    <t>S-1581</t>
  </si>
  <si>
    <t>E98214</t>
  </si>
  <si>
    <t>S-1579</t>
  </si>
  <si>
    <t>E98042</t>
  </si>
  <si>
    <t>S-1451</t>
  </si>
  <si>
    <t>E80470</t>
  </si>
  <si>
    <t>S-1474</t>
  </si>
  <si>
    <t>E82570</t>
  </si>
  <si>
    <t>S-1538</t>
  </si>
  <si>
    <t>E91307</t>
  </si>
  <si>
    <t>S-1569</t>
  </si>
  <si>
    <t>E96883</t>
  </si>
  <si>
    <t>S-1576</t>
  </si>
  <si>
    <t>E97793</t>
  </si>
  <si>
    <t>S-1580</t>
  </si>
  <si>
    <t>E98142</t>
  </si>
  <si>
    <t>S-1583</t>
  </si>
  <si>
    <t>E98370</t>
  </si>
  <si>
    <t>S-1584</t>
  </si>
  <si>
    <t>E98371</t>
  </si>
  <si>
    <t>S-1587</t>
  </si>
  <si>
    <t>E98811</t>
  </si>
  <si>
    <t>S-1588</t>
  </si>
  <si>
    <t>E98810</t>
  </si>
  <si>
    <t>S-1593</t>
  </si>
  <si>
    <t>E99096</t>
  </si>
  <si>
    <t>S-1601</t>
  </si>
  <si>
    <t>E99657</t>
  </si>
  <si>
    <t>S-1603</t>
  </si>
  <si>
    <t>A0289</t>
  </si>
  <si>
    <t>S-1604</t>
  </si>
  <si>
    <t>A0290</t>
  </si>
  <si>
    <t>S-1606</t>
  </si>
  <si>
    <t>A0660</t>
  </si>
  <si>
    <t>S-1614</t>
  </si>
  <si>
    <t>S-3386</t>
  </si>
  <si>
    <t>QG5318.1</t>
  </si>
  <si>
    <t>QG5253.1</t>
  </si>
  <si>
    <t xml:space="preserve">NV5141 </t>
  </si>
  <si>
    <t xml:space="preserve">NV4700 </t>
  </si>
  <si>
    <t xml:space="preserve">NV4481 </t>
  </si>
  <si>
    <t xml:space="preserve">NV4471 </t>
  </si>
  <si>
    <t xml:space="preserve">NV4294 </t>
  </si>
  <si>
    <t xml:space="preserve">NV4260 </t>
  </si>
  <si>
    <t xml:space="preserve">NV4155 </t>
  </si>
  <si>
    <t xml:space="preserve">NV4062 </t>
  </si>
  <si>
    <t xml:space="preserve">NV3978 </t>
  </si>
  <si>
    <t xml:space="preserve">NV3935 </t>
  </si>
  <si>
    <t xml:space="preserve">NV3852 </t>
  </si>
  <si>
    <t xml:space="preserve">NV3849 </t>
  </si>
  <si>
    <t xml:space="preserve">NV3837 </t>
  </si>
  <si>
    <t xml:space="preserve">NV3700 </t>
  </si>
  <si>
    <t xml:space="preserve">NV3655 </t>
  </si>
  <si>
    <t xml:space="preserve">NV3259 </t>
  </si>
  <si>
    <t xml:space="preserve">NV3246 </t>
  </si>
  <si>
    <t>A1889</t>
  </si>
  <si>
    <t>S-1617</t>
  </si>
  <si>
    <t>A2296</t>
  </si>
  <si>
    <t>S-1622</t>
  </si>
  <si>
    <t>A3029</t>
  </si>
  <si>
    <t>S-1627</t>
  </si>
  <si>
    <t>A3349</t>
  </si>
  <si>
    <t>S-1631</t>
  </si>
  <si>
    <t>A3626</t>
  </si>
  <si>
    <t>S-1632</t>
  </si>
  <si>
    <t>A3742</t>
  </si>
  <si>
    <t>S-1633</t>
  </si>
  <si>
    <t>A4114</t>
  </si>
  <si>
    <t>S-1638</t>
  </si>
  <si>
    <t>A4331</t>
  </si>
  <si>
    <t>S-1153</t>
  </si>
  <si>
    <t>E38046</t>
  </si>
  <si>
    <t>S-1154</t>
  </si>
  <si>
    <t>E38170</t>
  </si>
  <si>
    <t>S-1519</t>
  </si>
  <si>
    <t>E88475</t>
  </si>
  <si>
    <t>S-1556</t>
  </si>
  <si>
    <t>E94426</t>
  </si>
  <si>
    <t>S-1594</t>
  </si>
  <si>
    <t>E99103</t>
  </si>
  <si>
    <t>S-1596</t>
  </si>
  <si>
    <t>E99369</t>
  </si>
  <si>
    <t>S-1611</t>
  </si>
  <si>
    <t>A802</t>
  </si>
  <si>
    <t>S-1654</t>
  </si>
  <si>
    <t>S-3476</t>
  </si>
  <si>
    <t>QA9883</t>
  </si>
  <si>
    <t>QA9885</t>
  </si>
  <si>
    <t>QA9887</t>
  </si>
  <si>
    <t>QA9891</t>
  </si>
  <si>
    <t>QA9893</t>
  </si>
  <si>
    <t>QA9902</t>
  </si>
  <si>
    <t>QA9905</t>
  </si>
  <si>
    <t>QA9916</t>
  </si>
  <si>
    <t>QA9918</t>
  </si>
  <si>
    <t>QA9919</t>
  </si>
  <si>
    <t>QA9926</t>
  </si>
  <si>
    <t>QA9929</t>
  </si>
  <si>
    <t>QA9936</t>
  </si>
  <si>
    <t>QA9973</t>
  </si>
  <si>
    <t>QA9976</t>
  </si>
  <si>
    <t>QA9989</t>
  </si>
  <si>
    <t>QA9990</t>
  </si>
  <si>
    <t>QA9998</t>
  </si>
  <si>
    <t>QB0000</t>
  </si>
  <si>
    <t>QB0005</t>
  </si>
  <si>
    <t>QB0009</t>
  </si>
  <si>
    <t>QB0012</t>
  </si>
  <si>
    <t>QB0016</t>
  </si>
  <si>
    <t>QB0017</t>
  </si>
  <si>
    <t>QB0070</t>
  </si>
  <si>
    <t>QB0079</t>
  </si>
  <si>
    <t>QB0128</t>
  </si>
  <si>
    <t>QB0134</t>
  </si>
  <si>
    <t>QB0146</t>
  </si>
  <si>
    <t>QB0165</t>
  </si>
  <si>
    <t>QB0363</t>
  </si>
  <si>
    <t>QB0367</t>
  </si>
  <si>
    <t>QB0375</t>
  </si>
  <si>
    <t>QB0763</t>
  </si>
  <si>
    <t>QB0792</t>
  </si>
  <si>
    <t>QB0838</t>
  </si>
  <si>
    <t>QB1198</t>
  </si>
  <si>
    <t>QB1772</t>
  </si>
  <si>
    <t>QB1798</t>
  </si>
  <si>
    <t>QB1839</t>
  </si>
  <si>
    <t>QB2743</t>
  </si>
  <si>
    <t>QB0839</t>
  </si>
  <si>
    <t>QB0860</t>
  </si>
  <si>
    <t>QB1008</t>
  </si>
  <si>
    <t>QB1033</t>
  </si>
  <si>
    <t>QB1103</t>
  </si>
  <si>
    <t>QB1239</t>
  </si>
  <si>
    <t>QB1550</t>
  </si>
  <si>
    <t>QB1693</t>
  </si>
  <si>
    <t>NW7681</t>
  </si>
  <si>
    <t>NW7447</t>
  </si>
  <si>
    <t>NW6640</t>
  </si>
  <si>
    <t>NW6624</t>
  </si>
  <si>
    <t>NW6508</t>
  </si>
  <si>
    <t>NW6447</t>
  </si>
  <si>
    <t>NW6440</t>
  </si>
  <si>
    <t>NW6397</t>
  </si>
  <si>
    <t>NW6334</t>
  </si>
  <si>
    <t>NW6295</t>
  </si>
  <si>
    <t>NW6293</t>
  </si>
  <si>
    <t>NW6217</t>
  </si>
  <si>
    <t>NW6196</t>
  </si>
  <si>
    <t>NW6156</t>
  </si>
  <si>
    <t>NW6145</t>
  </si>
  <si>
    <t>NW6100</t>
  </si>
  <si>
    <t>NW6095</t>
  </si>
  <si>
    <t>NW6093</t>
  </si>
  <si>
    <t>NW5956</t>
  </si>
  <si>
    <t>NW5931</t>
  </si>
  <si>
    <t>NW5915</t>
  </si>
  <si>
    <t>NW5907</t>
  </si>
  <si>
    <t>NW5895</t>
  </si>
  <si>
    <t>NW5885</t>
  </si>
  <si>
    <t>NW5875</t>
  </si>
  <si>
    <t>NW5862</t>
  </si>
  <si>
    <t>NW5848</t>
  </si>
  <si>
    <t>NW5837</t>
  </si>
  <si>
    <t>NW5828</t>
  </si>
  <si>
    <t>NW5826</t>
  </si>
  <si>
    <t>NW5818</t>
  </si>
  <si>
    <t>NW5811</t>
  </si>
  <si>
    <t>NW5806</t>
  </si>
  <si>
    <t>NW5802</t>
  </si>
  <si>
    <t>NW5793</t>
  </si>
  <si>
    <t>NW5789</t>
  </si>
  <si>
    <t>A5578</t>
  </si>
  <si>
    <t>S-1665</t>
  </si>
  <si>
    <t>A6230</t>
  </si>
  <si>
    <t>S-1667</t>
  </si>
  <si>
    <t>A6589</t>
  </si>
  <si>
    <t>S-1670</t>
  </si>
  <si>
    <t>A7449</t>
  </si>
  <si>
    <t>S-1671</t>
  </si>
  <si>
    <t>A7657</t>
  </si>
  <si>
    <t>S-1677</t>
  </si>
  <si>
    <t>A8556</t>
  </si>
  <si>
    <t>A8566</t>
  </si>
  <si>
    <t>S-1678</t>
  </si>
  <si>
    <t>A8567</t>
  </si>
  <si>
    <t>S-1681</t>
  </si>
  <si>
    <t>A8890</t>
  </si>
  <si>
    <t>S-1683</t>
  </si>
  <si>
    <t>A9106</t>
  </si>
  <si>
    <t>S-1685</t>
  </si>
  <si>
    <t>A9446</t>
  </si>
  <si>
    <t>S-1689</t>
  </si>
  <si>
    <t>A9724</t>
  </si>
  <si>
    <t>S-1690</t>
  </si>
  <si>
    <t>A9975</t>
  </si>
  <si>
    <t>S-1692</t>
  </si>
  <si>
    <t>B0351</t>
  </si>
  <si>
    <t>E38413</t>
  </si>
  <si>
    <t>E38576</t>
  </si>
  <si>
    <t>S-1561</t>
  </si>
  <si>
    <t>E95215</t>
  </si>
  <si>
    <t>S-1600</t>
  </si>
  <si>
    <t>E99658</t>
  </si>
  <si>
    <t>S-1641</t>
  </si>
  <si>
    <t>A4683</t>
  </si>
  <si>
    <t>S-1660</t>
  </si>
  <si>
    <t>A5934</t>
  </si>
  <si>
    <t>S-1672</t>
  </si>
  <si>
    <t>A7658</t>
  </si>
  <si>
    <t>S-1705</t>
  </si>
  <si>
    <t>B2304</t>
  </si>
  <si>
    <t>S-1707</t>
  </si>
  <si>
    <t>B2162</t>
  </si>
  <si>
    <t>S-1714</t>
  </si>
  <si>
    <t>B2559</t>
  </si>
  <si>
    <t>S-1719</t>
  </si>
  <si>
    <t>B2839</t>
  </si>
  <si>
    <t>S-1726</t>
  </si>
  <si>
    <t>B3613</t>
  </si>
  <si>
    <t>S-1728</t>
  </si>
  <si>
    <t>B3933</t>
  </si>
  <si>
    <t>S-1729</t>
  </si>
  <si>
    <t>B3932</t>
  </si>
  <si>
    <t>S-1730</t>
  </si>
  <si>
    <t>B4140</t>
  </si>
  <si>
    <t>S-1739</t>
  </si>
  <si>
    <t>B5280</t>
  </si>
  <si>
    <t>S-1741</t>
  </si>
  <si>
    <t>B5688</t>
  </si>
  <si>
    <t>S-1743</t>
  </si>
  <si>
    <t>B5827</t>
  </si>
  <si>
    <t>S-1747</t>
  </si>
  <si>
    <t>B6353</t>
  </si>
  <si>
    <t>S-1751</t>
  </si>
  <si>
    <t>B6619</t>
  </si>
  <si>
    <t>S-1752</t>
  </si>
  <si>
    <t>B7289</t>
  </si>
  <si>
    <t>B7047</t>
  </si>
  <si>
    <t>S-1757</t>
  </si>
  <si>
    <t>B7534</t>
  </si>
  <si>
    <t>S-1147</t>
  </si>
  <si>
    <t>E37176.3</t>
  </si>
  <si>
    <t>S-1517</t>
  </si>
  <si>
    <t>E87789</t>
  </si>
  <si>
    <t>S-1537</t>
  </si>
  <si>
    <t>E91295</t>
  </si>
  <si>
    <t>S-1668</t>
  </si>
  <si>
    <t>A1324</t>
  </si>
  <si>
    <t>A2336</t>
  </si>
  <si>
    <t>S-1699</t>
  </si>
  <si>
    <t>B1735</t>
  </si>
  <si>
    <t>S-1703</t>
  </si>
  <si>
    <t>B1993</t>
  </si>
  <si>
    <t>S-1720</t>
  </si>
  <si>
    <t>QE3228</t>
  </si>
  <si>
    <t>B2836</t>
  </si>
  <si>
    <t>S-1725</t>
  </si>
  <si>
    <t>B3612</t>
  </si>
  <si>
    <t>S-1753</t>
  </si>
  <si>
    <t>B7040</t>
  </si>
  <si>
    <t>S-1758</t>
  </si>
  <si>
    <t>B7912</t>
  </si>
  <si>
    <t>S-1761</t>
  </si>
  <si>
    <t>B8172</t>
  </si>
  <si>
    <t>S-1770</t>
  </si>
  <si>
    <t>B9166</t>
  </si>
  <si>
    <t>S-1779</t>
  </si>
  <si>
    <t>C1042</t>
  </si>
  <si>
    <t>S-3376</t>
  </si>
  <si>
    <t>NU3266</t>
  </si>
  <si>
    <t>NU3127</t>
  </si>
  <si>
    <t>NU2929</t>
  </si>
  <si>
    <t>NU2500</t>
  </si>
  <si>
    <t>NU2345</t>
  </si>
  <si>
    <t>NU2307</t>
  </si>
  <si>
    <t>NU1998</t>
  </si>
  <si>
    <t>NU1987</t>
  </si>
  <si>
    <t>NU2007</t>
  </si>
  <si>
    <t>S-1782</t>
  </si>
  <si>
    <t>C1351</t>
  </si>
  <si>
    <t>S-1783</t>
  </si>
  <si>
    <t>C1358</t>
  </si>
  <si>
    <t>S-1785</t>
  </si>
  <si>
    <t>C1913</t>
  </si>
  <si>
    <t>S-1786</t>
  </si>
  <si>
    <t>C2121</t>
  </si>
  <si>
    <t>S-1788</t>
  </si>
  <si>
    <t>C2327</t>
  </si>
  <si>
    <t>S-1789</t>
  </si>
  <si>
    <t>C2328</t>
  </si>
  <si>
    <t>S-1791</t>
  </si>
  <si>
    <t>C2677.1</t>
  </si>
  <si>
    <t>C2677.2</t>
  </si>
  <si>
    <t>S-1792</t>
  </si>
  <si>
    <t>C2684</t>
  </si>
  <si>
    <t>S-1794</t>
  </si>
  <si>
    <t>C2996</t>
  </si>
  <si>
    <t>S-1795</t>
  </si>
  <si>
    <t>C3512</t>
  </si>
  <si>
    <t>S-1797</t>
  </si>
  <si>
    <t>C4112</t>
  </si>
  <si>
    <t>S-1801</t>
  </si>
  <si>
    <t>C4449</t>
  </si>
  <si>
    <t>S-1806</t>
  </si>
  <si>
    <t>C4928</t>
  </si>
  <si>
    <t>E38177</t>
  </si>
  <si>
    <t>E62151</t>
  </si>
  <si>
    <t>S-1333</t>
  </si>
  <si>
    <t>S-16817</t>
  </si>
  <si>
    <t>S-1700</t>
  </si>
  <si>
    <t>B1739</t>
  </si>
  <si>
    <t>S-1704</t>
  </si>
  <si>
    <t>B2001</t>
  </si>
  <si>
    <t>S-1706</t>
  </si>
  <si>
    <t>B2265</t>
  </si>
  <si>
    <t>S-1775</t>
  </si>
  <si>
    <t>C0266</t>
  </si>
  <si>
    <t>S-1800</t>
  </si>
  <si>
    <t>C4584</t>
  </si>
  <si>
    <t>C4473</t>
  </si>
  <si>
    <t>S-1805</t>
  </si>
  <si>
    <t>C4915</t>
  </si>
  <si>
    <t>S-1807</t>
  </si>
  <si>
    <t>C5217</t>
  </si>
  <si>
    <t>S-1809</t>
  </si>
  <si>
    <t>C5505</t>
  </si>
  <si>
    <t>S-1810</t>
  </si>
  <si>
    <t>C5472</t>
  </si>
  <si>
    <t>S-1811</t>
  </si>
  <si>
    <t>C5780</t>
  </si>
  <si>
    <t>S-1812</t>
  </si>
  <si>
    <t>S-3414</t>
  </si>
  <si>
    <t>NZ2832</t>
  </si>
  <si>
    <t>NZ1906</t>
  </si>
  <si>
    <t>NZ1885</t>
  </si>
  <si>
    <t>S-3450</t>
  </si>
  <si>
    <t>Q54326</t>
  </si>
  <si>
    <t>Q53889</t>
  </si>
  <si>
    <t>Q53819</t>
  </si>
  <si>
    <t>Q53668</t>
  </si>
  <si>
    <t>Q53345</t>
  </si>
  <si>
    <t>Q53335</t>
  </si>
  <si>
    <t>Q52854</t>
  </si>
  <si>
    <t>Q52837</t>
  </si>
  <si>
    <t>Q52603</t>
  </si>
  <si>
    <t>Q52487</t>
  </si>
  <si>
    <t>Q52393</t>
  </si>
  <si>
    <t>NZ1866</t>
  </si>
  <si>
    <t>NZ2320</t>
  </si>
  <si>
    <t>NZ1806</t>
  </si>
  <si>
    <t>NZ2399</t>
  </si>
  <si>
    <t>NZ1923</t>
  </si>
  <si>
    <t>NZ1830</t>
  </si>
  <si>
    <t>NZ2199</t>
  </si>
  <si>
    <t>NZ2424</t>
  </si>
  <si>
    <t>NZ1680</t>
  </si>
  <si>
    <t>NZ1452</t>
  </si>
  <si>
    <t>NZ1562</t>
  </si>
  <si>
    <t>NZ1858</t>
  </si>
  <si>
    <t>NZ1761</t>
  </si>
  <si>
    <t>NZ1428</t>
  </si>
  <si>
    <t>NZ2666</t>
  </si>
  <si>
    <t>NZ2623</t>
  </si>
  <si>
    <t>NZ2649</t>
  </si>
  <si>
    <t>NZ3305</t>
  </si>
  <si>
    <t>C5774</t>
  </si>
  <si>
    <t>S-1824</t>
  </si>
  <si>
    <t>C6712</t>
  </si>
  <si>
    <t>S-1825</t>
  </si>
  <si>
    <t>C6982</t>
  </si>
  <si>
    <t>S-1829</t>
  </si>
  <si>
    <t>C7293</t>
  </si>
  <si>
    <t>S-1832</t>
  </si>
  <si>
    <t>C7694</t>
  </si>
  <si>
    <t>S-1833</t>
  </si>
  <si>
    <t>C7920</t>
  </si>
  <si>
    <t>S-1834</t>
  </si>
  <si>
    <t>C7924</t>
  </si>
  <si>
    <t>S-1837</t>
  </si>
  <si>
    <t>C8894</t>
  </si>
  <si>
    <t>S-1838</t>
  </si>
  <si>
    <t>C9047</t>
  </si>
  <si>
    <t>S-1839</t>
  </si>
  <si>
    <t>C9719</t>
  </si>
  <si>
    <t>S-1840</t>
  </si>
  <si>
    <t>C9730</t>
  </si>
  <si>
    <t>S-1842</t>
  </si>
  <si>
    <t>D0079</t>
  </si>
  <si>
    <t>S-1843</t>
  </si>
  <si>
    <t>D0564</t>
  </si>
  <si>
    <t>D0457</t>
  </si>
  <si>
    <t>S-1844</t>
  </si>
  <si>
    <t>D0568</t>
  </si>
  <si>
    <t>S-1847</t>
  </si>
  <si>
    <t>D0913</t>
  </si>
  <si>
    <t>D0981</t>
  </si>
  <si>
    <t>S-1848</t>
  </si>
  <si>
    <t>D0978</t>
  </si>
  <si>
    <t>S-1850</t>
  </si>
  <si>
    <t>D1336</t>
  </si>
  <si>
    <t>S-1851</t>
  </si>
  <si>
    <t>D1360</t>
  </si>
  <si>
    <t>D1332</t>
  </si>
  <si>
    <t>S-1416</t>
  </si>
  <si>
    <t>E74843</t>
  </si>
  <si>
    <t>S-1649</t>
  </si>
  <si>
    <t>A5048</t>
  </si>
  <si>
    <t>S-1756</t>
  </si>
  <si>
    <t>B7511</t>
  </si>
  <si>
    <t>S-1763</t>
  </si>
  <si>
    <t>B7521</t>
  </si>
  <si>
    <t>C2334</t>
  </si>
  <si>
    <t>S-1808</t>
  </si>
  <si>
    <t>EC0881</t>
  </si>
  <si>
    <t>S-1822</t>
  </si>
  <si>
    <t>C6367</t>
  </si>
  <si>
    <t>S-1823</t>
  </si>
  <si>
    <t>C6674</t>
  </si>
  <si>
    <t>S-1830</t>
  </si>
  <si>
    <t>C7326</t>
  </si>
  <si>
    <t>S-1831</t>
  </si>
  <si>
    <t>C7692</t>
  </si>
  <si>
    <t>D1335</t>
  </si>
  <si>
    <t>S-1853</t>
  </si>
  <si>
    <t>D1787</t>
  </si>
  <si>
    <t>S-1863</t>
  </si>
  <si>
    <t>D2266</t>
  </si>
  <si>
    <t>S-1867</t>
  </si>
  <si>
    <t>D2882</t>
  </si>
  <si>
    <t>S-3420</t>
  </si>
  <si>
    <t>Q00479</t>
  </si>
  <si>
    <t>Q00472</t>
  </si>
  <si>
    <t>Q00452</t>
  </si>
  <si>
    <t>Q00300</t>
  </si>
  <si>
    <t>Q00277</t>
  </si>
  <si>
    <t>Q00264</t>
  </si>
  <si>
    <t>Q00206</t>
  </si>
  <si>
    <t>Q00199</t>
  </si>
  <si>
    <t>S-3445</t>
  </si>
  <si>
    <t>Q41738</t>
  </si>
  <si>
    <t>Q41721</t>
  </si>
  <si>
    <t>Q41712</t>
  </si>
  <si>
    <t>Q41685</t>
  </si>
  <si>
    <t>QB8772</t>
  </si>
  <si>
    <t>QB8756</t>
  </si>
  <si>
    <t>QB8738</t>
  </si>
  <si>
    <t>QB8715</t>
  </si>
  <si>
    <t>QB8685</t>
  </si>
  <si>
    <t>QB8668</t>
  </si>
  <si>
    <t>QB8656</t>
  </si>
  <si>
    <t>QB8643</t>
  </si>
  <si>
    <t>QB8627</t>
  </si>
  <si>
    <t>QB8128</t>
  </si>
  <si>
    <t>QB8122</t>
  </si>
  <si>
    <t>QB8111</t>
  </si>
  <si>
    <t>QB8074</t>
  </si>
  <si>
    <t>QB7707</t>
  </si>
  <si>
    <t>QB7591</t>
  </si>
  <si>
    <t>QB7456</t>
  </si>
  <si>
    <t>QB7379</t>
  </si>
  <si>
    <t>QB6910</t>
  </si>
  <si>
    <t>QB7638</t>
  </si>
  <si>
    <t>QB7602</t>
  </si>
  <si>
    <t>QB7479</t>
  </si>
  <si>
    <t>QB7407</t>
  </si>
  <si>
    <t>QB7043</t>
  </si>
  <si>
    <t>QB7009</t>
  </si>
  <si>
    <t>QB6988</t>
  </si>
  <si>
    <t>QB6943</t>
  </si>
  <si>
    <t>Q41646</t>
  </si>
  <si>
    <t>Q41634</t>
  </si>
  <si>
    <t>Q41576</t>
  </si>
  <si>
    <t>Q41560</t>
  </si>
  <si>
    <t>Q41543</t>
  </si>
  <si>
    <t>Q41621</t>
  </si>
  <si>
    <t>Q41612</t>
  </si>
  <si>
    <t>Q41575</t>
  </si>
  <si>
    <t>Q41568</t>
  </si>
  <si>
    <t>Q41567</t>
  </si>
  <si>
    <t>Q00189</t>
  </si>
  <si>
    <t>S-1868</t>
  </si>
  <si>
    <t>D3151</t>
  </si>
  <si>
    <t>S-1869</t>
  </si>
  <si>
    <t>D3372</t>
  </si>
  <si>
    <t>S-1870</t>
  </si>
  <si>
    <t>D3470</t>
  </si>
  <si>
    <t>S-1871</t>
  </si>
  <si>
    <t>D3667</t>
  </si>
  <si>
    <t>S-1872</t>
  </si>
  <si>
    <t>D3981</t>
  </si>
  <si>
    <t>S-1874</t>
  </si>
  <si>
    <t>D4306</t>
  </si>
  <si>
    <t>S-1875</t>
  </si>
  <si>
    <t>D4633</t>
  </si>
  <si>
    <t>S-1878</t>
  </si>
  <si>
    <t>D5227</t>
  </si>
  <si>
    <t>S-1879</t>
  </si>
  <si>
    <t>D6213</t>
  </si>
  <si>
    <t>S-1882</t>
  </si>
  <si>
    <t>D6928</t>
  </si>
  <si>
    <t>S-1680</t>
  </si>
  <si>
    <t>A8887</t>
  </si>
  <si>
    <t>S-1686</t>
  </si>
  <si>
    <t>A9442</t>
  </si>
  <si>
    <t>B1706</t>
  </si>
  <si>
    <t>S-1734</t>
  </si>
  <si>
    <t>B4826</t>
  </si>
  <si>
    <t>C0445</t>
  </si>
  <si>
    <t>S-1820</t>
  </si>
  <si>
    <t>C6218</t>
  </si>
  <si>
    <t>C6226</t>
  </si>
  <si>
    <t>S-1854</t>
  </si>
  <si>
    <t>D1715</t>
  </si>
  <si>
    <t>S-1876</t>
  </si>
  <si>
    <t>D4915</t>
  </si>
  <si>
    <t>S-1877</t>
  </si>
  <si>
    <t>D4872</t>
  </si>
  <si>
    <t>S-1880</t>
  </si>
  <si>
    <t>S-3496</t>
  </si>
  <si>
    <t>QH2279.2</t>
  </si>
  <si>
    <t>QH2209.1</t>
  </si>
  <si>
    <t>QH1662.1</t>
  </si>
  <si>
    <t>QH2101.1</t>
  </si>
  <si>
    <t>QH0172.1</t>
  </si>
  <si>
    <t>QH1100.1</t>
  </si>
  <si>
    <t>QH0906.1</t>
  </si>
  <si>
    <t>QH0133.1</t>
  </si>
  <si>
    <t>QH0928.1</t>
  </si>
  <si>
    <t>QH0527.1</t>
  </si>
  <si>
    <t>QH0525.1</t>
  </si>
  <si>
    <t>QH0322.1</t>
  </si>
  <si>
    <t>QH1493.1</t>
  </si>
  <si>
    <t>QH1292.1</t>
  </si>
  <si>
    <t>QH1298.1</t>
  </si>
  <si>
    <t>QH1264.1</t>
  </si>
  <si>
    <t>QH0099.1</t>
  </si>
  <si>
    <t>QH0794.1</t>
  </si>
  <si>
    <t>QH0161.1</t>
  </si>
  <si>
    <t>QH0129.1</t>
  </si>
  <si>
    <t>QH0122.1</t>
  </si>
  <si>
    <t>QH0101.1</t>
  </si>
  <si>
    <t>QH0158.1</t>
  </si>
  <si>
    <t>QH0107.1</t>
  </si>
  <si>
    <t>QH0595.1</t>
  </si>
  <si>
    <t>QH0503.1</t>
  </si>
  <si>
    <t>QH2270.2</t>
  </si>
  <si>
    <t>QH2207.1</t>
  </si>
  <si>
    <t>QH2104.1</t>
  </si>
  <si>
    <t>QH0922.1</t>
  </si>
  <si>
    <t>QH0932.1</t>
  </si>
  <si>
    <t>QH0639.1</t>
  </si>
  <si>
    <t>QH0739.1</t>
  </si>
  <si>
    <t>QH0702.1</t>
  </si>
  <si>
    <t>QH0688.1</t>
  </si>
  <si>
    <t>QH0677.1</t>
  </si>
  <si>
    <t>QH0624.1</t>
  </si>
  <si>
    <t>QH0583.1</t>
  </si>
  <si>
    <t>QH2271.2</t>
  </si>
  <si>
    <t>D6253</t>
  </si>
  <si>
    <t>S-1883</t>
  </si>
  <si>
    <t>D7351</t>
  </si>
  <si>
    <t>S-1896</t>
  </si>
  <si>
    <t>D8049</t>
  </si>
  <si>
    <t>S-1897</t>
  </si>
  <si>
    <t>D8046</t>
  </si>
  <si>
    <t>S-1898</t>
  </si>
  <si>
    <t>D8313</t>
  </si>
  <si>
    <t>S-1899</t>
  </si>
  <si>
    <t>D8589</t>
  </si>
  <si>
    <t>S-1900</t>
  </si>
  <si>
    <t>D9177</t>
  </si>
  <si>
    <t>S-1902</t>
  </si>
  <si>
    <t>D9413</t>
  </si>
  <si>
    <t>S-1905</t>
  </si>
  <si>
    <t>D9822</t>
  </si>
  <si>
    <t>S-1910</t>
  </si>
  <si>
    <t>E0250</t>
  </si>
  <si>
    <t>S-1915</t>
  </si>
  <si>
    <t>E0675</t>
  </si>
  <si>
    <t>S-1918</t>
  </si>
  <si>
    <t>E1025</t>
  </si>
  <si>
    <t>S-1919</t>
  </si>
  <si>
    <t>E0986</t>
  </si>
  <si>
    <t>S-1922</t>
  </si>
  <si>
    <t>E1475</t>
  </si>
  <si>
    <t>S-1925</t>
  </si>
  <si>
    <t>E1795</t>
  </si>
  <si>
    <t>S-1927</t>
  </si>
  <si>
    <t>E2105</t>
  </si>
  <si>
    <t>S-1928</t>
  </si>
  <si>
    <t>E2093</t>
  </si>
  <si>
    <t>S-1930</t>
  </si>
  <si>
    <t>E2414</t>
  </si>
  <si>
    <t>S-1935</t>
  </si>
  <si>
    <t>S-3481</t>
  </si>
  <si>
    <t>QC9859</t>
  </si>
  <si>
    <t>QC9825</t>
  </si>
  <si>
    <t>QC9682</t>
  </si>
  <si>
    <t>QC9475</t>
  </si>
  <si>
    <t>QC9472</t>
  </si>
  <si>
    <t>QC9443</t>
  </si>
  <si>
    <t>QC9390</t>
  </si>
  <si>
    <t>QC9186</t>
  </si>
  <si>
    <t>QC9137</t>
  </si>
  <si>
    <t>QC8952</t>
  </si>
  <si>
    <t>QC8896</t>
  </si>
  <si>
    <t>QC8892</t>
  </si>
  <si>
    <t>QC8867</t>
  </si>
  <si>
    <t>QC8820</t>
  </si>
  <si>
    <t>QC8636</t>
  </si>
  <si>
    <t>QC8418</t>
  </si>
  <si>
    <t>QC8402</t>
  </si>
  <si>
    <t>QC8068</t>
  </si>
  <si>
    <t>QC8051</t>
  </si>
  <si>
    <t>QC8022</t>
  </si>
  <si>
    <t>QC7998</t>
  </si>
  <si>
    <t>QC7977</t>
  </si>
  <si>
    <t>QC7912</t>
  </si>
  <si>
    <t>QC7884</t>
  </si>
  <si>
    <t>QC7869</t>
  </si>
  <si>
    <t>QC7847</t>
  </si>
  <si>
    <t>QC7534</t>
  </si>
  <si>
    <t>QC7444</t>
  </si>
  <si>
    <t>QC7339</t>
  </si>
  <si>
    <t>QC7320</t>
  </si>
  <si>
    <t>QC9844</t>
  </si>
  <si>
    <t>QC9821</t>
  </si>
  <si>
    <t>QC9587</t>
  </si>
  <si>
    <t>QC9549</t>
  </si>
  <si>
    <t>QC9528</t>
  </si>
  <si>
    <t>QC9204</t>
  </si>
  <si>
    <t>QC9058</t>
  </si>
  <si>
    <t>QC9048</t>
  </si>
  <si>
    <t>QC8171</t>
  </si>
  <si>
    <t>QC7742</t>
  </si>
  <si>
    <t>QC7601</t>
  </si>
  <si>
    <t>QC7588</t>
  </si>
  <si>
    <t>QC7465</t>
  </si>
  <si>
    <t>E4011</t>
  </si>
  <si>
    <t>S-1694</t>
  </si>
  <si>
    <t>B0640</t>
  </si>
  <si>
    <t>S-1772</t>
  </si>
  <si>
    <t>B9304</t>
  </si>
  <si>
    <t>C6705</t>
  </si>
  <si>
    <t>S-1856</t>
  </si>
  <si>
    <t>D1950</t>
  </si>
  <si>
    <t>S-1866</t>
  </si>
  <si>
    <t>D2673</t>
  </si>
  <si>
    <t>S-1884</t>
  </si>
  <si>
    <t>D7356</t>
  </si>
  <si>
    <t>S-1889</t>
  </si>
  <si>
    <t>D7698</t>
  </si>
  <si>
    <t>S-1921</t>
  </si>
  <si>
    <t>E1518</t>
  </si>
  <si>
    <t>E1449</t>
  </si>
  <si>
    <t>S-1933</t>
  </si>
  <si>
    <t>E3678</t>
  </si>
  <si>
    <t>S-1938</t>
  </si>
  <si>
    <t>E4798</t>
  </si>
  <si>
    <t>S-1942</t>
  </si>
  <si>
    <t>E5224</t>
  </si>
  <si>
    <t>S-1948</t>
  </si>
  <si>
    <t>E6286</t>
  </si>
  <si>
    <t>S-1957</t>
  </si>
  <si>
    <t>E6746</t>
  </si>
  <si>
    <t>S-1959</t>
  </si>
  <si>
    <t>E6946</t>
  </si>
  <si>
    <t>S-1960</t>
  </si>
  <si>
    <t>E7356</t>
  </si>
  <si>
    <t>S-1964</t>
  </si>
  <si>
    <t>E7561</t>
  </si>
  <si>
    <t>S-1965</t>
  </si>
  <si>
    <t>E7787</t>
  </si>
  <si>
    <t>S-1966</t>
  </si>
  <si>
    <t>S-1971</t>
  </si>
  <si>
    <t>E8036</t>
  </si>
  <si>
    <t>S-1975</t>
  </si>
  <si>
    <t>E8846</t>
  </si>
  <si>
    <t>S-1974</t>
  </si>
  <si>
    <t>E8807</t>
  </si>
  <si>
    <t>S-1985</t>
  </si>
  <si>
    <t>E9646</t>
  </si>
  <si>
    <t>S-1984</t>
  </si>
  <si>
    <t>E9672</t>
  </si>
  <si>
    <t>S-1987</t>
  </si>
  <si>
    <t>NV2892</t>
  </si>
  <si>
    <t>NV2692</t>
  </si>
  <si>
    <t>E9985</t>
  </si>
  <si>
    <t>S-1989</t>
  </si>
  <si>
    <t>F0226</t>
  </si>
  <si>
    <t>S-1993</t>
  </si>
  <si>
    <t>F0748</t>
  </si>
  <si>
    <t>S-1997</t>
  </si>
  <si>
    <t>F0842</t>
  </si>
  <si>
    <t>S-1999</t>
  </si>
  <si>
    <t>F0988</t>
  </si>
  <si>
    <t>S-2006</t>
  </si>
  <si>
    <t>F1599</t>
  </si>
  <si>
    <t>S-2008</t>
  </si>
  <si>
    <t>F2062</t>
  </si>
  <si>
    <t>S-2009</t>
  </si>
  <si>
    <t>F1825</t>
  </si>
  <si>
    <t>S-2019</t>
  </si>
  <si>
    <t>F2661</t>
  </si>
  <si>
    <t>S-1481</t>
  </si>
  <si>
    <t>E83496</t>
  </si>
  <si>
    <t>S-1607</t>
  </si>
  <si>
    <t>A0624</t>
  </si>
  <si>
    <t>S-1901</t>
  </si>
  <si>
    <t>D9200</t>
  </si>
  <si>
    <t>S-1907</t>
  </si>
  <si>
    <t>E0015</t>
  </si>
  <si>
    <t>S-1914</t>
  </si>
  <si>
    <t>E0673</t>
  </si>
  <si>
    <t>S-3398</t>
  </si>
  <si>
    <t>NX3788</t>
  </si>
  <si>
    <t>NX3599</t>
  </si>
  <si>
    <t>NX3397</t>
  </si>
  <si>
    <t>NX2191</t>
  </si>
  <si>
    <t>NX3784</t>
  </si>
  <si>
    <t>NX3781</t>
  </si>
  <si>
    <t>NX3313</t>
  </si>
  <si>
    <t>NX3249</t>
  </si>
  <si>
    <t>NX3226</t>
  </si>
  <si>
    <t>NX3132</t>
  </si>
  <si>
    <t>NX3108</t>
  </si>
  <si>
    <t>NX3089</t>
  </si>
  <si>
    <t>NX3058</t>
  </si>
  <si>
    <t>NX3027</t>
  </si>
  <si>
    <t>NX2985</t>
  </si>
  <si>
    <t>NX2805</t>
  </si>
  <si>
    <t>NX2789</t>
  </si>
  <si>
    <t>NX2398</t>
  </si>
  <si>
    <t>NX2385</t>
  </si>
  <si>
    <t>NX2351</t>
  </si>
  <si>
    <t>NX2277</t>
  </si>
  <si>
    <t>NX2230</t>
  </si>
  <si>
    <t>NX2227</t>
  </si>
  <si>
    <t>NX2204</t>
  </si>
  <si>
    <t>NX2197</t>
  </si>
  <si>
    <t>NX2098</t>
  </si>
  <si>
    <t>NX2058</t>
  </si>
  <si>
    <t>NX2018</t>
  </si>
  <si>
    <t>S-1944</t>
  </si>
  <si>
    <t>E5576</t>
  </si>
  <si>
    <t>S-1956</t>
  </si>
  <si>
    <t>E6709</t>
  </si>
  <si>
    <t>S-1961</t>
  </si>
  <si>
    <t>E7354</t>
  </si>
  <si>
    <t>S-1994</t>
  </si>
  <si>
    <t>F0677</t>
  </si>
  <si>
    <t>S-2018</t>
  </si>
  <si>
    <t>F2522</t>
  </si>
  <si>
    <t>S-2021</t>
  </si>
  <si>
    <t>F2813</t>
  </si>
  <si>
    <t>S-2022</t>
  </si>
  <si>
    <t>F2821</t>
  </si>
  <si>
    <t>S-2025</t>
  </si>
  <si>
    <t>F3236</t>
  </si>
  <si>
    <t>S-2026</t>
  </si>
  <si>
    <t>F3202</t>
  </si>
  <si>
    <t>S-3374</t>
  </si>
  <si>
    <t>S-3406</t>
  </si>
  <si>
    <t>NY3413</t>
  </si>
  <si>
    <t>NY3067</t>
  </si>
  <si>
    <t>NY3018</t>
  </si>
  <si>
    <t>NY3000</t>
  </si>
  <si>
    <t>NY2860</t>
  </si>
  <si>
    <t>NY2799</t>
  </si>
  <si>
    <t>NY2704</t>
  </si>
  <si>
    <t>NY2655</t>
  </si>
  <si>
    <t>NY2100</t>
  </si>
  <si>
    <t>NY2075</t>
  </si>
  <si>
    <t>NY2040</t>
  </si>
  <si>
    <t>NY3043</t>
  </si>
  <si>
    <t>NY3017</t>
  </si>
  <si>
    <t>NU1537</t>
  </si>
  <si>
    <t>NU1491</t>
  </si>
  <si>
    <t>NU1469</t>
  </si>
  <si>
    <t>NU1376</t>
  </si>
  <si>
    <t>NU1287</t>
  </si>
  <si>
    <t>NU1457</t>
  </si>
  <si>
    <t>S-2033</t>
  </si>
  <si>
    <t>F3622</t>
  </si>
  <si>
    <t>S-2039</t>
  </si>
  <si>
    <t>F3899</t>
  </si>
  <si>
    <t>S-2040</t>
  </si>
  <si>
    <t>F4285</t>
  </si>
  <si>
    <t>S-2041</t>
  </si>
  <si>
    <t>F4622</t>
  </si>
  <si>
    <t>S-2042</t>
  </si>
  <si>
    <t>F5005</t>
  </si>
  <si>
    <t>S-2043</t>
  </si>
  <si>
    <t>F5131</t>
  </si>
  <si>
    <t>S-2044</t>
  </si>
  <si>
    <t>S-3358</t>
  </si>
  <si>
    <t xml:space="preserve">NR8335 </t>
  </si>
  <si>
    <t xml:space="preserve">NR8260 </t>
  </si>
  <si>
    <t xml:space="preserve">NR8229 </t>
  </si>
  <si>
    <t>NR9128</t>
  </si>
  <si>
    <t>NR9125</t>
  </si>
  <si>
    <t>F5529</t>
  </si>
  <si>
    <t>S-2045</t>
  </si>
  <si>
    <t>F5837</t>
  </si>
  <si>
    <t>S-2047</t>
  </si>
  <si>
    <t>F6343</t>
  </si>
  <si>
    <t>S-2050</t>
  </si>
  <si>
    <t>F6610</t>
  </si>
  <si>
    <t>S-2052</t>
  </si>
  <si>
    <t>F7012</t>
  </si>
  <si>
    <t>S-2053</t>
  </si>
  <si>
    <t>F7376</t>
  </si>
  <si>
    <t>S-2057</t>
  </si>
  <si>
    <t>F7833</t>
  </si>
  <si>
    <t>S-2061</t>
  </si>
  <si>
    <t>F8159</t>
  </si>
  <si>
    <t>F8268</t>
  </si>
  <si>
    <t>S-2064</t>
  </si>
  <si>
    <t>F8588</t>
  </si>
  <si>
    <t>F8559</t>
  </si>
  <si>
    <t>S-2066</t>
  </si>
  <si>
    <t>F8817</t>
  </si>
  <si>
    <t>F9056</t>
  </si>
  <si>
    <t>S-2070</t>
  </si>
  <si>
    <t>F9344</t>
  </si>
  <si>
    <t>S-2072</t>
  </si>
  <si>
    <t>F9476</t>
  </si>
  <si>
    <t>S-2073</t>
  </si>
  <si>
    <t>F9490</t>
  </si>
  <si>
    <t>S-2075</t>
  </si>
  <si>
    <t>G0103</t>
  </si>
  <si>
    <t>S-2077</t>
  </si>
  <si>
    <t>G0448</t>
  </si>
  <si>
    <t>S-2078</t>
  </si>
  <si>
    <t>G0598</t>
  </si>
  <si>
    <t>G0648</t>
  </si>
  <si>
    <t>S-2081</t>
  </si>
  <si>
    <t>G1094</t>
  </si>
  <si>
    <t>S-2087</t>
  </si>
  <si>
    <t>G1855</t>
  </si>
  <si>
    <t>E37176.4</t>
  </si>
  <si>
    <t>S-1524</t>
  </si>
  <si>
    <t>E89318</t>
  </si>
  <si>
    <t>S-1696</t>
  </si>
  <si>
    <t>B1028</t>
  </si>
  <si>
    <t>S-1724</t>
  </si>
  <si>
    <t>B3356</t>
  </si>
  <si>
    <t>S-1774</t>
  </si>
  <si>
    <t>B9708</t>
  </si>
  <si>
    <t>S-1777</t>
  </si>
  <si>
    <t>C0745</t>
  </si>
  <si>
    <t>E3658</t>
  </si>
  <si>
    <t>S-1963</t>
  </si>
  <si>
    <t>E7560</t>
  </si>
  <si>
    <t>S-1980</t>
  </si>
  <si>
    <t>E9424</t>
  </si>
  <si>
    <t>E8446</t>
  </si>
  <si>
    <t>S-2034</t>
  </si>
  <si>
    <t>F3621</t>
  </si>
  <si>
    <t>S-2054</t>
  </si>
  <si>
    <t>F7379</t>
  </si>
  <si>
    <t>F9156</t>
  </si>
  <si>
    <t>F0639</t>
  </si>
  <si>
    <t>G1119</t>
  </si>
  <si>
    <t>S-2083</t>
  </si>
  <si>
    <t>G1175</t>
  </si>
  <si>
    <t>G1902</t>
  </si>
  <si>
    <t>S-2088</t>
  </si>
  <si>
    <t>S-2090</t>
  </si>
  <si>
    <t>G2207</t>
  </si>
  <si>
    <t>S-2096</t>
  </si>
  <si>
    <t>G2738</t>
  </si>
  <si>
    <t>G2959</t>
  </si>
  <si>
    <t>S-2102</t>
  </si>
  <si>
    <t>G3837</t>
  </si>
  <si>
    <t>S-2104</t>
  </si>
  <si>
    <t>G4174</t>
  </si>
  <si>
    <t>S-3395</t>
  </si>
  <si>
    <t>NW7271</t>
  </si>
  <si>
    <t>S-2107</t>
  </si>
  <si>
    <t>G4754</t>
  </si>
  <si>
    <t>S-2110</t>
  </si>
  <si>
    <t>G5238</t>
  </si>
  <si>
    <t>S-2113</t>
  </si>
  <si>
    <t>G6074</t>
  </si>
  <si>
    <t>S-2117</t>
  </si>
  <si>
    <t>G6454</t>
  </si>
  <si>
    <t>S-2118</t>
  </si>
  <si>
    <t>S-3475</t>
  </si>
  <si>
    <t>QA9237</t>
  </si>
  <si>
    <t>QA5909</t>
  </si>
  <si>
    <t>QA5934</t>
  </si>
  <si>
    <t>QA5859</t>
  </si>
  <si>
    <t>QA5986</t>
  </si>
  <si>
    <t>QA5832</t>
  </si>
  <si>
    <t>QA5823</t>
  </si>
  <si>
    <t>QA5659</t>
  </si>
  <si>
    <t>QA5613</t>
  </si>
  <si>
    <t>QA5879</t>
  </si>
  <si>
    <t>QA5820</t>
  </si>
  <si>
    <t>QA5554</t>
  </si>
  <si>
    <t>QA5551</t>
  </si>
  <si>
    <t>QA8924</t>
  </si>
  <si>
    <t>QA9099</t>
  </si>
  <si>
    <t>QA6280</t>
  </si>
  <si>
    <t>QA5884</t>
  </si>
  <si>
    <t>QA5553</t>
  </si>
  <si>
    <t>QA5956</t>
  </si>
  <si>
    <t>QA5901</t>
  </si>
  <si>
    <t>QA5841</t>
  </si>
  <si>
    <t>QA5624</t>
  </si>
  <si>
    <t>QA9147</t>
  </si>
  <si>
    <t>QA5549</t>
  </si>
  <si>
    <t>QA6145</t>
  </si>
  <si>
    <t>QA7146</t>
  </si>
  <si>
    <t>QA7143</t>
  </si>
  <si>
    <t>QA6194</t>
  </si>
  <si>
    <t>QA6339</t>
  </si>
  <si>
    <t>QA7422</t>
  </si>
  <si>
    <t>QA7285</t>
  </si>
  <si>
    <t>QA7191</t>
  </si>
  <si>
    <t>QA6680</t>
  </si>
  <si>
    <t>QA6168</t>
  </si>
  <si>
    <t>QA6373</t>
  </si>
  <si>
    <t>QA6401</t>
  </si>
  <si>
    <t>QA6264</t>
  </si>
  <si>
    <t>QA6487</t>
  </si>
  <si>
    <t>QA6696</t>
  </si>
  <si>
    <t>QA7413</t>
  </si>
  <si>
    <t>QA7271</t>
  </si>
  <si>
    <t>QA7519</t>
  </si>
  <si>
    <t>QA6930</t>
  </si>
  <si>
    <t>QA7305</t>
  </si>
  <si>
    <t>QA7339</t>
  </si>
  <si>
    <t>QA6987</t>
  </si>
  <si>
    <t>QA7211</t>
  </si>
  <si>
    <t>QA7198</t>
  </si>
  <si>
    <t>QA7099</t>
  </si>
  <si>
    <t>QA8903</t>
  </si>
  <si>
    <t>QA6747</t>
  </si>
  <si>
    <t>QA6756</t>
  </si>
  <si>
    <t>QA9151</t>
  </si>
  <si>
    <t>QA9114</t>
  </si>
  <si>
    <t>QA7181</t>
  </si>
  <si>
    <t>G6492</t>
  </si>
  <si>
    <t>S-2121</t>
  </si>
  <si>
    <t>G6700</t>
  </si>
  <si>
    <t>S-2125</t>
  </si>
  <si>
    <t>G6999</t>
  </si>
  <si>
    <t>S-2126</t>
  </si>
  <si>
    <t>G7437</t>
  </si>
  <si>
    <t>S-2132</t>
  </si>
  <si>
    <t>G8149</t>
  </si>
  <si>
    <t>G8040</t>
  </si>
  <si>
    <t>S-2131</t>
  </si>
  <si>
    <t>G7985</t>
  </si>
  <si>
    <t>G7969</t>
  </si>
  <si>
    <t>S-2138</t>
  </si>
  <si>
    <t>G8473</t>
  </si>
  <si>
    <t>N X1</t>
  </si>
  <si>
    <t>B3364</t>
  </si>
  <si>
    <t>S-1760</t>
  </si>
  <si>
    <t>B8173</t>
  </si>
  <si>
    <t>S-1967</t>
  </si>
  <si>
    <t>E7756</t>
  </si>
  <si>
    <t>F0774</t>
  </si>
  <si>
    <t>S-2004</t>
  </si>
  <si>
    <t>F1393</t>
  </si>
  <si>
    <t>F6607</t>
  </si>
  <si>
    <t>F8771</t>
  </si>
  <si>
    <t>S-2097</t>
  </si>
  <si>
    <t>G2955</t>
  </si>
  <si>
    <t>S-2099</t>
  </si>
  <si>
    <t>G3493</t>
  </si>
  <si>
    <t>G4843</t>
  </si>
  <si>
    <t>S-2108</t>
  </si>
  <si>
    <t>G4880</t>
  </si>
  <si>
    <t>G5102</t>
  </si>
  <si>
    <t>S-2114</t>
  </si>
  <si>
    <t>G6122</t>
  </si>
  <si>
    <t>S-2123</t>
  </si>
  <si>
    <t>G7062</t>
  </si>
  <si>
    <t>S-3440</t>
  </si>
  <si>
    <t>Q33694</t>
  </si>
  <si>
    <t>Q33334</t>
  </si>
  <si>
    <t>S-3453</t>
  </si>
  <si>
    <t>Q58742</t>
  </si>
  <si>
    <t>Q59550</t>
  </si>
  <si>
    <t>Q59382</t>
  </si>
  <si>
    <t>Q59381</t>
  </si>
  <si>
    <t>Q59169</t>
  </si>
  <si>
    <t>Q59162</t>
  </si>
  <si>
    <t>Q59110</t>
  </si>
  <si>
    <t>Q59104</t>
  </si>
  <si>
    <t>Q59102</t>
  </si>
  <si>
    <t>Q59050</t>
  </si>
  <si>
    <t>Q58905</t>
  </si>
  <si>
    <t>Q58794</t>
  </si>
  <si>
    <t>Q58781</t>
  </si>
  <si>
    <t>Q58769</t>
  </si>
  <si>
    <t>Q58737</t>
  </si>
  <si>
    <t>Q58713</t>
  </si>
  <si>
    <t>Q58104</t>
  </si>
  <si>
    <t>Q58087</t>
  </si>
  <si>
    <t>Q58077</t>
  </si>
  <si>
    <t>Q58067</t>
  </si>
  <si>
    <t>Q57648</t>
  </si>
  <si>
    <t>Q57415</t>
  </si>
  <si>
    <t>Q57398</t>
  </si>
  <si>
    <t>Q57391</t>
  </si>
  <si>
    <t>Q57384</t>
  </si>
  <si>
    <t>Q57574</t>
  </si>
  <si>
    <t>Q57427</t>
  </si>
  <si>
    <t>Q58262</t>
  </si>
  <si>
    <t>Q58233</t>
  </si>
  <si>
    <t>Q58208</t>
  </si>
  <si>
    <t>Q58124</t>
  </si>
  <si>
    <t>Q57677</t>
  </si>
  <si>
    <t>Q57656</t>
  </si>
  <si>
    <t>Q57625</t>
  </si>
  <si>
    <t>Q33269</t>
  </si>
  <si>
    <t>Q32716</t>
  </si>
  <si>
    <t>Q32661</t>
  </si>
  <si>
    <t>Q32244</t>
  </si>
  <si>
    <t>S-2124</t>
  </si>
  <si>
    <t>G6935</t>
  </si>
  <si>
    <t>S-2127</t>
  </si>
  <si>
    <t>G7436</t>
  </si>
  <si>
    <t>G7495</t>
  </si>
  <si>
    <t>S-2137</t>
  </si>
  <si>
    <t>G8505</t>
  </si>
  <si>
    <t>G8576</t>
  </si>
  <si>
    <t>S-2141</t>
  </si>
  <si>
    <t>G8795</t>
  </si>
  <si>
    <t>S-2142</t>
  </si>
  <si>
    <t>G9208</t>
  </si>
  <si>
    <t>G9121</t>
  </si>
  <si>
    <t>G9119</t>
  </si>
  <si>
    <t>S-2150</t>
  </si>
  <si>
    <t>G9530</t>
  </si>
  <si>
    <t>G9465</t>
  </si>
  <si>
    <t>S-2153</t>
  </si>
  <si>
    <t>H0064</t>
  </si>
  <si>
    <t>S-2154</t>
  </si>
  <si>
    <t>H0056</t>
  </si>
  <si>
    <t>S-2156</t>
  </si>
  <si>
    <t>H0326</t>
  </si>
  <si>
    <t>S-2158</t>
  </si>
  <si>
    <t>H1181</t>
  </si>
  <si>
    <t>S-2161</t>
  </si>
  <si>
    <t>H1471</t>
  </si>
  <si>
    <t>S-2163</t>
  </si>
  <si>
    <t>H1805</t>
  </si>
  <si>
    <t>S-2164</t>
  </si>
  <si>
    <t>H2163</t>
  </si>
  <si>
    <t>H2324</t>
  </si>
  <si>
    <t>S-2165</t>
  </si>
  <si>
    <t>H2165</t>
  </si>
  <si>
    <t>S-2168</t>
  </si>
  <si>
    <t>H2702</t>
  </si>
  <si>
    <t>S-2169</t>
  </si>
  <si>
    <t>H2988</t>
  </si>
  <si>
    <t>H2879</t>
  </si>
  <si>
    <t>S-2174</t>
  </si>
  <si>
    <t>H3378</t>
  </si>
  <si>
    <t>S-2175</t>
  </si>
  <si>
    <t>H3400</t>
  </si>
  <si>
    <t>S-2176</t>
  </si>
  <si>
    <t>H3762</t>
  </si>
  <si>
    <t>H3908</t>
  </si>
  <si>
    <t>KNX1</t>
  </si>
  <si>
    <t>S-2177</t>
  </si>
  <si>
    <t>H3896</t>
  </si>
  <si>
    <t>S-2178</t>
  </si>
  <si>
    <t>H4289</t>
  </si>
  <si>
    <t>S-2179</t>
  </si>
  <si>
    <t>H4285</t>
  </si>
  <si>
    <t>S-2180</t>
  </si>
  <si>
    <t>H4824</t>
  </si>
  <si>
    <t>S-2181</t>
  </si>
  <si>
    <t>H4828</t>
  </si>
  <si>
    <t>S-2183</t>
  </si>
  <si>
    <t>H5129</t>
  </si>
  <si>
    <t>S-2186</t>
  </si>
  <si>
    <t>H5874</t>
  </si>
  <si>
    <t>H5765</t>
  </si>
  <si>
    <t>S-2187</t>
  </si>
  <si>
    <t>H5827</t>
  </si>
  <si>
    <t>S-2189</t>
  </si>
  <si>
    <t>H6042</t>
  </si>
  <si>
    <t>S-2193</t>
  </si>
  <si>
    <t>H6559</t>
  </si>
  <si>
    <t>S-2194</t>
  </si>
  <si>
    <t>S-1981</t>
  </si>
  <si>
    <t>E9431</t>
  </si>
  <si>
    <t>F2083</t>
  </si>
  <si>
    <t>S-2067</t>
  </si>
  <si>
    <t>S-2105</t>
  </si>
  <si>
    <t>G4426</t>
  </si>
  <si>
    <t>S-2151</t>
  </si>
  <si>
    <t>G9659</t>
  </si>
  <si>
    <t>H0059</t>
  </si>
  <si>
    <t>S-2157</t>
  </si>
  <si>
    <t>H0516</t>
  </si>
  <si>
    <t>H1487</t>
  </si>
  <si>
    <t>S-2170</t>
  </si>
  <si>
    <t>H3192</t>
  </si>
  <si>
    <t>S-2172</t>
  </si>
  <si>
    <t>H3191</t>
  </si>
  <si>
    <t>S-2188</t>
  </si>
  <si>
    <t>H5885</t>
  </si>
  <si>
    <t>H6560</t>
  </si>
  <si>
    <t>S-2196</t>
  </si>
  <si>
    <t>H6992</t>
  </si>
  <si>
    <t>S-2198</t>
  </si>
  <si>
    <t>H7250</t>
  </si>
  <si>
    <t>S-2199</t>
  </si>
  <si>
    <t>H7415</t>
  </si>
  <si>
    <t>S-2205</t>
  </si>
  <si>
    <t>H8165</t>
  </si>
  <si>
    <t>S-2207</t>
  </si>
  <si>
    <t>H8337</t>
  </si>
  <si>
    <t>S-2208</t>
  </si>
  <si>
    <t>H8335</t>
  </si>
  <si>
    <t>S-2209</t>
  </si>
  <si>
    <t>H8894</t>
  </si>
  <si>
    <t>S-2210</t>
  </si>
  <si>
    <t>H9135</t>
  </si>
  <si>
    <t>H9205</t>
  </si>
  <si>
    <t>S-2212</t>
  </si>
  <si>
    <t>H9374</t>
  </si>
  <si>
    <t>H9520</t>
  </si>
  <si>
    <t>S-2220</t>
  </si>
  <si>
    <t>I0199</t>
  </si>
  <si>
    <t>S-2217</t>
  </si>
  <si>
    <t>I0139</t>
  </si>
  <si>
    <t>S-2226</t>
  </si>
  <si>
    <t>I1364</t>
  </si>
  <si>
    <t>I1253</t>
  </si>
  <si>
    <t>S-2229</t>
  </si>
  <si>
    <t>I1752</t>
  </si>
  <si>
    <t>S-3490</t>
  </si>
  <si>
    <t>QF0255.1</t>
  </si>
  <si>
    <t>QF0488.2</t>
  </si>
  <si>
    <t>QF0465.2</t>
  </si>
  <si>
    <t>QE9663.1</t>
  </si>
  <si>
    <t>QE9647.1</t>
  </si>
  <si>
    <t>QE9617.1</t>
  </si>
  <si>
    <t>QE9524.2</t>
  </si>
  <si>
    <t>QE9515.2</t>
  </si>
  <si>
    <t>QE9632.1</t>
  </si>
  <si>
    <t>QE9521.2</t>
  </si>
  <si>
    <t>QE9539.2</t>
  </si>
  <si>
    <t>QE9531.2</t>
  </si>
  <si>
    <t>QF0338.1</t>
  </si>
  <si>
    <t>QF0474.1</t>
  </si>
  <si>
    <t>QF0233.1</t>
  </si>
  <si>
    <t>QE9552.1</t>
  </si>
  <si>
    <t>QF0176.1</t>
  </si>
  <si>
    <t>QF0671.2</t>
  </si>
  <si>
    <t>QE9282.1</t>
  </si>
  <si>
    <t>QE9267.1</t>
  </si>
  <si>
    <t>QE9275.1</t>
  </si>
  <si>
    <t>QE9336.1</t>
  </si>
  <si>
    <t>QE9453.1</t>
  </si>
  <si>
    <t>QE9417.1</t>
  </si>
  <si>
    <t>QE9388.1</t>
  </si>
  <si>
    <t>QF1053.1</t>
  </si>
  <si>
    <t>QF1049.1</t>
  </si>
  <si>
    <t>QF1045.1</t>
  </si>
  <si>
    <t>QF1043.1</t>
  </si>
  <si>
    <t>QE7921.1</t>
  </si>
  <si>
    <t>QE9403.1</t>
  </si>
  <si>
    <t>QE9467.1</t>
  </si>
  <si>
    <t>QF0404.1</t>
  </si>
  <si>
    <t>QE8235.1</t>
  </si>
  <si>
    <t>QE8829.1</t>
  </si>
  <si>
    <t>QE8481.1</t>
  </si>
  <si>
    <t>QE8615.1</t>
  </si>
  <si>
    <t>QE8915.1</t>
  </si>
  <si>
    <t>QE8649.1</t>
  </si>
  <si>
    <t>QE8804.1</t>
  </si>
  <si>
    <t>QE8719.1</t>
  </si>
  <si>
    <t>QE8424.1</t>
  </si>
  <si>
    <t>QE8555.1</t>
  </si>
  <si>
    <t>QE8495.1</t>
  </si>
  <si>
    <t>QE8351.1</t>
  </si>
  <si>
    <t>QE8337.1</t>
  </si>
  <si>
    <t>QE8271.1</t>
  </si>
  <si>
    <t>QE8258.1</t>
  </si>
  <si>
    <t>QE8253.1</t>
  </si>
  <si>
    <t>QE8185.1</t>
  </si>
  <si>
    <t>QE8051.1</t>
  </si>
  <si>
    <t>QE8019.1</t>
  </si>
  <si>
    <t>QE7972.1</t>
  </si>
  <si>
    <t>QE7989.1</t>
  </si>
  <si>
    <t>QE7848.1</t>
  </si>
  <si>
    <t>QE7955.1</t>
  </si>
  <si>
    <t>QF1149.2</t>
  </si>
  <si>
    <t>S-2232</t>
  </si>
  <si>
    <t>I2134</t>
  </si>
  <si>
    <t>S-2235</t>
  </si>
  <si>
    <t>I2536</t>
  </si>
  <si>
    <t>S-2240</t>
  </si>
  <si>
    <t>I3661</t>
  </si>
  <si>
    <t>S-2246</t>
  </si>
  <si>
    <t>I4268</t>
  </si>
  <si>
    <t>I4249.2</t>
  </si>
  <si>
    <t>S-2253</t>
  </si>
  <si>
    <t>I4540</t>
  </si>
  <si>
    <t>S-2259</t>
  </si>
  <si>
    <t>I5597</t>
  </si>
  <si>
    <t>I5743</t>
  </si>
  <si>
    <t>I5742</t>
  </si>
  <si>
    <t>S-2261</t>
  </si>
  <si>
    <t>I5983</t>
  </si>
  <si>
    <t>S-2262</t>
  </si>
  <si>
    <t>I6904</t>
  </si>
  <si>
    <t>S-2265</t>
  </si>
  <si>
    <t>I7729</t>
  </si>
  <si>
    <t>S-2270</t>
  </si>
  <si>
    <t>I8058</t>
  </si>
  <si>
    <t>S-2268</t>
  </si>
  <si>
    <t>S-2273</t>
  </si>
  <si>
    <t>I8419</t>
  </si>
  <si>
    <t>S-2276</t>
  </si>
  <si>
    <t>I8877</t>
  </si>
  <si>
    <t>S-2278</t>
  </si>
  <si>
    <t>I9104</t>
  </si>
  <si>
    <t>I9036</t>
  </si>
  <si>
    <t>I9004</t>
  </si>
  <si>
    <t>S-2283</t>
  </si>
  <si>
    <t>I9505</t>
  </si>
  <si>
    <t>I9386</t>
  </si>
  <si>
    <t>S-2290</t>
  </si>
  <si>
    <t>J1273</t>
  </si>
  <si>
    <t>J1680</t>
  </si>
  <si>
    <t>J1813</t>
  </si>
  <si>
    <t>J2120</t>
  </si>
  <si>
    <t>S-1309</t>
  </si>
  <si>
    <t>E62637</t>
  </si>
  <si>
    <t>S-1521</t>
  </si>
  <si>
    <t>E89079</t>
  </si>
  <si>
    <t>S-1669</t>
  </si>
  <si>
    <t>A6836</t>
  </si>
  <si>
    <t>S-3384</t>
  </si>
  <si>
    <t>NV2262</t>
  </si>
  <si>
    <t xml:space="preserve">NV2239 </t>
  </si>
  <si>
    <t xml:space="preserve">NV2087 </t>
  </si>
  <si>
    <t xml:space="preserve">NV2063 </t>
  </si>
  <si>
    <t xml:space="preserve">NV1928 </t>
  </si>
  <si>
    <t xml:space="preserve">NV1917 </t>
  </si>
  <si>
    <t xml:space="preserve">NV1903 </t>
  </si>
  <si>
    <t xml:space="preserve">NV1895 </t>
  </si>
  <si>
    <t xml:space="preserve">NV1812 </t>
  </si>
  <si>
    <t xml:space="preserve">NV1754 </t>
  </si>
  <si>
    <t xml:space="preserve">NV1608 </t>
  </si>
  <si>
    <t xml:space="preserve">NV1491 </t>
  </si>
  <si>
    <t xml:space="preserve">NV1469 </t>
  </si>
  <si>
    <t xml:space="preserve">NV1451 </t>
  </si>
  <si>
    <t xml:space="preserve">NV1423 </t>
  </si>
  <si>
    <t xml:space="preserve">NV1825 </t>
  </si>
  <si>
    <t xml:space="preserve">NV1797 </t>
  </si>
  <si>
    <t>F8537</t>
  </si>
  <si>
    <t>S-2192</t>
  </si>
  <si>
    <t>H6106</t>
  </si>
  <si>
    <t>S-2215</t>
  </si>
  <si>
    <t>H9728</t>
  </si>
  <si>
    <t>S-2222</t>
  </si>
  <si>
    <t>I0668</t>
  </si>
  <si>
    <t>S-2295</t>
  </si>
  <si>
    <t>J2736</t>
  </si>
  <si>
    <t>S-2298</t>
  </si>
  <si>
    <t>J3237</t>
  </si>
  <si>
    <t>S-2302</t>
  </si>
  <si>
    <t>J3561</t>
  </si>
  <si>
    <t>S-2303</t>
  </si>
  <si>
    <t>Q28200</t>
  </si>
  <si>
    <t>Q27097</t>
  </si>
  <si>
    <t>Q27102</t>
  </si>
  <si>
    <t>Q28237</t>
  </si>
  <si>
    <t>Q28748</t>
  </si>
  <si>
    <t>J3834</t>
  </si>
  <si>
    <t>S-2306</t>
  </si>
  <si>
    <t>J4216</t>
  </si>
  <si>
    <t>S-2307</t>
  </si>
  <si>
    <t>J4561</t>
  </si>
  <si>
    <t>S-2312</t>
  </si>
  <si>
    <t>J4910</t>
  </si>
  <si>
    <t>S-2315</t>
  </si>
  <si>
    <t>J5268</t>
  </si>
  <si>
    <t>S-2319</t>
  </si>
  <si>
    <t>J5748</t>
  </si>
  <si>
    <t>S-2329</t>
  </si>
  <si>
    <t>J6646</t>
  </si>
  <si>
    <t>S-2331</t>
  </si>
  <si>
    <t>J7898</t>
  </si>
  <si>
    <t>S-2335</t>
  </si>
  <si>
    <t>J8344</t>
  </si>
  <si>
    <t>S-2336</t>
  </si>
  <si>
    <t>J8812</t>
  </si>
  <si>
    <t>S-2337</t>
  </si>
  <si>
    <t>J8802</t>
  </si>
  <si>
    <t>S-2341</t>
  </si>
  <si>
    <t>J9405</t>
  </si>
  <si>
    <t>I8501</t>
  </si>
  <si>
    <t>S-2346</t>
  </si>
  <si>
    <t>K0423</t>
  </si>
  <si>
    <t>S-2351</t>
  </si>
  <si>
    <t>K0691</t>
  </si>
  <si>
    <t>S-2356</t>
  </si>
  <si>
    <t>K1526</t>
  </si>
  <si>
    <t>S-2362</t>
  </si>
  <si>
    <t>K2100</t>
  </si>
  <si>
    <t>S-2364</t>
  </si>
  <si>
    <t>K3114</t>
  </si>
  <si>
    <t>S-2367</t>
  </si>
  <si>
    <t>K3563</t>
  </si>
  <si>
    <t>K3674</t>
  </si>
  <si>
    <t>S-2369</t>
  </si>
  <si>
    <t>K3994</t>
  </si>
  <si>
    <t>K3981</t>
  </si>
  <si>
    <t>S-2373</t>
  </si>
  <si>
    <t>K4921</t>
  </si>
  <si>
    <t>K4933</t>
  </si>
  <si>
    <t>S-2377</t>
  </si>
  <si>
    <t>S-3435</t>
  </si>
  <si>
    <t>Q24309</t>
  </si>
  <si>
    <t>Q24126</t>
  </si>
  <si>
    <t>Q24033</t>
  </si>
  <si>
    <t>Q24002</t>
  </si>
  <si>
    <t>Q23974</t>
  </si>
  <si>
    <t>Q23958</t>
  </si>
  <si>
    <t>Q23932</t>
  </si>
  <si>
    <t>Q23895</t>
  </si>
  <si>
    <t>Q23796</t>
  </si>
  <si>
    <t>Q23687</t>
  </si>
  <si>
    <t>Q23631</t>
  </si>
  <si>
    <t>Q23606</t>
  </si>
  <si>
    <t>Q23287</t>
  </si>
  <si>
    <t>Q23233</t>
  </si>
  <si>
    <t>Q23208</t>
  </si>
  <si>
    <t>Q23194</t>
  </si>
  <si>
    <t>Q23185</t>
  </si>
  <si>
    <t>Q23168</t>
  </si>
  <si>
    <t>Q23141</t>
  </si>
  <si>
    <t>Q23121</t>
  </si>
  <si>
    <t>Q23104</t>
  </si>
  <si>
    <t>Q23056</t>
  </si>
  <si>
    <t>Q23053</t>
  </si>
  <si>
    <t>Q23032</t>
  </si>
  <si>
    <t>K5540</t>
  </si>
  <si>
    <t>S-2380</t>
  </si>
  <si>
    <t>K5779</t>
  </si>
  <si>
    <t>S-2382</t>
  </si>
  <si>
    <t>K6073</t>
  </si>
  <si>
    <t>S-2384</t>
  </si>
  <si>
    <t>K6359</t>
  </si>
  <si>
    <t>S-2387</t>
  </si>
  <si>
    <t>K6872</t>
  </si>
  <si>
    <t>S-2391</t>
  </si>
  <si>
    <t>K7658</t>
  </si>
  <si>
    <t>S-2397</t>
  </si>
  <si>
    <t>K8151</t>
  </si>
  <si>
    <t>S-2406</t>
  </si>
  <si>
    <t>K9836</t>
  </si>
  <si>
    <t>S-2410</t>
  </si>
  <si>
    <t>L0083</t>
  </si>
  <si>
    <t>S-2414</t>
  </si>
  <si>
    <t>L0540</t>
  </si>
  <si>
    <t>S-2415</t>
  </si>
  <si>
    <t>L0487</t>
  </si>
  <si>
    <t>S-2417</t>
  </si>
  <si>
    <t>L1086</t>
  </si>
  <si>
    <t>L0948</t>
  </si>
  <si>
    <t>E37176.1</t>
  </si>
  <si>
    <t>A3213</t>
  </si>
  <si>
    <t>J2396</t>
  </si>
  <si>
    <t>S-2334</t>
  </si>
  <si>
    <t>J8456</t>
  </si>
  <si>
    <t>S-2340</t>
  </si>
  <si>
    <t>J9342</t>
  </si>
  <si>
    <t>S-2390</t>
  </si>
  <si>
    <t>K7258</t>
  </si>
  <si>
    <t>S-2421</t>
  </si>
  <si>
    <t>S-3457</t>
  </si>
  <si>
    <t>Q64412</t>
  </si>
  <si>
    <t>Q64406</t>
  </si>
  <si>
    <t>Q64077</t>
  </si>
  <si>
    <t>Q64053</t>
  </si>
  <si>
    <t>Q64035</t>
  </si>
  <si>
    <t>Q63948</t>
  </si>
  <si>
    <t>Q63745</t>
  </si>
  <si>
    <t>Q63724</t>
  </si>
  <si>
    <t>Q63680</t>
  </si>
  <si>
    <t>Q62848</t>
  </si>
  <si>
    <t>Q62820</t>
  </si>
  <si>
    <t>Q62797</t>
  </si>
  <si>
    <t>Q62771</t>
  </si>
  <si>
    <t>Q62758</t>
  </si>
  <si>
    <t>Q62749</t>
  </si>
  <si>
    <t>Q62726</t>
  </si>
  <si>
    <t>Q62722</t>
  </si>
  <si>
    <t>Q62701</t>
  </si>
  <si>
    <t>Q62651</t>
  </si>
  <si>
    <t>Q62635</t>
  </si>
  <si>
    <t>Q62626</t>
  </si>
  <si>
    <t>Q62611</t>
  </si>
  <si>
    <t>Q62577</t>
  </si>
  <si>
    <t>Q62549</t>
  </si>
  <si>
    <t>Q62483</t>
  </si>
  <si>
    <t>Q62445</t>
  </si>
  <si>
    <t>Q62426</t>
  </si>
  <si>
    <t>Q62374</t>
  </si>
  <si>
    <t>Q62345</t>
  </si>
  <si>
    <t>Q61992</t>
  </si>
  <si>
    <t>Q61968</t>
  </si>
  <si>
    <t>Q64458</t>
  </si>
  <si>
    <t>Q64421</t>
  </si>
  <si>
    <t>Q64403</t>
  </si>
  <si>
    <t>Q64223</t>
  </si>
  <si>
    <t>Q64208</t>
  </si>
  <si>
    <t>Q63409</t>
  </si>
  <si>
    <t>Q63213</t>
  </si>
  <si>
    <t>Q62900</t>
  </si>
  <si>
    <t>Q62882</t>
  </si>
  <si>
    <t>Q62872</t>
  </si>
  <si>
    <t>S-3477</t>
  </si>
  <si>
    <t>QB4946</t>
  </si>
  <si>
    <t>QB4594</t>
  </si>
  <si>
    <t>QB4054</t>
  </si>
  <si>
    <t>QB4037</t>
  </si>
  <si>
    <t>QB4013</t>
  </si>
  <si>
    <t>QB4285</t>
  </si>
  <si>
    <t>Q62690</t>
  </si>
  <si>
    <t>Q61997</t>
  </si>
  <si>
    <t>Q64251</t>
  </si>
  <si>
    <t>Q64165</t>
  </si>
  <si>
    <t>Q64093</t>
  </si>
  <si>
    <t>Q63412</t>
  </si>
  <si>
    <t>L1348</t>
  </si>
  <si>
    <t>S-2427</t>
  </si>
  <si>
    <t>L1689</t>
  </si>
  <si>
    <t>S-2432</t>
  </si>
  <si>
    <t>L2092</t>
  </si>
  <si>
    <t>S-2433</t>
  </si>
  <si>
    <t>L2365</t>
  </si>
  <si>
    <t>S-2436</t>
  </si>
  <si>
    <t>L2722</t>
  </si>
  <si>
    <t>S-2438</t>
  </si>
  <si>
    <t>L3251</t>
  </si>
  <si>
    <t>S-2446</t>
  </si>
  <si>
    <t>L4304</t>
  </si>
  <si>
    <t>S-2448</t>
  </si>
  <si>
    <t>L4650</t>
  </si>
  <si>
    <t>S-2451</t>
  </si>
  <si>
    <t>L4923</t>
  </si>
  <si>
    <t>S-2458</t>
  </si>
  <si>
    <t>L5717</t>
  </si>
  <si>
    <t>S-2466</t>
  </si>
  <si>
    <t>L7103</t>
  </si>
  <si>
    <t>S-2468</t>
  </si>
  <si>
    <t>L7933</t>
  </si>
  <si>
    <t>S-2263</t>
  </si>
  <si>
    <t>I7278</t>
  </si>
  <si>
    <t>S-2320</t>
  </si>
  <si>
    <t>S-2322</t>
  </si>
  <si>
    <t>J6113</t>
  </si>
  <si>
    <t>S-2363</t>
  </si>
  <si>
    <t>K2734</t>
  </si>
  <si>
    <t>S-2461</t>
  </si>
  <si>
    <t>L6050</t>
  </si>
  <si>
    <t>S-2463</t>
  </si>
  <si>
    <t>L6429</t>
  </si>
  <si>
    <t>S-2483</t>
  </si>
  <si>
    <t>M1455</t>
  </si>
  <si>
    <t>S-2485</t>
  </si>
  <si>
    <t>M1879</t>
  </si>
  <si>
    <t>M1875</t>
  </si>
  <si>
    <t>S-2501</t>
  </si>
  <si>
    <t>M4100</t>
  </si>
  <si>
    <t>S-2503</t>
  </si>
  <si>
    <t>M4490</t>
  </si>
  <si>
    <t>S-2507</t>
  </si>
  <si>
    <t>M5343</t>
  </si>
  <si>
    <t>S-2511</t>
  </si>
  <si>
    <t>M6306</t>
  </si>
  <si>
    <t>S-2516</t>
  </si>
  <si>
    <t>M6885</t>
  </si>
  <si>
    <t>S-2519</t>
  </si>
  <si>
    <t>M7474</t>
  </si>
  <si>
    <t>S-3425</t>
  </si>
  <si>
    <t>Q10372</t>
  </si>
  <si>
    <t>Q10371</t>
  </si>
  <si>
    <t>Q10338</t>
  </si>
  <si>
    <t>Q10279</t>
  </si>
  <si>
    <t>Q10267</t>
  </si>
  <si>
    <t>Q10257</t>
  </si>
  <si>
    <t>Q10253</t>
  </si>
  <si>
    <t>Q10245</t>
  </si>
  <si>
    <t>Q10212</t>
  </si>
  <si>
    <t>Q10115</t>
  </si>
  <si>
    <t>Q10109</t>
  </si>
  <si>
    <t>Q10091</t>
  </si>
  <si>
    <t>Q09460</t>
  </si>
  <si>
    <t>M7258</t>
  </si>
  <si>
    <t>S-2523</t>
  </si>
  <si>
    <t>M7781</t>
  </si>
  <si>
    <t>S-2524</t>
  </si>
  <si>
    <t>M8282</t>
  </si>
  <si>
    <t>S-2526</t>
  </si>
  <si>
    <t>M8795</t>
  </si>
  <si>
    <t>E38411.1</t>
  </si>
  <si>
    <t>S-1552</t>
  </si>
  <si>
    <t>E93792</t>
  </si>
  <si>
    <t>S-2326</t>
  </si>
  <si>
    <t>J6353</t>
  </si>
  <si>
    <t>S-2455</t>
  </si>
  <si>
    <t>L5340</t>
  </si>
  <si>
    <t>L7337</t>
  </si>
  <si>
    <t>L7324</t>
  </si>
  <si>
    <t>S-2472</t>
  </si>
  <si>
    <t>L9517</t>
  </si>
  <si>
    <t>S-2486</t>
  </si>
  <si>
    <t>M2288</t>
  </si>
  <si>
    <t>M6723</t>
  </si>
  <si>
    <t>S-2532</t>
  </si>
  <si>
    <t>M9936</t>
  </si>
  <si>
    <t>S-2540</t>
  </si>
  <si>
    <t>N0813</t>
  </si>
  <si>
    <t>S-2543</t>
  </si>
  <si>
    <t>N1037</t>
  </si>
  <si>
    <t>S-2556</t>
  </si>
  <si>
    <t>N3283</t>
  </si>
  <si>
    <t>S-2558</t>
  </si>
  <si>
    <t>N3733</t>
  </si>
  <si>
    <t>S-2560</t>
  </si>
  <si>
    <t>N4171</t>
  </si>
  <si>
    <t>S-2564</t>
  </si>
  <si>
    <t>S-3357</t>
  </si>
  <si>
    <t>NR6055</t>
  </si>
  <si>
    <t>NR7384</t>
  </si>
  <si>
    <t xml:space="preserve">NR6065 </t>
  </si>
  <si>
    <t xml:space="preserve">NR6071 </t>
  </si>
  <si>
    <t xml:space="preserve">NR6078 </t>
  </si>
  <si>
    <t xml:space="preserve">NR6333 </t>
  </si>
  <si>
    <t xml:space="preserve">NR6391 </t>
  </si>
  <si>
    <t xml:space="preserve">NR6400 </t>
  </si>
  <si>
    <t xml:space="preserve">NR6570 </t>
  </si>
  <si>
    <t xml:space="preserve">NR6591 </t>
  </si>
  <si>
    <t xml:space="preserve">NR6605 </t>
  </si>
  <si>
    <t>NR7602</t>
  </si>
  <si>
    <t>NR7606</t>
  </si>
  <si>
    <t>N4790</t>
  </si>
  <si>
    <t>S-2568</t>
  </si>
  <si>
    <t>N5818</t>
  </si>
  <si>
    <t>S-2571</t>
  </si>
  <si>
    <t>N6012</t>
  </si>
  <si>
    <t>S-2573</t>
  </si>
  <si>
    <t>N6606</t>
  </si>
  <si>
    <t>E7568</t>
  </si>
  <si>
    <t>S-2429</t>
  </si>
  <si>
    <t>S-2481</t>
  </si>
  <si>
    <t>M1111</t>
  </si>
  <si>
    <t>S-2509</t>
  </si>
  <si>
    <t>M5816</t>
  </si>
  <si>
    <t>S-2547</t>
  </si>
  <si>
    <t>N1767</t>
  </si>
  <si>
    <t>S-2550</t>
  </si>
  <si>
    <t>N2024</t>
  </si>
  <si>
    <t>N3374</t>
  </si>
  <si>
    <t>N3371</t>
  </si>
  <si>
    <t>S-2575</t>
  </si>
  <si>
    <t>N7053</t>
  </si>
  <si>
    <t>S-2576</t>
  </si>
  <si>
    <t>N7621</t>
  </si>
  <si>
    <t>N7373</t>
  </si>
  <si>
    <t>S-2583</t>
  </si>
  <si>
    <t>N8807</t>
  </si>
  <si>
    <t>S-2584</t>
  </si>
  <si>
    <t>N9015</t>
  </si>
  <si>
    <t>S-2588</t>
  </si>
  <si>
    <t>N9768</t>
  </si>
  <si>
    <t>S-2589</t>
  </si>
  <si>
    <t>O0338</t>
  </si>
  <si>
    <t>Q67845</t>
  </si>
  <si>
    <t>S-2590</t>
  </si>
  <si>
    <t>O1323</t>
  </si>
  <si>
    <t>O1328</t>
  </si>
  <si>
    <t>S-2594</t>
  </si>
  <si>
    <t>S-3418</t>
  </si>
  <si>
    <t>NZ9547</t>
  </si>
  <si>
    <t>NZ9268</t>
  </si>
  <si>
    <t>NZ8644</t>
  </si>
  <si>
    <t>NZ8229</t>
  </si>
  <si>
    <t>NZ9550</t>
  </si>
  <si>
    <t>NZ9334</t>
  </si>
  <si>
    <t>NZ9330</t>
  </si>
  <si>
    <t>NZ9314</t>
  </si>
  <si>
    <t>O3472</t>
  </si>
  <si>
    <t>F8617</t>
  </si>
  <si>
    <t>S-2488</t>
  </si>
  <si>
    <t>S-2489</t>
  </si>
  <si>
    <t>M2534</t>
  </si>
  <si>
    <t>S-2492</t>
  </si>
  <si>
    <t>M2951</t>
  </si>
  <si>
    <t>S-2494</t>
  </si>
  <si>
    <t>M3408</t>
  </si>
  <si>
    <t>N1762</t>
  </si>
  <si>
    <t>S-2552</t>
  </si>
  <si>
    <t>N2504</t>
  </si>
  <si>
    <t>N2439</t>
  </si>
  <si>
    <t>O0112</t>
  </si>
  <si>
    <t>S-2599</t>
  </si>
  <si>
    <t>O4758</t>
  </si>
  <si>
    <t>S-3393</t>
  </si>
  <si>
    <t>NW5358</t>
  </si>
  <si>
    <t>NW4966</t>
  </si>
  <si>
    <t>NW4951</t>
  </si>
  <si>
    <t>NW4930</t>
  </si>
  <si>
    <t>NW4695</t>
  </si>
  <si>
    <t>NW4640</t>
  </si>
  <si>
    <t>NW4443</t>
  </si>
  <si>
    <t>S-3484</t>
  </si>
  <si>
    <t>QD4651</t>
  </si>
  <si>
    <t>QD4684</t>
  </si>
  <si>
    <t>QD4917</t>
  </si>
  <si>
    <t>QD4925</t>
  </si>
  <si>
    <t>QD4965</t>
  </si>
  <si>
    <t>QD4978</t>
  </si>
  <si>
    <t>QD5069</t>
  </si>
  <si>
    <t>QD5094</t>
  </si>
  <si>
    <t>QD5197</t>
  </si>
  <si>
    <t>QD5210</t>
  </si>
  <si>
    <t>QD5274</t>
  </si>
  <si>
    <t>QD5277</t>
  </si>
  <si>
    <t>QD5384</t>
  </si>
  <si>
    <t>QD5464</t>
  </si>
  <si>
    <t>QD5509</t>
  </si>
  <si>
    <t>QD5752</t>
  </si>
  <si>
    <t>QD5759</t>
  </si>
  <si>
    <t>QD5772</t>
  </si>
  <si>
    <t>QD5781</t>
  </si>
  <si>
    <t>QD5794</t>
  </si>
  <si>
    <t>QD5835</t>
  </si>
  <si>
    <t>QD5888</t>
  </si>
  <si>
    <t>QD5897</t>
  </si>
  <si>
    <t>QD5976</t>
  </si>
  <si>
    <t>QD6150</t>
  </si>
  <si>
    <t>QD6172</t>
  </si>
  <si>
    <t>QD6353</t>
  </si>
  <si>
    <t>QD6383</t>
  </si>
  <si>
    <t>QD6417</t>
  </si>
  <si>
    <t>QD8059</t>
  </si>
  <si>
    <t>QD8067</t>
  </si>
  <si>
    <t>NW4115</t>
  </si>
  <si>
    <t>NW3987</t>
  </si>
  <si>
    <t>NW3964</t>
  </si>
  <si>
    <t>NW3895</t>
  </si>
  <si>
    <t>NW3882</t>
  </si>
  <si>
    <t>NW3846</t>
  </si>
  <si>
    <t>NW3820</t>
  </si>
  <si>
    <t>NW3802</t>
  </si>
  <si>
    <t>NW3761</t>
  </si>
  <si>
    <t>NW3439</t>
  </si>
  <si>
    <t>NW3433</t>
  </si>
  <si>
    <t>NW3423</t>
  </si>
  <si>
    <t>NW3416</t>
  </si>
  <si>
    <t>S-2603</t>
  </si>
  <si>
    <t>O5266</t>
  </si>
  <si>
    <t>S-2606</t>
  </si>
  <si>
    <t>O5856</t>
  </si>
  <si>
    <t>S-2612</t>
  </si>
  <si>
    <t>O6606</t>
  </si>
  <si>
    <t>O6882</t>
  </si>
  <si>
    <t>O6831</t>
  </si>
  <si>
    <t>S-2617</t>
  </si>
  <si>
    <t>O7332</t>
  </si>
  <si>
    <t>S-3373</t>
  </si>
  <si>
    <t xml:space="preserve">NT6975 </t>
  </si>
  <si>
    <t xml:space="preserve">NT6836 </t>
  </si>
  <si>
    <t xml:space="preserve">NT6672 </t>
  </si>
  <si>
    <t xml:space="preserve">NT6581 </t>
  </si>
  <si>
    <t xml:space="preserve">NT6566 </t>
  </si>
  <si>
    <t xml:space="preserve">NT6323 </t>
  </si>
  <si>
    <t xml:space="preserve">NT6590 </t>
  </si>
  <si>
    <t xml:space="preserve">NT6330 </t>
  </si>
  <si>
    <t>NT8187</t>
  </si>
  <si>
    <t>S-2626</t>
  </si>
  <si>
    <t>S-2633</t>
  </si>
  <si>
    <t>P0994</t>
  </si>
  <si>
    <t>S-2636</t>
  </si>
  <si>
    <t>S-2641</t>
  </si>
  <si>
    <t>P1803</t>
  </si>
  <si>
    <t>S-2642</t>
  </si>
  <si>
    <t>P2270</t>
  </si>
  <si>
    <t>S-2645</t>
  </si>
  <si>
    <t>S-2647</t>
  </si>
  <si>
    <t>P3329</t>
  </si>
  <si>
    <t>S-3404</t>
  </si>
  <si>
    <t>S-2649</t>
  </si>
  <si>
    <t>P3979</t>
  </si>
  <si>
    <t>S-2653</t>
  </si>
  <si>
    <t>P5334</t>
  </si>
  <si>
    <t>S-2498</t>
  </si>
  <si>
    <t>M3762</t>
  </si>
  <si>
    <t>S-2506</t>
  </si>
  <si>
    <t>M4865</t>
  </si>
  <si>
    <t>N2007</t>
  </si>
  <si>
    <t>S-2565</t>
  </si>
  <si>
    <t>N5270</t>
  </si>
  <si>
    <t>S-2621</t>
  </si>
  <si>
    <t>O7611</t>
  </si>
  <si>
    <t>S-2624</t>
  </si>
  <si>
    <t>P0092</t>
  </si>
  <si>
    <t>S-2638</t>
  </si>
  <si>
    <t>P1487</t>
  </si>
  <si>
    <t>S-2650</t>
  </si>
  <si>
    <t>P4416</t>
  </si>
  <si>
    <t>S-3479</t>
  </si>
  <si>
    <t>QC2171</t>
  </si>
  <si>
    <t>QC1603</t>
  </si>
  <si>
    <t>QC1571</t>
  </si>
  <si>
    <t>QC1374</t>
  </si>
  <si>
    <t>QC1240</t>
  </si>
  <si>
    <t>QC0881</t>
  </si>
  <si>
    <t>QC0483</t>
  </si>
  <si>
    <t>QC0445</t>
  </si>
  <si>
    <t>QC0343</t>
  </si>
  <si>
    <t>QC0191</t>
  </si>
  <si>
    <t>QC0179</t>
  </si>
  <si>
    <t>QC0115</t>
  </si>
  <si>
    <t>QC0083</t>
  </si>
  <si>
    <t>QC0063</t>
  </si>
  <si>
    <t>QB9928</t>
  </si>
  <si>
    <t>QB9912</t>
  </si>
  <si>
    <t>QB9904</t>
  </si>
  <si>
    <t>QB9884</t>
  </si>
  <si>
    <t>QB9858</t>
  </si>
  <si>
    <t>QB9853</t>
  </si>
  <si>
    <t>QB9714</t>
  </si>
  <si>
    <t>QB9657</t>
  </si>
  <si>
    <t>QB9645</t>
  </si>
  <si>
    <t>QB9617</t>
  </si>
  <si>
    <t>QB9604</t>
  </si>
  <si>
    <t>QB9581</t>
  </si>
  <si>
    <t>QB9556</t>
  </si>
  <si>
    <t>QB9529</t>
  </si>
  <si>
    <t>QB9525</t>
  </si>
  <si>
    <t>QB9497</t>
  </si>
  <si>
    <t>QB9469</t>
  </si>
  <si>
    <t>QB9384</t>
  </si>
  <si>
    <t>QB9258</t>
  </si>
  <si>
    <t>QB9235</t>
  </si>
  <si>
    <t>QB9122</t>
  </si>
  <si>
    <t>QB9118</t>
  </si>
  <si>
    <t>QB9117</t>
  </si>
  <si>
    <t>QB9115</t>
  </si>
  <si>
    <t>QB9100</t>
  </si>
  <si>
    <t>QB9094</t>
  </si>
  <si>
    <t>QB9066</t>
  </si>
  <si>
    <t>QC2169</t>
  </si>
  <si>
    <t>QC0888</t>
  </si>
  <si>
    <t>QC0301</t>
  </si>
  <si>
    <t>QB9078</t>
  </si>
  <si>
    <t>QB9067</t>
  </si>
  <si>
    <t>QC2172</t>
  </si>
  <si>
    <t>QC1459</t>
  </si>
  <si>
    <t>QC1415</t>
  </si>
  <si>
    <t>QC1255</t>
  </si>
  <si>
    <t>QC0893</t>
  </si>
  <si>
    <t>QC0846</t>
  </si>
  <si>
    <t>QC0400</t>
  </si>
  <si>
    <t>QC0016</t>
  </si>
  <si>
    <t>QB9695</t>
  </si>
  <si>
    <t>QB9570</t>
  </si>
  <si>
    <t>QB9113</t>
  </si>
  <si>
    <t>QB9095</t>
  </si>
  <si>
    <t>QB9079</t>
  </si>
  <si>
    <t>QB9072</t>
  </si>
  <si>
    <t>QC1175</t>
  </si>
  <si>
    <t>S-2651</t>
  </si>
  <si>
    <t>P4771</t>
  </si>
  <si>
    <t>S-2663</t>
  </si>
  <si>
    <t>P7770</t>
  </si>
  <si>
    <t>Q85971</t>
  </si>
  <si>
    <t>S-2664</t>
  </si>
  <si>
    <t>P8075</t>
  </si>
  <si>
    <t>S-2670</t>
  </si>
  <si>
    <t>P9622</t>
  </si>
  <si>
    <t>S-2677</t>
  </si>
  <si>
    <t>S-3462</t>
  </si>
  <si>
    <t>Q75055</t>
  </si>
  <si>
    <t>Q74887</t>
  </si>
  <si>
    <t>Q74339</t>
  </si>
  <si>
    <t>Q0992</t>
  </si>
  <si>
    <t>S-2679</t>
  </si>
  <si>
    <t>Q1315</t>
  </si>
  <si>
    <t>S-2681</t>
  </si>
  <si>
    <t>Q2774</t>
  </si>
  <si>
    <t>S-2682</t>
  </si>
  <si>
    <t>Q3352</t>
  </si>
  <si>
    <t>S-3464</t>
  </si>
  <si>
    <t>Q79436</t>
  </si>
  <si>
    <t>Q79432</t>
  </si>
  <si>
    <t>Q79256</t>
  </si>
  <si>
    <t>Q79239</t>
  </si>
  <si>
    <t>Q79230</t>
  </si>
  <si>
    <t>Q79150</t>
  </si>
  <si>
    <t>S-2686</t>
  </si>
  <si>
    <t>Q4258</t>
  </si>
  <si>
    <t>S-2687</t>
  </si>
  <si>
    <t>Q4734</t>
  </si>
  <si>
    <t>Q4747</t>
  </si>
  <si>
    <t>E37176.2</t>
  </si>
  <si>
    <t>S-2249</t>
  </si>
  <si>
    <t>I4530</t>
  </si>
  <si>
    <t>S-2250</t>
  </si>
  <si>
    <t>I4531</t>
  </si>
  <si>
    <t>S-2272</t>
  </si>
  <si>
    <t>I8152</t>
  </si>
  <si>
    <t>S-2441</t>
  </si>
  <si>
    <t>L3692</t>
  </si>
  <si>
    <t>S-2531</t>
  </si>
  <si>
    <t>M9899</t>
  </si>
  <si>
    <t>O5246</t>
  </si>
  <si>
    <t>S-2607</t>
  </si>
  <si>
    <t>S-2625</t>
  </si>
  <si>
    <t>S-2667</t>
  </si>
  <si>
    <t>P8625</t>
  </si>
  <si>
    <t>S-2673</t>
  </si>
  <si>
    <t>S-2690</t>
  </si>
  <si>
    <t>S-3355</t>
  </si>
  <si>
    <t xml:space="preserve">NR5644 </t>
  </si>
  <si>
    <t xml:space="preserve">NR5141 </t>
  </si>
  <si>
    <t xml:space="preserve">NR5078 </t>
  </si>
  <si>
    <t xml:space="preserve">NR5032 </t>
  </si>
  <si>
    <t xml:space="preserve">NR4941 </t>
  </si>
  <si>
    <t>S-3383</t>
  </si>
  <si>
    <t>NV0856</t>
  </si>
  <si>
    <t>NV0802</t>
  </si>
  <si>
    <t>NV0543</t>
  </si>
  <si>
    <t>NV0504</t>
  </si>
  <si>
    <t>NV0281</t>
  </si>
  <si>
    <t>NV0260</t>
  </si>
  <si>
    <t>NV0245</t>
  </si>
  <si>
    <t>NV0138</t>
  </si>
  <si>
    <t>NV0041</t>
  </si>
  <si>
    <t>NV0305</t>
  </si>
  <si>
    <t>NV1246</t>
  </si>
  <si>
    <t>NV1251</t>
  </si>
  <si>
    <t>NV1254</t>
  </si>
  <si>
    <t>NV1265</t>
  </si>
  <si>
    <t xml:space="preserve">NR4686 </t>
  </si>
  <si>
    <t xml:space="preserve">NR4461 </t>
  </si>
  <si>
    <t xml:space="preserve">NR4944 </t>
  </si>
  <si>
    <t xml:space="preserve">NR4806 </t>
  </si>
  <si>
    <t>Q5871</t>
  </si>
  <si>
    <t>S-2695</t>
  </si>
  <si>
    <t>Q6181</t>
  </si>
  <si>
    <t>S-2700</t>
  </si>
  <si>
    <t>Q7465</t>
  </si>
  <si>
    <t>S-2702</t>
  </si>
  <si>
    <t>Q8088</t>
  </si>
  <si>
    <t>S-2704</t>
  </si>
  <si>
    <t>Q8580</t>
  </si>
  <si>
    <t>S-2706</t>
  </si>
  <si>
    <t>Q9096</t>
  </si>
  <si>
    <t>S-2707</t>
  </si>
  <si>
    <t>Q9566</t>
  </si>
  <si>
    <t>S-2710</t>
  </si>
  <si>
    <t>Q9961</t>
  </si>
  <si>
    <t>S-2711</t>
  </si>
  <si>
    <t>R0364</t>
  </si>
  <si>
    <t>S-2713</t>
  </si>
  <si>
    <t>R1267</t>
  </si>
  <si>
    <t>S-2715</t>
  </si>
  <si>
    <t>R1814</t>
  </si>
  <si>
    <t>S-2716</t>
  </si>
  <si>
    <t>R2563</t>
  </si>
  <si>
    <t>S-2718</t>
  </si>
  <si>
    <t>R3130</t>
  </si>
  <si>
    <t>R3126</t>
  </si>
  <si>
    <t>S-2720</t>
  </si>
  <si>
    <t>R3694</t>
  </si>
  <si>
    <t>S-2722</t>
  </si>
  <si>
    <t>R4178</t>
  </si>
  <si>
    <t>S-2724</t>
  </si>
  <si>
    <t>R4742</t>
  </si>
  <si>
    <t>E38411.2</t>
  </si>
  <si>
    <t>S-1634</t>
  </si>
  <si>
    <t>A4168</t>
  </si>
  <si>
    <t>S-1676</t>
  </si>
  <si>
    <t>A8344</t>
  </si>
  <si>
    <t>S-1864</t>
  </si>
  <si>
    <t>D2311</t>
  </si>
  <si>
    <t>S-1865</t>
  </si>
  <si>
    <t>D2492</t>
  </si>
  <si>
    <t>K0681</t>
  </si>
  <si>
    <t>S-2587</t>
  </si>
  <si>
    <t>N9363</t>
  </si>
  <si>
    <t>S-2680</t>
  </si>
  <si>
    <t>Q2050</t>
  </si>
  <si>
    <t>S-2683</t>
  </si>
  <si>
    <t>Q3788</t>
  </si>
  <si>
    <t>S-2689</t>
  </si>
  <si>
    <t>Q5271</t>
  </si>
  <si>
    <t>S-2728</t>
  </si>
  <si>
    <t>R5909</t>
  </si>
  <si>
    <t>R5889</t>
  </si>
  <si>
    <t>S-2731</t>
  </si>
  <si>
    <t>S-2735</t>
  </si>
  <si>
    <t>R6420</t>
  </si>
  <si>
    <t>S-2738</t>
  </si>
  <si>
    <t>S-2741</t>
  </si>
  <si>
    <t>R7364</t>
  </si>
  <si>
    <t>S-2742</t>
  </si>
  <si>
    <t>R7694</t>
  </si>
  <si>
    <t>S-2745</t>
  </si>
  <si>
    <t>S-3492</t>
  </si>
  <si>
    <t>QF9274.2</t>
  </si>
  <si>
    <t>QF9028.1</t>
  </si>
  <si>
    <t>QF9234.1</t>
  </si>
  <si>
    <t>QF9232.1</t>
  </si>
  <si>
    <t>QF9226.1</t>
  </si>
  <si>
    <t>QF9004.1</t>
  </si>
  <si>
    <t>QF6940.1</t>
  </si>
  <si>
    <t>QF9225.1</t>
  </si>
  <si>
    <t>QF7081.1</t>
  </si>
  <si>
    <t>QF9096.1</t>
  </si>
  <si>
    <t>QF9017.1</t>
  </si>
  <si>
    <t>QF6832.1</t>
  </si>
  <si>
    <t>QF7476.1</t>
  </si>
  <si>
    <t>QF7635.1</t>
  </si>
  <si>
    <t>QF8379.1</t>
  </si>
  <si>
    <t>QF7645.1</t>
  </si>
  <si>
    <t>QF6959.1</t>
  </si>
  <si>
    <t>QF7776.1</t>
  </si>
  <si>
    <t>QF6947.1</t>
  </si>
  <si>
    <t>QF6824.1</t>
  </si>
  <si>
    <t>QF6843.1</t>
  </si>
  <si>
    <t>QF8327.1</t>
  </si>
  <si>
    <t>QF7351.1</t>
  </si>
  <si>
    <t>QF9279.2</t>
  </si>
  <si>
    <t>QF9051.1</t>
  </si>
  <si>
    <t>QF9309.1</t>
  </si>
  <si>
    <t>QF8919.1</t>
  </si>
  <si>
    <t>QF9308.1</t>
  </si>
  <si>
    <t>QF7754.1</t>
  </si>
  <si>
    <t>QF8480.1</t>
  </si>
  <si>
    <t>QF8737.1</t>
  </si>
  <si>
    <t>QF7839.1</t>
  </si>
  <si>
    <t>QF7334.1</t>
  </si>
  <si>
    <t>QF7357.1</t>
  </si>
  <si>
    <t>QF7454.1</t>
  </si>
  <si>
    <t>QF7282.1</t>
  </si>
  <si>
    <t>QF8486.1</t>
  </si>
  <si>
    <t>QF7741.1</t>
  </si>
  <si>
    <t>QF7809.1</t>
  </si>
  <si>
    <t>QF7526.1</t>
  </si>
  <si>
    <t>QF7288.1</t>
  </si>
  <si>
    <t>QF9022.1</t>
  </si>
  <si>
    <t>QF9012.1</t>
  </si>
  <si>
    <t>R8236</t>
  </si>
  <si>
    <t>S-2748</t>
  </si>
  <si>
    <t>R8652</t>
  </si>
  <si>
    <t>S-2755</t>
  </si>
  <si>
    <t>R9794</t>
  </si>
  <si>
    <t>S-2757</t>
  </si>
  <si>
    <t>S0283</t>
  </si>
  <si>
    <t>S0374</t>
  </si>
  <si>
    <t>S-2761</t>
  </si>
  <si>
    <t>S2356</t>
  </si>
  <si>
    <t>S-2762</t>
  </si>
  <si>
    <t>S3146</t>
  </si>
  <si>
    <t>S-2764</t>
  </si>
  <si>
    <t>S3816</t>
  </si>
  <si>
    <t>O6438</t>
  </si>
  <si>
    <t>S-2674</t>
  </si>
  <si>
    <t>Q0537</t>
  </si>
  <si>
    <t>Q1394</t>
  </si>
  <si>
    <t>Q5714</t>
  </si>
  <si>
    <t>S-2752</t>
  </si>
  <si>
    <t>R9261</t>
  </si>
  <si>
    <t>S-2759</t>
  </si>
  <si>
    <t>S1754</t>
  </si>
  <si>
    <t>S-2768</t>
  </si>
  <si>
    <t>S5742</t>
  </si>
  <si>
    <t>S-2698</t>
  </si>
  <si>
    <t>Q6546</t>
  </si>
  <si>
    <t>S-2725</t>
  </si>
  <si>
    <t>R5224</t>
  </si>
  <si>
    <t>S-2729</t>
  </si>
  <si>
    <t>R</t>
  </si>
  <si>
    <t>R9231</t>
  </si>
  <si>
    <t>S-2758</t>
  </si>
  <si>
    <t>S1052</t>
  </si>
  <si>
    <t>E37047.1</t>
  </si>
  <si>
    <t>S-2323</t>
  </si>
  <si>
    <t>J6016</t>
  </si>
  <si>
    <t>J6332</t>
  </si>
  <si>
    <t>S-1612</t>
  </si>
  <si>
    <t>A0812</t>
  </si>
  <si>
    <t>P2748</t>
  </si>
  <si>
    <t>P8382</t>
  </si>
  <si>
    <t>S-2767</t>
  </si>
  <si>
    <t>S5646</t>
  </si>
  <si>
    <t>S-1615</t>
  </si>
  <si>
    <t>A1863</t>
  </si>
  <si>
    <t>S-1616</t>
  </si>
  <si>
    <t>A2335</t>
  </si>
  <si>
    <t>S-2098</t>
  </si>
  <si>
    <t>G3348</t>
  </si>
  <si>
    <t>E37047.2</t>
  </si>
  <si>
    <t>S-1946</t>
  </si>
  <si>
    <t>E5933</t>
  </si>
  <si>
    <t>S-1972</t>
  </si>
  <si>
    <t>E8444</t>
  </si>
  <si>
    <t>S-1978</t>
  </si>
  <si>
    <t>E9009</t>
  </si>
  <si>
    <t>E9395</t>
  </si>
  <si>
    <t>S-1311</t>
  </si>
  <si>
    <t>E62862</t>
  </si>
  <si>
    <t>S-1675</t>
  </si>
  <si>
    <t>A8366</t>
  </si>
  <si>
    <t>S-1784</t>
  </si>
  <si>
    <t>C1611</t>
  </si>
  <si>
    <t>R1295</t>
  </si>
  <si>
    <t>S-2111</t>
  </si>
  <si>
    <t>G5334</t>
  </si>
  <si>
    <t>N 1767</t>
  </si>
  <si>
    <t>S-2554</t>
  </si>
  <si>
    <t>N2915</t>
  </si>
  <si>
    <t>S-2578</t>
  </si>
  <si>
    <t>N7832</t>
  </si>
  <si>
    <t>S-2643</t>
  </si>
  <si>
    <t>O3019</t>
  </si>
  <si>
    <t>N2715</t>
  </si>
  <si>
    <t>S-2769</t>
  </si>
  <si>
    <t>S5497</t>
  </si>
  <si>
    <t>S-2771</t>
  </si>
  <si>
    <t>S6022</t>
  </si>
  <si>
    <t>S-2772</t>
  </si>
  <si>
    <t>S6342</t>
  </si>
  <si>
    <t>S-2777</t>
  </si>
  <si>
    <t>S7122</t>
  </si>
  <si>
    <t>S7103</t>
  </si>
  <si>
    <t>S-2778</t>
  </si>
  <si>
    <t>S7345</t>
  </si>
  <si>
    <t>S-2780</t>
  </si>
  <si>
    <t>S7857</t>
  </si>
  <si>
    <t>S-2781</t>
  </si>
  <si>
    <t>S8402</t>
  </si>
  <si>
    <t>S-2786</t>
  </si>
  <si>
    <t>S8830</t>
  </si>
  <si>
    <t>S-2789</t>
  </si>
  <si>
    <t>S9175</t>
  </si>
  <si>
    <t>S-2790</t>
  </si>
  <si>
    <t>S9275</t>
  </si>
  <si>
    <t>S-2791</t>
  </si>
  <si>
    <t>S9690</t>
  </si>
  <si>
    <t>S-2792</t>
  </si>
  <si>
    <t>S9996</t>
  </si>
  <si>
    <t>S-2793</t>
  </si>
  <si>
    <t>T0811</t>
  </si>
  <si>
    <t>T0757</t>
  </si>
  <si>
    <t>S-2799</t>
  </si>
  <si>
    <t>S-2801</t>
  </si>
  <si>
    <t>S-2804</t>
  </si>
  <si>
    <t>S-2805</t>
  </si>
  <si>
    <t>S-2806</t>
  </si>
  <si>
    <t>S-2807</t>
  </si>
  <si>
    <t>S-2812</t>
  </si>
  <si>
    <t>S-2810</t>
  </si>
  <si>
    <t>S-2814</t>
  </si>
  <si>
    <t>S-2817</t>
  </si>
  <si>
    <t>T4786</t>
  </si>
  <si>
    <t>S-2819</t>
  </si>
  <si>
    <t>S-2821</t>
  </si>
  <si>
    <t>T5816</t>
  </si>
  <si>
    <t>S-2822</t>
  </si>
  <si>
    <t>S-2824</t>
  </si>
  <si>
    <t>T6815</t>
  </si>
  <si>
    <t>S-2825</t>
  </si>
  <si>
    <t>T7019</t>
  </si>
  <si>
    <t>T7043</t>
  </si>
  <si>
    <t>S-2828</t>
  </si>
  <si>
    <t>S-3372</t>
  </si>
  <si>
    <t>NT4531</t>
  </si>
  <si>
    <t>NT4525</t>
  </si>
  <si>
    <t>T7451</t>
  </si>
  <si>
    <t>S-2829</t>
  </si>
  <si>
    <t>T8040</t>
  </si>
  <si>
    <t>S-2831</t>
  </si>
  <si>
    <t>T8389</t>
  </si>
  <si>
    <t>S-2832</t>
  </si>
  <si>
    <t>T9288</t>
  </si>
  <si>
    <t>S-3443</t>
  </si>
  <si>
    <t>Q39745</t>
  </si>
  <si>
    <t>Q40351</t>
  </si>
  <si>
    <t>Q40306</t>
  </si>
  <si>
    <t>Q40361</t>
  </si>
  <si>
    <t>Q39757</t>
  </si>
  <si>
    <t>Q39829</t>
  </si>
  <si>
    <t>Q39669</t>
  </si>
  <si>
    <t>Q39803</t>
  </si>
  <si>
    <t>Q39505</t>
  </si>
  <si>
    <t>T9187</t>
  </si>
  <si>
    <t>S-2833</t>
  </si>
  <si>
    <t>T9548</t>
  </si>
  <si>
    <t>S-2835</t>
  </si>
  <si>
    <t>T9846</t>
  </si>
  <si>
    <t>S-2836</t>
  </si>
  <si>
    <t>U0860</t>
  </si>
  <si>
    <t>U0887</t>
  </si>
  <si>
    <t>S-2838</t>
  </si>
  <si>
    <t>S-2839</t>
  </si>
  <si>
    <t>U1659</t>
  </si>
  <si>
    <t>S-2840</t>
  </si>
  <si>
    <t>U2266</t>
  </si>
  <si>
    <t>S-2841</t>
  </si>
  <si>
    <t>U2806</t>
  </si>
  <si>
    <t>S-2843</t>
  </si>
  <si>
    <t>U3740</t>
  </si>
  <si>
    <t>S-2845</t>
  </si>
  <si>
    <t>U4167</t>
  </si>
  <si>
    <t>U4229</t>
  </si>
  <si>
    <t>S-2846</t>
  </si>
  <si>
    <t>U4552</t>
  </si>
  <si>
    <t>S-2848</t>
  </si>
  <si>
    <t>U4951</t>
  </si>
  <si>
    <t>S-2849</t>
  </si>
  <si>
    <t>U6655</t>
  </si>
  <si>
    <t>S-2850</t>
  </si>
  <si>
    <t>U7234</t>
  </si>
  <si>
    <t>S-2851</t>
  </si>
  <si>
    <t>U7860</t>
  </si>
  <si>
    <t>S-2853</t>
  </si>
  <si>
    <t>U8882</t>
  </si>
  <si>
    <t>S-2855</t>
  </si>
  <si>
    <t>U9466</t>
  </si>
  <si>
    <t>S-2856</t>
  </si>
  <si>
    <t>V0119</t>
  </si>
  <si>
    <t>S-2857</t>
  </si>
  <si>
    <t>V0705</t>
  </si>
  <si>
    <t>S-2858</t>
  </si>
  <si>
    <t>V1195</t>
  </si>
  <si>
    <t>S-2859</t>
  </si>
  <si>
    <t>V1735</t>
  </si>
  <si>
    <t>S-2860</t>
  </si>
  <si>
    <t>V2116</t>
  </si>
  <si>
    <t>V2113</t>
  </si>
  <si>
    <t>S-2864</t>
  </si>
  <si>
    <t>V3527</t>
  </si>
  <si>
    <t>S-2866</t>
  </si>
  <si>
    <t>V4936</t>
  </si>
  <si>
    <t>S-2868</t>
  </si>
  <si>
    <t>V5664</t>
  </si>
  <si>
    <t>S-2870</t>
  </si>
  <si>
    <t>V5720</t>
  </si>
  <si>
    <t>V6179</t>
  </si>
  <si>
    <t>S-2873</t>
  </si>
  <si>
    <t>V7850</t>
  </si>
  <si>
    <t>V8012</t>
  </si>
  <si>
    <t>S-2874</t>
  </si>
  <si>
    <t>V8263</t>
  </si>
  <si>
    <t>S-2876</t>
  </si>
  <si>
    <t>V8703</t>
  </si>
  <si>
    <t>S-2877</t>
  </si>
  <si>
    <t>V9213</t>
  </si>
  <si>
    <t>S-2878</t>
  </si>
  <si>
    <t>V9757</t>
  </si>
  <si>
    <t>S-2879</t>
  </si>
  <si>
    <t>W0334</t>
  </si>
  <si>
    <t>S-2881</t>
  </si>
  <si>
    <t>NR3728</t>
  </si>
  <si>
    <t>W0716</t>
  </si>
  <si>
    <t>- ECT</t>
  </si>
  <si>
    <t>S-2882</t>
  </si>
  <si>
    <t>W1473</t>
  </si>
  <si>
    <t>S-2883</t>
  </si>
  <si>
    <t>W2024</t>
  </si>
  <si>
    <t>W2067</t>
  </si>
  <si>
    <t>S-2886</t>
  </si>
  <si>
    <t>W2364</t>
  </si>
  <si>
    <t>S-2888</t>
  </si>
  <si>
    <t>W3599</t>
  </si>
  <si>
    <t>W3633</t>
  </si>
  <si>
    <t>S-2889</t>
  </si>
  <si>
    <t>S-2892</t>
  </si>
  <si>
    <t>S-3428</t>
  </si>
  <si>
    <t xml:space="preserve">Q16012 </t>
  </si>
  <si>
    <t xml:space="preserve">Q16009 </t>
  </si>
  <si>
    <t xml:space="preserve">Q16005 </t>
  </si>
  <si>
    <t xml:space="preserve">Q15344 </t>
  </si>
  <si>
    <t xml:space="preserve">Q14530 </t>
  </si>
  <si>
    <t>QI0304.1</t>
  </si>
  <si>
    <t>QI1719.5</t>
  </si>
  <si>
    <t xml:space="preserve">Q14467 </t>
  </si>
  <si>
    <t xml:space="preserve">Q14422 </t>
  </si>
  <si>
    <t xml:space="preserve">Q14388 </t>
  </si>
  <si>
    <t xml:space="preserve">Q14249 </t>
  </si>
  <si>
    <t xml:space="preserve">Q14187 </t>
  </si>
  <si>
    <t xml:space="preserve">Q14105 </t>
  </si>
  <si>
    <t xml:space="preserve">Q14045 </t>
  </si>
  <si>
    <t xml:space="preserve">Q14041 </t>
  </si>
  <si>
    <t xml:space="preserve">Q14023 </t>
  </si>
  <si>
    <t xml:space="preserve">Q13939 </t>
  </si>
  <si>
    <t xml:space="preserve">Q13773 </t>
  </si>
  <si>
    <t xml:space="preserve">Q16098 </t>
  </si>
  <si>
    <t xml:space="preserve">Q16014 </t>
  </si>
  <si>
    <t xml:space="preserve">Q15498 </t>
  </si>
  <si>
    <t xml:space="preserve">Q15445 </t>
  </si>
  <si>
    <t xml:space="preserve">Q15407 </t>
  </si>
  <si>
    <t xml:space="preserve">Q15328 </t>
  </si>
  <si>
    <t xml:space="preserve">Q15315 </t>
  </si>
  <si>
    <t xml:space="preserve">Q15193 </t>
  </si>
  <si>
    <t xml:space="preserve">Q15006 </t>
  </si>
  <si>
    <t xml:space="preserve">Q14927 </t>
  </si>
  <si>
    <t xml:space="preserve">Q14288 </t>
  </si>
  <si>
    <t xml:space="preserve">Q14279 </t>
  </si>
  <si>
    <t xml:space="preserve">Q14232 </t>
  </si>
  <si>
    <t xml:space="preserve">Q14222 </t>
  </si>
  <si>
    <t xml:space="preserve">Q14117 </t>
  </si>
  <si>
    <t xml:space="preserve">Q14029 </t>
  </si>
  <si>
    <t xml:space="preserve">Q13994 </t>
  </si>
  <si>
    <t xml:space="preserve">Q13969 </t>
  </si>
  <si>
    <t xml:space="preserve">Q14701 </t>
  </si>
  <si>
    <t xml:space="preserve">Q14668 </t>
  </si>
  <si>
    <t xml:space="preserve">Q13952 </t>
  </si>
  <si>
    <t xml:space="preserve">Q14706 </t>
  </si>
  <si>
    <t>W4789</t>
  </si>
  <si>
    <t>w5437</t>
  </si>
  <si>
    <t>S-2897</t>
  </si>
  <si>
    <t>W5956</t>
  </si>
  <si>
    <t>S-2898</t>
  </si>
  <si>
    <t>W6444</t>
  </si>
  <si>
    <t>S-2900</t>
  </si>
  <si>
    <t>W7525</t>
  </si>
  <si>
    <t>W7539</t>
  </si>
  <si>
    <t>S-2903</t>
  </si>
  <si>
    <t>W8270</t>
  </si>
  <si>
    <t>S-2904</t>
  </si>
  <si>
    <t>W8679</t>
  </si>
  <si>
    <t>S-2908</t>
  </si>
  <si>
    <t>W9510</t>
  </si>
  <si>
    <t>S-2909</t>
  </si>
  <si>
    <t>X0005</t>
  </si>
  <si>
    <t>S-2912</t>
  </si>
  <si>
    <t>X</t>
  </si>
  <si>
    <t>S-2913</t>
  </si>
  <si>
    <t>X1457</t>
  </si>
  <si>
    <t>S-2914</t>
  </si>
  <si>
    <t>X8321</t>
  </si>
  <si>
    <t>S-2915</t>
  </si>
  <si>
    <t>X2326</t>
  </si>
  <si>
    <t>S-2917</t>
  </si>
  <si>
    <t>X3147</t>
  </si>
  <si>
    <t>S-2919</t>
  </si>
  <si>
    <t>X3433</t>
  </si>
  <si>
    <t>S-2920</t>
  </si>
  <si>
    <t>X3971</t>
  </si>
  <si>
    <t>X3983</t>
  </si>
  <si>
    <t>S-2921</t>
  </si>
  <si>
    <t>X4611</t>
  </si>
  <si>
    <t>S-2922</t>
  </si>
  <si>
    <t>X5320</t>
  </si>
  <si>
    <t>S-2925</t>
  </si>
  <si>
    <t>X5871</t>
  </si>
  <si>
    <t>S-2927</t>
  </si>
  <si>
    <t>S-2929</t>
  </si>
  <si>
    <t>X7199</t>
  </si>
  <si>
    <t>X7191</t>
  </si>
  <si>
    <t>X7175</t>
  </si>
  <si>
    <t>X6738</t>
  </si>
  <si>
    <t>S-3392</t>
  </si>
  <si>
    <t xml:space="preserve">NW2748 </t>
  </si>
  <si>
    <t xml:space="preserve">NW2650 </t>
  </si>
  <si>
    <t xml:space="preserve">NW2646 </t>
  </si>
  <si>
    <t>NW2641</t>
  </si>
  <si>
    <t xml:space="preserve">NW2581 </t>
  </si>
  <si>
    <t xml:space="preserve">NW2476 </t>
  </si>
  <si>
    <t xml:space="preserve">NW2454 </t>
  </si>
  <si>
    <t xml:space="preserve">NW2441 </t>
  </si>
  <si>
    <t xml:space="preserve">NW2385 </t>
  </si>
  <si>
    <t xml:space="preserve">NW2313 </t>
  </si>
  <si>
    <t xml:space="preserve">NW2307 </t>
  </si>
  <si>
    <t xml:space="preserve">NW2293 </t>
  </si>
  <si>
    <t xml:space="preserve">NW2192 </t>
  </si>
  <si>
    <t xml:space="preserve">NW2151 </t>
  </si>
  <si>
    <t xml:space="preserve">NW2133 </t>
  </si>
  <si>
    <t xml:space="preserve">NW2115 </t>
  </si>
  <si>
    <t xml:space="preserve">NW2113 </t>
  </si>
  <si>
    <t xml:space="preserve">NW1590 </t>
  </si>
  <si>
    <t xml:space="preserve">NW1544 </t>
  </si>
  <si>
    <t xml:space="preserve">NW1534 </t>
  </si>
  <si>
    <t xml:space="preserve">NW0959 </t>
  </si>
  <si>
    <t xml:space="preserve">NW0956 </t>
  </si>
  <si>
    <t xml:space="preserve">NW0947 </t>
  </si>
  <si>
    <t xml:space="preserve">NW0943 </t>
  </si>
  <si>
    <t xml:space="preserve">NW2699 </t>
  </si>
  <si>
    <t xml:space="preserve">NW2647 </t>
  </si>
  <si>
    <t xml:space="preserve">NW2652 </t>
  </si>
  <si>
    <t xml:space="preserve">NW2649 </t>
  </si>
  <si>
    <t>NW2966</t>
  </si>
  <si>
    <t>X7647</t>
  </si>
  <si>
    <t>S-2931</t>
  </si>
  <si>
    <t>X2931</t>
  </si>
  <si>
    <t>S-2932</t>
  </si>
  <si>
    <t>S-3381</t>
  </si>
  <si>
    <t>NU9388</t>
  </si>
  <si>
    <t>NU9333</t>
  </si>
  <si>
    <t>NU8849</t>
  </si>
  <si>
    <t>NU8465</t>
  </si>
  <si>
    <t>NU8315</t>
  </si>
  <si>
    <t>NU8268</t>
  </si>
  <si>
    <t>NU8114</t>
  </si>
  <si>
    <t>NU8131</t>
  </si>
  <si>
    <t>NU9076</t>
  </si>
  <si>
    <t>NU9004</t>
  </si>
  <si>
    <t>NU8118</t>
  </si>
  <si>
    <t>X9376</t>
  </si>
  <si>
    <t>S-2933</t>
  </si>
  <si>
    <t>S-2934</t>
  </si>
  <si>
    <t>Y0328</t>
  </si>
  <si>
    <t>S-2935</t>
  </si>
  <si>
    <t>Y0654</t>
  </si>
  <si>
    <t>S-2936</t>
  </si>
  <si>
    <t>Y1130</t>
  </si>
  <si>
    <t>S-2938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</si>
</sst>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6" formatCode="&quot;$&quot;#,##0_);[Red]\(&quot;$&quot;#,##0\)"/>
    <numFmt numFmtId="164" formatCode="General_)"/>
    <numFmt numFmtId="168" formatCode="&quot;$&quot;#,##0.000_);\(&quot;$&quot;#,##0.000\)"/>
    <numFmt numFmtId="172" formatCode="&quot;$&quot;#,##0.000_);[Red]\(&quot;$&quot;#,##0.000\)"/>
    <numFmt numFmtId="173" formatCode="###0.00_);\(#,##0.00\)"/>
    <numFmt numFmtId="174" formatCode="&quot;$&quot;#,##0.0000_);[Red]\(&quot;$&quot;#,##0.0000\)"/>
  </numFmts>
  <fonts count="12" x14ac:knownFonts="1">
    <font>
      <sz val="6"/>
      <name val="Helv"/>
    </font>
    <font>
      <b/>
      <sz val="8"/>
      <name val="Helv"/>
    </font>
    <font>
      <sz val="10"/>
      <name val="Helv"/>
    </font>
    <font>
      <sz val="8"/>
      <name val="Helv"/>
    </font>
    <font>
      <b/>
      <sz val="10"/>
      <name val="Helv"/>
    </font>
    <font>
      <b/>
      <sz val="9"/>
      <name val="Helv"/>
    </font>
    <font>
      <sz val="9"/>
      <name val="Helv"/>
    </font>
    <font>
      <sz val="7"/>
      <name val="Helv"/>
    </font>
    <font>
      <sz val="6"/>
      <name val="Helv"/>
    </font>
    <font>
      <b/>
      <sz val="8"/>
      <name val="Arial"/>
      <family val="2"/>
    </font>
    <font>
      <sz val="8"/>
      <name val="Arial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164" fontId="0" fillId="0" borderId="0"/>
  </cellStyleXfs>
  <cellXfs count="75">
    <xf numFmtId="164" fontId="0" fillId="0" borderId="0" xfId="0"/>
    <xf numFmtId="164" fontId="1" fillId="0" borderId="0" xfId="0" applyFont="1"/>
    <xf numFmtId="164" fontId="2" fillId="0" borderId="0" xfId="0" applyFont="1"/>
    <xf numFmtId="164" fontId="3" fillId="0" borderId="0" xfId="0" applyFont="1"/>
    <xf numFmtId="164" fontId="4" fillId="0" borderId="0" xfId="0" applyFont="1"/>
    <xf numFmtId="38" fontId="3" fillId="0" borderId="0" xfId="0" applyNumberFormat="1" applyFont="1"/>
    <xf numFmtId="38" fontId="3" fillId="0" borderId="1" xfId="0" applyNumberFormat="1" applyFont="1" applyBorder="1"/>
    <xf numFmtId="38" fontId="0" fillId="0" borderId="0" xfId="0" applyNumberFormat="1"/>
    <xf numFmtId="38" fontId="5" fillId="0" borderId="2" xfId="0" applyNumberFormat="1" applyFont="1" applyBorder="1" applyAlignment="1">
      <alignment horizontal="center"/>
    </xf>
    <xf numFmtId="38" fontId="5" fillId="0" borderId="0" xfId="0" applyNumberFormat="1" applyFont="1"/>
    <xf numFmtId="164" fontId="1" fillId="0" borderId="3" xfId="0" applyFont="1" applyBorder="1" applyAlignment="1">
      <alignment horizontal="center"/>
    </xf>
    <xf numFmtId="164" fontId="1" fillId="0" borderId="4" xfId="0" applyFont="1" applyBorder="1" applyAlignment="1">
      <alignment horizontal="center"/>
    </xf>
    <xf numFmtId="37" fontId="3" fillId="0" borderId="0" xfId="0" applyNumberFormat="1" applyFont="1"/>
    <xf numFmtId="38" fontId="4" fillId="0" borderId="0" xfId="0" applyNumberFormat="1" applyFont="1"/>
    <xf numFmtId="38" fontId="2" fillId="0" borderId="0" xfId="0" applyNumberFormat="1" applyFont="1"/>
    <xf numFmtId="38" fontId="3" fillId="0" borderId="0" xfId="0" applyNumberFormat="1" applyFont="1" applyAlignment="1">
      <alignment horizontal="center"/>
    </xf>
    <xf numFmtId="38" fontId="5" fillId="0" borderId="0" xfId="0" applyNumberFormat="1" applyFont="1" applyAlignment="1">
      <alignment horizontal="center"/>
    </xf>
    <xf numFmtId="38" fontId="1" fillId="0" borderId="0" xfId="0" applyNumberFormat="1" applyFont="1"/>
    <xf numFmtId="164" fontId="3" fillId="0" borderId="0" xfId="0" applyFont="1" applyAlignment="1">
      <alignment horizontal="left"/>
    </xf>
    <xf numFmtId="38" fontId="3" fillId="0" borderId="0" xfId="0" applyNumberFormat="1" applyFont="1" applyBorder="1"/>
    <xf numFmtId="38" fontId="3" fillId="0" borderId="5" xfId="0" applyNumberFormat="1" applyFont="1" applyBorder="1"/>
    <xf numFmtId="164" fontId="4" fillId="0" borderId="0" xfId="0" applyFont="1" applyAlignment="1">
      <alignment horizontal="center"/>
    </xf>
    <xf numFmtId="164" fontId="1" fillId="0" borderId="0" xfId="0" applyFont="1" applyBorder="1" applyAlignment="1">
      <alignment horizontal="center"/>
    </xf>
    <xf numFmtId="38" fontId="3" fillId="0" borderId="0" xfId="0" applyNumberFormat="1" applyFont="1" applyBorder="1" applyAlignment="1">
      <alignment horizontal="center"/>
    </xf>
    <xf numFmtId="164" fontId="4" fillId="0" borderId="0" xfId="0" applyFont="1" applyAlignment="1">
      <alignment horizontal="left"/>
    </xf>
    <xf numFmtId="164" fontId="3" fillId="0" borderId="0" xfId="0" applyFont="1" applyBorder="1" applyAlignment="1">
      <alignment horizontal="left"/>
    </xf>
    <xf numFmtId="164" fontId="1" fillId="0" borderId="6" xfId="0" applyFont="1" applyBorder="1" applyAlignment="1">
      <alignment horizontal="center"/>
    </xf>
    <xf numFmtId="38" fontId="5" fillId="0" borderId="6" xfId="0" applyNumberFormat="1" applyFont="1" applyBorder="1" applyAlignment="1">
      <alignment horizontal="center"/>
    </xf>
    <xf numFmtId="164" fontId="3" fillId="0" borderId="0" xfId="0" quotePrefix="1" applyFont="1" applyBorder="1" applyAlignment="1">
      <alignment horizontal="left"/>
    </xf>
    <xf numFmtId="164" fontId="2" fillId="0" borderId="0" xfId="0" applyFont="1" applyAlignment="1">
      <alignment horizontal="left"/>
    </xf>
    <xf numFmtId="37" fontId="2" fillId="0" borderId="0" xfId="0" applyNumberFormat="1" applyFont="1" applyBorder="1"/>
    <xf numFmtId="37" fontId="3" fillId="0" borderId="6" xfId="0" applyNumberFormat="1" applyFont="1" applyBorder="1"/>
    <xf numFmtId="38" fontId="3" fillId="0" borderId="7" xfId="0" applyNumberFormat="1" applyFont="1" applyBorder="1" applyAlignment="1">
      <alignment horizontal="center"/>
    </xf>
    <xf numFmtId="164" fontId="2" fillId="0" borderId="0" xfId="0" quotePrefix="1" applyFont="1" applyAlignment="1">
      <alignment horizontal="left"/>
    </xf>
    <xf numFmtId="38" fontId="3" fillId="0" borderId="1" xfId="0" applyNumberFormat="1" applyFont="1" applyBorder="1" applyAlignment="1">
      <alignment horizontal="center"/>
    </xf>
    <xf numFmtId="38" fontId="5" fillId="0" borderId="0" xfId="0" applyNumberFormat="1" applyFont="1" applyBorder="1" applyAlignment="1">
      <alignment horizontal="center"/>
    </xf>
    <xf numFmtId="38" fontId="3" fillId="0" borderId="5" xfId="0" applyNumberFormat="1" applyFont="1" applyBorder="1" applyAlignment="1">
      <alignment horizontal="center"/>
    </xf>
    <xf numFmtId="38" fontId="6" fillId="0" borderId="6" xfId="0" applyNumberFormat="1" applyFont="1" applyBorder="1" applyAlignment="1">
      <alignment horizontal="center"/>
    </xf>
    <xf numFmtId="38" fontId="6" fillId="0" borderId="0" xfId="0" applyNumberFormat="1" applyFont="1" applyBorder="1" applyAlignment="1">
      <alignment horizontal="center"/>
    </xf>
    <xf numFmtId="164" fontId="3" fillId="0" borderId="6" xfId="0" applyFont="1" applyBorder="1" applyAlignment="1">
      <alignment horizontal="center"/>
    </xf>
    <xf numFmtId="38" fontId="3" fillId="0" borderId="6" xfId="0" applyNumberFormat="1" applyFont="1" applyBorder="1" applyAlignment="1">
      <alignment horizontal="center"/>
    </xf>
    <xf numFmtId="164" fontId="3" fillId="0" borderId="0" xfId="0" applyFont="1" applyBorder="1" applyAlignment="1">
      <alignment horizontal="center"/>
    </xf>
    <xf numFmtId="22" fontId="3" fillId="0" borderId="0" xfId="0" applyNumberFormat="1" applyFont="1"/>
    <xf numFmtId="164" fontId="4" fillId="0" borderId="0" xfId="0" quotePrefix="1" applyFont="1" applyAlignment="1">
      <alignment horizontal="left"/>
    </xf>
    <xf numFmtId="17" fontId="5" fillId="0" borderId="2" xfId="0" applyNumberFormat="1" applyFont="1" applyBorder="1" applyAlignment="1">
      <alignment horizontal="center"/>
    </xf>
    <xf numFmtId="164" fontId="7" fillId="0" borderId="0" xfId="0" applyFont="1"/>
    <xf numFmtId="164" fontId="8" fillId="0" borderId="0" xfId="0" applyFont="1"/>
    <xf numFmtId="172" fontId="1" fillId="0" borderId="0" xfId="0" applyNumberFormat="1" applyFont="1"/>
    <xf numFmtId="172" fontId="1" fillId="0" borderId="5" xfId="0" applyNumberFormat="1" applyFont="1" applyBorder="1" applyAlignment="1">
      <alignment horizontal="centerContinuous"/>
    </xf>
    <xf numFmtId="172" fontId="1" fillId="0" borderId="8" xfId="0" applyNumberFormat="1" applyFont="1" applyBorder="1" applyAlignment="1">
      <alignment horizontal="center"/>
    </xf>
    <xf numFmtId="172" fontId="3" fillId="0" borderId="0" xfId="0" applyNumberFormat="1" applyFont="1"/>
    <xf numFmtId="6" fontId="1" fillId="0" borderId="0" xfId="0" applyNumberFormat="1" applyFont="1"/>
    <xf numFmtId="6" fontId="1" fillId="0" borderId="8" xfId="0" applyNumberFormat="1" applyFont="1" applyBorder="1" applyAlignment="1">
      <alignment horizontal="center"/>
    </xf>
    <xf numFmtId="6" fontId="3" fillId="0" borderId="0" xfId="0" applyNumberFormat="1" applyFont="1"/>
    <xf numFmtId="6" fontId="1" fillId="0" borderId="5" xfId="0" applyNumberFormat="1" applyFont="1" applyBorder="1"/>
    <xf numFmtId="38" fontId="1" fillId="0" borderId="9" xfId="0" quotePrefix="1" applyNumberFormat="1" applyFont="1" applyBorder="1" applyAlignment="1">
      <alignment horizontal="centerContinuous"/>
    </xf>
    <xf numFmtId="38" fontId="1" fillId="0" borderId="8" xfId="0" applyNumberFormat="1" applyFont="1" applyBorder="1" applyAlignment="1">
      <alignment horizontal="center"/>
    </xf>
    <xf numFmtId="172" fontId="1" fillId="0" borderId="10" xfId="0" applyNumberFormat="1" applyFont="1" applyBorder="1" applyAlignment="1">
      <alignment horizontal="centerContinuous"/>
    </xf>
    <xf numFmtId="38" fontId="3" fillId="2" borderId="0" xfId="0" applyNumberFormat="1" applyFont="1" applyFill="1" applyBorder="1" applyAlignment="1">
      <alignment horizontal="center"/>
    </xf>
    <xf numFmtId="164" fontId="0" fillId="0" borderId="0" xfId="0" applyBorder="1"/>
    <xf numFmtId="37" fontId="3" fillId="0" borderId="0" xfId="0" applyNumberFormat="1" applyFont="1" applyBorder="1"/>
    <xf numFmtId="38" fontId="3" fillId="0" borderId="0" xfId="0" applyNumberFormat="1" applyFont="1" applyAlignment="1">
      <alignment horizontal="left"/>
    </xf>
    <xf numFmtId="164" fontId="9" fillId="0" borderId="0" xfId="0" applyFont="1" applyBorder="1" applyAlignment="1">
      <alignment horizontal="center"/>
    </xf>
    <xf numFmtId="14" fontId="10" fillId="0" borderId="0" xfId="0" applyNumberFormat="1" applyFont="1" applyBorder="1" applyAlignment="1"/>
    <xf numFmtId="17" fontId="10" fillId="0" borderId="0" xfId="0" applyNumberFormat="1" applyFont="1" applyBorder="1" applyAlignment="1">
      <alignment horizontal="center"/>
    </xf>
    <xf numFmtId="164" fontId="10" fillId="0" borderId="0" xfId="0" quotePrefix="1" applyFont="1" applyBorder="1" applyAlignment="1">
      <alignment horizontal="center"/>
    </xf>
    <xf numFmtId="173" fontId="10" fillId="0" borderId="0" xfId="0" applyNumberFormat="1" applyFont="1" applyBorder="1" applyAlignment="1">
      <alignment horizontal="center"/>
    </xf>
    <xf numFmtId="174" fontId="10" fillId="0" borderId="0" xfId="0" applyNumberFormat="1" applyFont="1" applyBorder="1" applyAlignment="1">
      <alignment horizontal="center"/>
    </xf>
    <xf numFmtId="164" fontId="10" fillId="0" borderId="0" xfId="0" applyFont="1" applyBorder="1" applyAlignment="1">
      <alignment horizontal="center"/>
    </xf>
    <xf numFmtId="38" fontId="10" fillId="0" borderId="0" xfId="0" applyNumberFormat="1" applyFont="1" applyBorder="1" applyAlignment="1"/>
    <xf numFmtId="38" fontId="11" fillId="0" borderId="0" xfId="0" applyNumberFormat="1" applyFont="1" applyBorder="1"/>
    <xf numFmtId="38" fontId="10" fillId="0" borderId="0" xfId="0" applyNumberFormat="1" applyFont="1" applyBorder="1" applyAlignment="1">
      <alignment horizontal="right"/>
    </xf>
    <xf numFmtId="164" fontId="11" fillId="0" borderId="0" xfId="0" quotePrefix="1" applyFont="1" applyBorder="1" applyAlignment="1">
      <alignment horizontal="center"/>
    </xf>
    <xf numFmtId="174" fontId="11" fillId="0" borderId="0" xfId="0" applyNumberFormat="1" applyFont="1" applyAlignment="1">
      <alignment horizontal="center"/>
    </xf>
    <xf numFmtId="168" fontId="10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AM-3R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BAM-EG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BAM-hplr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POSFNBAM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mmel Cumulative"/>
      <sheetName val="BAM-3RD"/>
    </sheetNames>
    <sheetDataSet>
      <sheetData sheetId="0"/>
      <sheetData sheetId="1">
        <row r="9">
          <cell r="BI9">
            <v>0</v>
          </cell>
          <cell r="BK9">
            <v>5142293</v>
          </cell>
        </row>
        <row r="10">
          <cell r="BI10">
            <v>0</v>
          </cell>
          <cell r="BK10">
            <v>1332280</v>
          </cell>
        </row>
        <row r="11">
          <cell r="BI11">
            <v>0</v>
          </cell>
          <cell r="BK11">
            <v>425640</v>
          </cell>
        </row>
        <row r="12">
          <cell r="BI12">
            <v>0</v>
          </cell>
          <cell r="BK12">
            <v>596562</v>
          </cell>
        </row>
        <row r="13">
          <cell r="BI13">
            <v>0</v>
          </cell>
          <cell r="BK13">
            <v>1762570</v>
          </cell>
        </row>
        <row r="14">
          <cell r="BI14">
            <v>0</v>
          </cell>
          <cell r="BK14">
            <v>5267570</v>
          </cell>
        </row>
        <row r="15">
          <cell r="BI15">
            <v>230000</v>
          </cell>
          <cell r="BK15">
            <v>6336781</v>
          </cell>
        </row>
        <row r="16">
          <cell r="BI16">
            <v>0</v>
          </cell>
          <cell r="BK16">
            <v>7659781</v>
          </cell>
        </row>
        <row r="17">
          <cell r="BI17">
            <v>0</v>
          </cell>
          <cell r="BK17">
            <v>11109457</v>
          </cell>
        </row>
        <row r="18">
          <cell r="BI18">
            <v>0</v>
          </cell>
          <cell r="BK18">
            <v>14483993</v>
          </cell>
        </row>
        <row r="19">
          <cell r="BI19">
            <v>0</v>
          </cell>
          <cell r="BK19">
            <v>15087537</v>
          </cell>
        </row>
        <row r="20">
          <cell r="BI20">
            <v>0</v>
          </cell>
          <cell r="BK20">
            <v>13124537</v>
          </cell>
        </row>
        <row r="21">
          <cell r="BI21">
            <v>0</v>
          </cell>
          <cell r="BK21">
            <v>8360277</v>
          </cell>
        </row>
        <row r="22">
          <cell r="BI22">
            <v>0</v>
          </cell>
          <cell r="BK22">
            <v>3832263</v>
          </cell>
        </row>
        <row r="23">
          <cell r="BI23">
            <v>0</v>
          </cell>
          <cell r="BK23">
            <v>3435349</v>
          </cell>
        </row>
        <row r="24">
          <cell r="BI24">
            <v>0</v>
          </cell>
          <cell r="BK24">
            <v>3176476</v>
          </cell>
        </row>
        <row r="25">
          <cell r="BI25">
            <v>0</v>
          </cell>
          <cell r="BK25">
            <v>5206476</v>
          </cell>
        </row>
        <row r="26">
          <cell r="BI26">
            <v>0</v>
          </cell>
          <cell r="BK26">
            <v>8402632</v>
          </cell>
        </row>
        <row r="27">
          <cell r="BI27">
            <v>0</v>
          </cell>
          <cell r="BK27">
            <v>12144556</v>
          </cell>
        </row>
        <row r="28">
          <cell r="BI28">
            <v>0</v>
          </cell>
          <cell r="BK28">
            <v>14986054</v>
          </cell>
        </row>
        <row r="29">
          <cell r="BI29">
            <v>0</v>
          </cell>
          <cell r="BK29">
            <v>16603642</v>
          </cell>
        </row>
        <row r="30">
          <cell r="BI30">
            <v>0</v>
          </cell>
          <cell r="BK30">
            <v>17768222</v>
          </cell>
        </row>
        <row r="31">
          <cell r="BI31">
            <v>0</v>
          </cell>
          <cell r="BK31">
            <v>18693969</v>
          </cell>
        </row>
        <row r="32">
          <cell r="BK32">
            <v>17367700</v>
          </cell>
        </row>
        <row r="33">
          <cell r="BK33">
            <v>10982652</v>
          </cell>
        </row>
        <row r="34">
          <cell r="BK34">
            <v>9509323</v>
          </cell>
        </row>
        <row r="35">
          <cell r="BK35">
            <v>10546396</v>
          </cell>
        </row>
        <row r="36">
          <cell r="BK36">
            <v>12214864</v>
          </cell>
        </row>
        <row r="37">
          <cell r="BK37">
            <v>14255916</v>
          </cell>
        </row>
        <row r="38">
          <cell r="BK38">
            <v>11357721</v>
          </cell>
        </row>
        <row r="39">
          <cell r="BK39">
            <v>12708180</v>
          </cell>
        </row>
        <row r="40">
          <cell r="BK40">
            <v>13118038</v>
          </cell>
        </row>
        <row r="41">
          <cell r="BK41">
            <v>13487648</v>
          </cell>
        </row>
        <row r="42">
          <cell r="BK42">
            <v>13848452</v>
          </cell>
        </row>
        <row r="43">
          <cell r="BK43">
            <v>13030876</v>
          </cell>
        </row>
        <row r="44">
          <cell r="BK44">
            <v>12312163</v>
          </cell>
        </row>
        <row r="45">
          <cell r="BK45">
            <v>9298484</v>
          </cell>
        </row>
        <row r="46">
          <cell r="BK46">
            <v>5675435</v>
          </cell>
        </row>
        <row r="47">
          <cell r="BK47">
            <v>2006721</v>
          </cell>
        </row>
        <row r="48">
          <cell r="BK48">
            <v>799335</v>
          </cell>
        </row>
        <row r="49">
          <cell r="BK49">
            <v>1601550</v>
          </cell>
        </row>
        <row r="50">
          <cell r="BK50">
            <v>2401288</v>
          </cell>
        </row>
        <row r="51">
          <cell r="BK51">
            <v>3749754</v>
          </cell>
        </row>
        <row r="52">
          <cell r="BK52">
            <v>4111054</v>
          </cell>
        </row>
        <row r="53">
          <cell r="BK53">
            <v>4816850</v>
          </cell>
        </row>
        <row r="54">
          <cell r="BK54">
            <v>5551263</v>
          </cell>
        </row>
        <row r="55">
          <cell r="BK55">
            <v>6102197</v>
          </cell>
        </row>
        <row r="56">
          <cell r="BK56">
            <v>4899882</v>
          </cell>
        </row>
        <row r="57">
          <cell r="BK57">
            <v>2883981.0979500003</v>
          </cell>
        </row>
        <row r="58">
          <cell r="BK58">
            <v>1392897.5209760002</v>
          </cell>
        </row>
        <row r="59">
          <cell r="BK59">
            <v>37664.945976000279</v>
          </cell>
        </row>
        <row r="60">
          <cell r="BK60">
            <v>1.8959760002762778</v>
          </cell>
        </row>
        <row r="61">
          <cell r="BK61">
            <v>1.8959760002762778</v>
          </cell>
        </row>
        <row r="62">
          <cell r="BK62">
            <v>1.8959760002762778</v>
          </cell>
        </row>
        <row r="63">
          <cell r="BK63">
            <v>1000001.8959760002</v>
          </cell>
        </row>
        <row r="64">
          <cell r="BK64">
            <v>2000001.8959760002</v>
          </cell>
        </row>
        <row r="65">
          <cell r="BK65">
            <v>3000001.8959760005</v>
          </cell>
        </row>
        <row r="66">
          <cell r="BK66">
            <v>4000001.8959760005</v>
          </cell>
        </row>
        <row r="67">
          <cell r="BK67">
            <v>5000001.8959760005</v>
          </cell>
        </row>
        <row r="68">
          <cell r="BK68">
            <v>3250001.8959760005</v>
          </cell>
        </row>
        <row r="69">
          <cell r="BK69">
            <v>2250001.8959760005</v>
          </cell>
        </row>
        <row r="70">
          <cell r="BK70">
            <v>1250001.8959760005</v>
          </cell>
        </row>
        <row r="71">
          <cell r="BK71">
            <v>1.8959760004654527</v>
          </cell>
        </row>
        <row r="72">
          <cell r="BK72">
            <v>1.8959760004654527</v>
          </cell>
        </row>
        <row r="73">
          <cell r="BK73">
            <v>1.8959760004654527</v>
          </cell>
        </row>
        <row r="74">
          <cell r="BK74">
            <v>1.8959760004654527</v>
          </cell>
        </row>
        <row r="75">
          <cell r="BK75">
            <v>1000001.8959760005</v>
          </cell>
        </row>
        <row r="76">
          <cell r="BK76">
            <v>2000001.8959760005</v>
          </cell>
        </row>
        <row r="77">
          <cell r="BK77">
            <v>3000001.8959760005</v>
          </cell>
        </row>
        <row r="78">
          <cell r="BK78">
            <v>4000001.8959760005</v>
          </cell>
        </row>
        <row r="79">
          <cell r="BK79">
            <v>5000001.8959760005</v>
          </cell>
        </row>
        <row r="80">
          <cell r="BK80">
            <v>3250001.8959760005</v>
          </cell>
        </row>
        <row r="81">
          <cell r="BK81">
            <v>2250001.8959760005</v>
          </cell>
        </row>
        <row r="82">
          <cell r="BK82">
            <v>1250001.8959760005</v>
          </cell>
        </row>
        <row r="83">
          <cell r="BK83">
            <v>1.8959760004654527</v>
          </cell>
        </row>
        <row r="84">
          <cell r="BK84">
            <v>1.8959760004654527</v>
          </cell>
        </row>
        <row r="85">
          <cell r="BK85">
            <v>1.8959760004654527</v>
          </cell>
        </row>
        <row r="86">
          <cell r="BK86">
            <v>1023001.8959760005</v>
          </cell>
        </row>
        <row r="87">
          <cell r="BK87">
            <v>2013001.8959760005</v>
          </cell>
        </row>
        <row r="88">
          <cell r="BK88">
            <v>3036001.8959760005</v>
          </cell>
        </row>
        <row r="89">
          <cell r="BK89">
            <v>3977001.8959760005</v>
          </cell>
        </row>
        <row r="90">
          <cell r="BK90">
            <v>3977001.8959760005</v>
          </cell>
        </row>
        <row r="91">
          <cell r="BK91">
            <v>5000001.8959760005</v>
          </cell>
        </row>
        <row r="92">
          <cell r="BK92">
            <v>5000001.8959760005</v>
          </cell>
        </row>
        <row r="93">
          <cell r="BK93">
            <v>3295001.8959760005</v>
          </cell>
        </row>
        <row r="94">
          <cell r="BK94">
            <v>1590001.8959760005</v>
          </cell>
        </row>
        <row r="95">
          <cell r="BK95">
            <v>1.8959760004654527</v>
          </cell>
        </row>
        <row r="96">
          <cell r="BK96">
            <v>1.8959760004654527</v>
          </cell>
        </row>
        <row r="97">
          <cell r="BK97">
            <v>941001.89597600047</v>
          </cell>
        </row>
        <row r="98">
          <cell r="BK98">
            <v>1964001.8959760005</v>
          </cell>
        </row>
        <row r="99">
          <cell r="BK99">
            <v>2954001.8959760005</v>
          </cell>
        </row>
        <row r="100">
          <cell r="BK100">
            <v>3977001.8959760005</v>
          </cell>
        </row>
        <row r="101">
          <cell r="BK101">
            <v>5000001.8959760005</v>
          </cell>
        </row>
        <row r="102">
          <cell r="BK102">
            <v>5000001.8959760005</v>
          </cell>
        </row>
        <row r="103">
          <cell r="BK103">
            <v>5000001.8959760005</v>
          </cell>
        </row>
        <row r="104">
          <cell r="BK104">
            <v>4950001.8959760005</v>
          </cell>
        </row>
        <row r="105">
          <cell r="BK105">
            <v>3245001.8959760005</v>
          </cell>
        </row>
        <row r="106">
          <cell r="BK106">
            <v>1540001.8959760005</v>
          </cell>
        </row>
        <row r="107">
          <cell r="BK107">
            <v>1.8959760004654527</v>
          </cell>
        </row>
        <row r="108">
          <cell r="BK108">
            <v>1.8959760004654527</v>
          </cell>
        </row>
        <row r="109">
          <cell r="BK109">
            <v>1.8959760004654527</v>
          </cell>
        </row>
        <row r="110">
          <cell r="BK110">
            <v>1.8959760004654527</v>
          </cell>
        </row>
        <row r="111">
          <cell r="BK111">
            <v>1.8959760004654527</v>
          </cell>
        </row>
        <row r="112">
          <cell r="BK112">
            <v>1.8959760004654527</v>
          </cell>
        </row>
        <row r="113">
          <cell r="BK113">
            <v>1.8959760004654527</v>
          </cell>
        </row>
        <row r="114">
          <cell r="BK114">
            <v>1.8959760004654527</v>
          </cell>
        </row>
        <row r="115">
          <cell r="BK115">
            <v>1.8959760004654527</v>
          </cell>
        </row>
        <row r="116">
          <cell r="BK116">
            <v>1.8959760004654527</v>
          </cell>
        </row>
        <row r="117">
          <cell r="BK117">
            <v>1.8959760004654527</v>
          </cell>
        </row>
        <row r="118">
          <cell r="BK118">
            <v>1.8959760004654527</v>
          </cell>
        </row>
        <row r="119">
          <cell r="BK119">
            <v>1.8959760004654527</v>
          </cell>
        </row>
        <row r="120">
          <cell r="BK120">
            <v>1.8959760004654527</v>
          </cell>
        </row>
        <row r="121">
          <cell r="BK121">
            <v>1.8959760004654527</v>
          </cell>
        </row>
        <row r="122">
          <cell r="BK122">
            <v>1.8959760004654527</v>
          </cell>
        </row>
        <row r="123">
          <cell r="BK123">
            <v>1.8959760004654527</v>
          </cell>
        </row>
        <row r="124">
          <cell r="BK124">
            <v>1.8959760004654527</v>
          </cell>
        </row>
        <row r="125">
          <cell r="BK125">
            <v>1.8959760004654527</v>
          </cell>
        </row>
        <row r="126">
          <cell r="BK126">
            <v>1.8959760004654527</v>
          </cell>
        </row>
        <row r="127">
          <cell r="BK127">
            <v>1.8959760004654527</v>
          </cell>
        </row>
        <row r="128">
          <cell r="BK128">
            <v>1.8959760004654527</v>
          </cell>
        </row>
        <row r="129">
          <cell r="BK129">
            <v>1.8959760004654527</v>
          </cell>
        </row>
        <row r="130">
          <cell r="BK130">
            <v>1.8959760004654527</v>
          </cell>
        </row>
        <row r="131">
          <cell r="BK131">
            <v>1.8959760004654527</v>
          </cell>
        </row>
        <row r="132">
          <cell r="BK132">
            <v>1.8959760004654527</v>
          </cell>
        </row>
        <row r="133">
          <cell r="BK133">
            <v>1.8959760004654527</v>
          </cell>
        </row>
        <row r="134">
          <cell r="BK134">
            <v>1.8959760004654527</v>
          </cell>
        </row>
        <row r="135">
          <cell r="BK135">
            <v>1.8959760004654527</v>
          </cell>
        </row>
        <row r="136">
          <cell r="BK136">
            <v>1.8959760004654527</v>
          </cell>
        </row>
        <row r="137">
          <cell r="BK137">
            <v>1.8959760004654527</v>
          </cell>
        </row>
        <row r="138">
          <cell r="BK138">
            <v>1.8959760004654527</v>
          </cell>
        </row>
        <row r="139">
          <cell r="BK139">
            <v>1.8959760004654527</v>
          </cell>
        </row>
        <row r="140">
          <cell r="BK140">
            <v>1.8959760004654527</v>
          </cell>
        </row>
        <row r="141">
          <cell r="BK141">
            <v>1.8959760004654527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BAM-EGS"/>
    </sheetNames>
    <sheetDataSet>
      <sheetData sheetId="0"/>
      <sheetData sheetId="1">
        <row r="9">
          <cell r="AM9">
            <v>0</v>
          </cell>
        </row>
        <row r="11">
          <cell r="AK11">
            <v>4736</v>
          </cell>
          <cell r="AL11">
            <v>-3327000</v>
          </cell>
          <cell r="AM11">
            <v>246252</v>
          </cell>
          <cell r="AN11">
            <v>20701</v>
          </cell>
          <cell r="AO11">
            <v>0</v>
          </cell>
          <cell r="AP11">
            <v>338</v>
          </cell>
          <cell r="AQ11">
            <v>7920</v>
          </cell>
          <cell r="AR11">
            <v>30529</v>
          </cell>
          <cell r="AS11">
            <v>30005</v>
          </cell>
          <cell r="AT11">
            <v>0</v>
          </cell>
          <cell r="AU11">
            <v>0</v>
          </cell>
          <cell r="AV11">
            <v>0</v>
          </cell>
          <cell r="AW11">
            <v>0</v>
          </cell>
          <cell r="AX11">
            <v>-2581002</v>
          </cell>
          <cell r="AY11">
            <v>-5556997</v>
          </cell>
          <cell r="AZ11">
            <v>0</v>
          </cell>
          <cell r="BA11">
            <v>-2983125</v>
          </cell>
          <cell r="BB11">
            <v>0</v>
          </cell>
          <cell r="BC11">
            <v>2311894</v>
          </cell>
          <cell r="BD11">
            <v>3068474</v>
          </cell>
          <cell r="BE11">
            <v>3170574</v>
          </cell>
          <cell r="BF11">
            <v>2983798</v>
          </cell>
          <cell r="BG11">
            <v>2706844</v>
          </cell>
          <cell r="BH11">
            <v>2642038</v>
          </cell>
          <cell r="BI11">
            <v>0</v>
          </cell>
          <cell r="BJ11">
            <v>-8065210</v>
          </cell>
          <cell r="BK11">
            <v>-8337665</v>
          </cell>
          <cell r="BL11">
            <v>0</v>
          </cell>
          <cell r="BM11">
            <v>0</v>
          </cell>
          <cell r="BN11">
            <v>0</v>
          </cell>
          <cell r="BO11">
            <v>1856220</v>
          </cell>
          <cell r="BP11">
            <v>1796342</v>
          </cell>
          <cell r="BQ11">
            <v>1856220</v>
          </cell>
          <cell r="BR11">
            <v>1856220</v>
          </cell>
          <cell r="BS11">
            <v>1796342</v>
          </cell>
          <cell r="BT11">
            <v>1856220</v>
          </cell>
          <cell r="BU11">
            <v>0</v>
          </cell>
          <cell r="BV11">
            <v>-7802681</v>
          </cell>
          <cell r="BW11">
            <v>-8099384</v>
          </cell>
          <cell r="BX11">
            <v>-333</v>
          </cell>
          <cell r="BY11">
            <v>0</v>
          </cell>
          <cell r="BZ11">
            <v>0</v>
          </cell>
          <cell r="CA11">
            <v>2685281</v>
          </cell>
          <cell r="CB11">
            <v>2598801</v>
          </cell>
          <cell r="CC11">
            <v>2685428</v>
          </cell>
          <cell r="CD11">
            <v>2685428</v>
          </cell>
          <cell r="CE11">
            <v>2598802</v>
          </cell>
          <cell r="CF11">
            <v>2685428</v>
          </cell>
          <cell r="CG11">
            <v>0</v>
          </cell>
          <cell r="CH11">
            <v>-7650342</v>
          </cell>
          <cell r="CI11">
            <v>-7853849</v>
          </cell>
          <cell r="CJ11">
            <v>-446</v>
          </cell>
          <cell r="CK11">
            <v>0</v>
          </cell>
          <cell r="CL11">
            <v>0</v>
          </cell>
          <cell r="CM11">
            <v>2619109</v>
          </cell>
          <cell r="CN11">
            <v>2534620</v>
          </cell>
          <cell r="CO11">
            <v>2619108</v>
          </cell>
          <cell r="CP11">
            <v>2619109</v>
          </cell>
          <cell r="CQ11">
            <v>2534620</v>
          </cell>
          <cell r="CR11">
            <v>2619109</v>
          </cell>
          <cell r="CS11">
            <v>0</v>
          </cell>
          <cell r="CT11">
            <v>-7385217</v>
          </cell>
          <cell r="CU11">
            <v>-7714574</v>
          </cell>
          <cell r="CV11">
            <v>-341</v>
          </cell>
          <cell r="CW11">
            <v>0</v>
          </cell>
          <cell r="CX11">
            <v>0</v>
          </cell>
          <cell r="CY11">
            <v>2549619</v>
          </cell>
          <cell r="CZ11">
            <v>2467372</v>
          </cell>
          <cell r="DA11">
            <v>2549619</v>
          </cell>
          <cell r="DB11">
            <v>2549619</v>
          </cell>
          <cell r="DC11">
            <v>2467372</v>
          </cell>
          <cell r="DD11">
            <v>2549619</v>
          </cell>
          <cell r="DE11">
            <v>0</v>
          </cell>
          <cell r="DF11">
            <v>-7120736</v>
          </cell>
          <cell r="DG11">
            <v>-7576971</v>
          </cell>
          <cell r="DH11">
            <v>-4</v>
          </cell>
          <cell r="DI11">
            <v>0</v>
          </cell>
          <cell r="DJ11">
            <v>0</v>
          </cell>
          <cell r="DK11">
            <v>2549619</v>
          </cell>
          <cell r="DL11">
            <v>2467373</v>
          </cell>
          <cell r="DM11">
            <v>2549619</v>
          </cell>
          <cell r="DN11">
            <v>2549619</v>
          </cell>
          <cell r="DO11">
            <v>2467373</v>
          </cell>
          <cell r="DP11">
            <v>2549619</v>
          </cell>
          <cell r="DQ11">
            <v>0</v>
          </cell>
          <cell r="DR11">
            <v>-7717361</v>
          </cell>
          <cell r="DS11">
            <v>-7576971</v>
          </cell>
          <cell r="DT11">
            <v>-4</v>
          </cell>
          <cell r="DU11">
            <v>0</v>
          </cell>
          <cell r="DV11">
            <v>4848000</v>
          </cell>
          <cell r="DW11">
            <v>0</v>
          </cell>
          <cell r="DX11">
            <v>0</v>
          </cell>
          <cell r="DY11">
            <v>0</v>
          </cell>
          <cell r="DZ11">
            <v>0</v>
          </cell>
          <cell r="EA11">
            <v>0</v>
          </cell>
          <cell r="EB11">
            <v>0</v>
          </cell>
          <cell r="EC11">
            <v>0</v>
          </cell>
          <cell r="ED11">
            <v>0</v>
          </cell>
        </row>
        <row r="44">
          <cell r="C44">
            <v>-12966347.231999999</v>
          </cell>
          <cell r="D44">
            <v>-7059989.1779999994</v>
          </cell>
          <cell r="E44">
            <v>7548851.3280000016</v>
          </cell>
          <cell r="F44">
            <v>6590733.2519999985</v>
          </cell>
          <cell r="G44">
            <v>5238153.6119999997</v>
          </cell>
          <cell r="H44">
            <v>2193444.8979999996</v>
          </cell>
          <cell r="I44">
            <v>-885895.15800000029</v>
          </cell>
          <cell r="J44">
            <v>-842627.58200000029</v>
          </cell>
          <cell r="K44">
            <v>3405288.6440000003</v>
          </cell>
          <cell r="L44">
            <v>4826064.1580000008</v>
          </cell>
          <cell r="M44">
            <v>-5737167.8090469996</v>
          </cell>
          <cell r="N44">
            <v>-11743012.964999996</v>
          </cell>
          <cell r="O44">
            <v>-9653836.0779900011</v>
          </cell>
          <cell r="P44">
            <v>6706528.1559599992</v>
          </cell>
          <cell r="Q44">
            <v>6156711.6987350006</v>
          </cell>
          <cell r="R44">
            <v>6761981.676</v>
          </cell>
          <cell r="S44">
            <v>5032499</v>
          </cell>
          <cell r="T44">
            <v>577418</v>
          </cell>
          <cell r="U44">
            <v>-100551</v>
          </cell>
          <cell r="V44">
            <v>-159599</v>
          </cell>
          <cell r="W44">
            <v>0</v>
          </cell>
          <cell r="X44">
            <v>0</v>
          </cell>
          <cell r="Y44">
            <v>1170300</v>
          </cell>
          <cell r="Z44">
            <v>2604000</v>
          </cell>
          <cell r="AA44">
            <v>1039190</v>
          </cell>
          <cell r="AB44">
            <v>383059</v>
          </cell>
          <cell r="AC44">
            <v>-666351</v>
          </cell>
          <cell r="AD44">
            <v>243810</v>
          </cell>
          <cell r="AE44">
            <v>-1162783</v>
          </cell>
          <cell r="AF44">
            <v>-109355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-3327000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  <cell r="AU44">
            <v>0</v>
          </cell>
          <cell r="AV44">
            <v>0</v>
          </cell>
          <cell r="AW44">
            <v>0</v>
          </cell>
          <cell r="AX44">
            <v>-2630000</v>
          </cell>
          <cell r="AY44">
            <v>-5819087</v>
          </cell>
          <cell r="AZ44">
            <v>0</v>
          </cell>
          <cell r="BA44">
            <v>-3000000</v>
          </cell>
          <cell r="BB44">
            <v>0</v>
          </cell>
          <cell r="BC44">
            <v>2289004</v>
          </cell>
          <cell r="BD44">
            <v>3038093</v>
          </cell>
          <cell r="BE44">
            <v>3139182</v>
          </cell>
          <cell r="BF44">
            <v>2954255</v>
          </cell>
          <cell r="BG44">
            <v>2680043</v>
          </cell>
          <cell r="BH44">
            <v>2615879</v>
          </cell>
          <cell r="BI44">
            <v>0</v>
          </cell>
          <cell r="BJ44">
            <v>-8112008</v>
          </cell>
          <cell r="BK44">
            <v>-8604447</v>
          </cell>
          <cell r="BL44">
            <v>0</v>
          </cell>
          <cell r="BM44">
            <v>0</v>
          </cell>
          <cell r="BN44">
            <v>0</v>
          </cell>
          <cell r="BO44">
            <v>1837841</v>
          </cell>
          <cell r="BP44">
            <v>1778556</v>
          </cell>
          <cell r="BQ44">
            <v>1837841</v>
          </cell>
          <cell r="BR44">
            <v>1837841</v>
          </cell>
          <cell r="BS44">
            <v>1778556</v>
          </cell>
          <cell r="BT44">
            <v>1837841</v>
          </cell>
          <cell r="BU44">
            <v>0</v>
          </cell>
          <cell r="BV44">
            <v>-7848052</v>
          </cell>
          <cell r="BW44">
            <v>-8359052</v>
          </cell>
          <cell r="BX44">
            <v>-333</v>
          </cell>
          <cell r="BY44">
            <v>0</v>
          </cell>
          <cell r="BZ44">
            <v>0</v>
          </cell>
          <cell r="CA44">
            <v>2658694</v>
          </cell>
          <cell r="CB44">
            <v>2573070</v>
          </cell>
          <cell r="CC44">
            <v>2658839</v>
          </cell>
          <cell r="CD44">
            <v>2658839</v>
          </cell>
          <cell r="CE44">
            <v>2573070</v>
          </cell>
          <cell r="CF44">
            <v>2658839</v>
          </cell>
          <cell r="CG44">
            <v>0</v>
          </cell>
          <cell r="CH44">
            <v>-7694851</v>
          </cell>
          <cell r="CI44">
            <v>-8105851</v>
          </cell>
          <cell r="CJ44">
            <v>-446</v>
          </cell>
          <cell r="CK44">
            <v>0</v>
          </cell>
          <cell r="CL44">
            <v>0</v>
          </cell>
          <cell r="CM44">
            <v>2593176</v>
          </cell>
          <cell r="CN44">
            <v>2509525</v>
          </cell>
          <cell r="CO44">
            <v>2593176</v>
          </cell>
          <cell r="CP44">
            <v>2593176</v>
          </cell>
          <cell r="CQ44">
            <v>2509525</v>
          </cell>
          <cell r="CR44">
            <v>2593176</v>
          </cell>
          <cell r="CS44">
            <v>0</v>
          </cell>
          <cell r="CT44">
            <v>-7428227</v>
          </cell>
          <cell r="CU44">
            <v>-7962227</v>
          </cell>
          <cell r="CV44">
            <v>-341</v>
          </cell>
          <cell r="CW44">
            <v>0</v>
          </cell>
          <cell r="CX44">
            <v>0</v>
          </cell>
          <cell r="CY44">
            <v>2524374</v>
          </cell>
          <cell r="CZ44">
            <v>2442943</v>
          </cell>
          <cell r="DA44">
            <v>2524374</v>
          </cell>
          <cell r="DB44">
            <v>2524374</v>
          </cell>
          <cell r="DC44">
            <v>2442943</v>
          </cell>
          <cell r="DD44">
            <v>2524374</v>
          </cell>
          <cell r="DE44">
            <v>0</v>
          </cell>
          <cell r="DF44">
            <v>-7162232</v>
          </cell>
          <cell r="DG44">
            <v>-7820232</v>
          </cell>
          <cell r="DH44">
            <v>-4</v>
          </cell>
          <cell r="DI44">
            <v>0</v>
          </cell>
          <cell r="DJ44">
            <v>0</v>
          </cell>
          <cell r="DK44">
            <v>2524374</v>
          </cell>
          <cell r="DL44">
            <v>2442943</v>
          </cell>
          <cell r="DM44">
            <v>2524374</v>
          </cell>
          <cell r="DN44">
            <v>2524374</v>
          </cell>
          <cell r="DO44">
            <v>2442943</v>
          </cell>
          <cell r="DP44">
            <v>2524374</v>
          </cell>
          <cell r="DQ44">
            <v>0</v>
          </cell>
          <cell r="DR44">
            <v>-7762232</v>
          </cell>
          <cell r="DS44">
            <v>-7820232</v>
          </cell>
          <cell r="DT44">
            <v>-4</v>
          </cell>
          <cell r="DU44">
            <v>0</v>
          </cell>
          <cell r="DV44">
            <v>4848000</v>
          </cell>
          <cell r="DW44">
            <v>0</v>
          </cell>
          <cell r="DX44">
            <v>0</v>
          </cell>
          <cell r="DY44">
            <v>0</v>
          </cell>
          <cell r="DZ44">
            <v>0</v>
          </cell>
          <cell r="EA44">
            <v>0</v>
          </cell>
          <cell r="EB44">
            <v>0</v>
          </cell>
          <cell r="EC44">
            <v>0</v>
          </cell>
          <cell r="ED44">
            <v>0</v>
          </cell>
          <cell r="EE44" t="e">
            <v>#VALUE!</v>
          </cell>
        </row>
        <row r="45">
          <cell r="C45">
            <v>-12516336</v>
          </cell>
          <cell r="D45">
            <v>-7071880</v>
          </cell>
          <cell r="E45">
            <v>7262702</v>
          </cell>
          <cell r="F45">
            <v>6430780</v>
          </cell>
          <cell r="G45">
            <v>5210602</v>
          </cell>
          <cell r="H45">
            <v>2152588</v>
          </cell>
          <cell r="I45">
            <v>-858573</v>
          </cell>
          <cell r="J45">
            <v>-842581</v>
          </cell>
          <cell r="K45">
            <v>3392705</v>
          </cell>
          <cell r="L45">
            <v>4751844</v>
          </cell>
          <cell r="M45">
            <v>-5679870</v>
          </cell>
          <cell r="N45">
            <v>-11658502</v>
          </cell>
          <cell r="O45">
            <v>-9522248</v>
          </cell>
          <cell r="P45">
            <v>6738629</v>
          </cell>
          <cell r="Q45">
            <v>6179310</v>
          </cell>
          <cell r="R45">
            <v>6829452</v>
          </cell>
          <cell r="S45">
            <v>5088192</v>
          </cell>
          <cell r="T45">
            <v>570958</v>
          </cell>
          <cell r="U45">
            <v>-31512</v>
          </cell>
          <cell r="V45">
            <v>-179035</v>
          </cell>
          <cell r="W45">
            <v>-42338</v>
          </cell>
          <cell r="X45">
            <v>-698476</v>
          </cell>
          <cell r="Y45">
            <v>351184</v>
          </cell>
          <cell r="Z45">
            <v>294016</v>
          </cell>
          <cell r="AA45">
            <v>430087</v>
          </cell>
          <cell r="AB45">
            <v>1107008</v>
          </cell>
          <cell r="AC45">
            <v>-563220</v>
          </cell>
          <cell r="AD45">
            <v>-33335</v>
          </cell>
          <cell r="AE45">
            <v>-858235</v>
          </cell>
          <cell r="AF45">
            <v>-494261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0</v>
          </cell>
        </row>
        <row r="46">
          <cell r="Y46">
            <v>-819116</v>
          </cell>
        </row>
        <row r="47">
          <cell r="B47">
            <v>23074874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BAM-EGS"/>
    </sheetNames>
    <sheetDataSet>
      <sheetData sheetId="0"/>
      <sheetData sheetId="1">
        <row r="11">
          <cell r="AK11">
            <v>-420672</v>
          </cell>
          <cell r="AL11">
            <v>-2463998</v>
          </cell>
          <cell r="AM11">
            <v>-1722358</v>
          </cell>
          <cell r="AN11">
            <v>-2498978</v>
          </cell>
          <cell r="AO11">
            <v>9591523</v>
          </cell>
          <cell r="AP11">
            <v>3992501</v>
          </cell>
          <cell r="AQ11">
            <v>2055602</v>
          </cell>
          <cell r="AR11">
            <v>297595</v>
          </cell>
          <cell r="AS11">
            <v>-1939299</v>
          </cell>
          <cell r="AT11">
            <v>-1975547</v>
          </cell>
          <cell r="AU11">
            <v>-633594</v>
          </cell>
          <cell r="AV11">
            <v>-1451865</v>
          </cell>
          <cell r="AW11">
            <v>-4120661</v>
          </cell>
          <cell r="AX11">
            <v>-9473229</v>
          </cell>
          <cell r="AY11">
            <v>-7984191</v>
          </cell>
          <cell r="AZ11">
            <v>-12460025</v>
          </cell>
          <cell r="BA11">
            <v>1613699</v>
          </cell>
          <cell r="BB11">
            <v>0</v>
          </cell>
          <cell r="BC11">
            <v>-2311894</v>
          </cell>
          <cell r="BD11">
            <v>-4068474</v>
          </cell>
          <cell r="BE11">
            <v>-4170574</v>
          </cell>
          <cell r="BF11">
            <v>-3877848</v>
          </cell>
          <cell r="BG11">
            <v>-3602584</v>
          </cell>
          <cell r="BH11">
            <v>8860482</v>
          </cell>
          <cell r="BI11">
            <v>13839931</v>
          </cell>
          <cell r="BJ11">
            <v>-15232457</v>
          </cell>
          <cell r="BK11">
            <v>9992801</v>
          </cell>
          <cell r="BL11">
            <v>1278125</v>
          </cell>
          <cell r="BM11">
            <v>0</v>
          </cell>
          <cell r="BN11">
            <v>0</v>
          </cell>
          <cell r="BO11">
            <v>-1856220</v>
          </cell>
          <cell r="BP11">
            <v>-2796342</v>
          </cell>
          <cell r="BQ11">
            <v>-2774051</v>
          </cell>
          <cell r="BR11">
            <v>-2759051</v>
          </cell>
          <cell r="BS11">
            <v>9302192</v>
          </cell>
          <cell r="BT11">
            <v>9640953</v>
          </cell>
          <cell r="BU11">
            <v>13798063</v>
          </cell>
          <cell r="BV11">
            <v>-9252574</v>
          </cell>
          <cell r="BW11">
            <v>-8501919</v>
          </cell>
          <cell r="BX11">
            <v>1278456</v>
          </cell>
          <cell r="BY11">
            <v>0</v>
          </cell>
          <cell r="BZ11">
            <v>0</v>
          </cell>
          <cell r="CA11">
            <v>-3656803</v>
          </cell>
          <cell r="CB11">
            <v>6110808</v>
          </cell>
          <cell r="CC11">
            <v>8898589</v>
          </cell>
          <cell r="CD11">
            <v>8870589</v>
          </cell>
          <cell r="CE11">
            <v>9499366</v>
          </cell>
          <cell r="CF11">
            <v>8788589</v>
          </cell>
          <cell r="CG11">
            <v>0</v>
          </cell>
          <cell r="CH11">
            <v>-19709436</v>
          </cell>
          <cell r="CI11">
            <v>-19274794</v>
          </cell>
          <cell r="CJ11">
            <v>1618567</v>
          </cell>
          <cell r="CK11">
            <v>0</v>
          </cell>
          <cell r="CL11">
            <v>-941000</v>
          </cell>
          <cell r="CM11">
            <v>-3544106</v>
          </cell>
          <cell r="CN11">
            <v>6149599</v>
          </cell>
          <cell r="CO11">
            <v>8855474</v>
          </cell>
          <cell r="CP11">
            <v>8802475</v>
          </cell>
          <cell r="CQ11">
            <v>9562879</v>
          </cell>
          <cell r="CR11">
            <v>9878394</v>
          </cell>
          <cell r="CS11">
            <v>50000</v>
          </cell>
          <cell r="CT11">
            <v>-20370243</v>
          </cell>
          <cell r="CU11">
            <v>-18868110</v>
          </cell>
          <cell r="CV11">
            <v>1568382</v>
          </cell>
          <cell r="CW11">
            <v>-70</v>
          </cell>
          <cell r="CX11">
            <v>137</v>
          </cell>
          <cell r="CY11">
            <v>-2434917</v>
          </cell>
          <cell r="CZ11">
            <v>8023786</v>
          </cell>
          <cell r="DA11">
            <v>9119900</v>
          </cell>
          <cell r="DB11">
            <v>9898683</v>
          </cell>
          <cell r="DC11">
            <v>9622628</v>
          </cell>
          <cell r="DD11">
            <v>9940903</v>
          </cell>
          <cell r="DE11">
            <v>-18619</v>
          </cell>
          <cell r="DF11">
            <v>-22252095</v>
          </cell>
          <cell r="DG11">
            <v>-20773207</v>
          </cell>
          <cell r="DH11">
            <v>28044</v>
          </cell>
          <cell r="DI11">
            <v>18</v>
          </cell>
          <cell r="DJ11">
            <v>0</v>
          </cell>
          <cell r="DK11">
            <v>-2435619</v>
          </cell>
          <cell r="DL11">
            <v>9169779</v>
          </cell>
          <cell r="DM11">
            <v>9953681</v>
          </cell>
          <cell r="DN11">
            <v>9914421</v>
          </cell>
          <cell r="DO11">
            <v>9632627</v>
          </cell>
          <cell r="DP11">
            <v>9944821</v>
          </cell>
          <cell r="DQ11">
            <v>0</v>
          </cell>
          <cell r="DR11">
            <v>-21891159</v>
          </cell>
          <cell r="DS11">
            <v>-23036341</v>
          </cell>
          <cell r="DT11">
            <v>28088</v>
          </cell>
          <cell r="DU11">
            <v>-175</v>
          </cell>
          <cell r="DV11">
            <v>-4800000</v>
          </cell>
          <cell r="DW11">
            <v>4800000</v>
          </cell>
          <cell r="DX11">
            <v>0</v>
          </cell>
          <cell r="DY11">
            <v>0</v>
          </cell>
          <cell r="DZ11">
            <v>0</v>
          </cell>
          <cell r="EA11">
            <v>0</v>
          </cell>
          <cell r="EB11">
            <v>0</v>
          </cell>
          <cell r="EC11">
            <v>0</v>
          </cell>
          <cell r="ED11">
            <v>0</v>
          </cell>
        </row>
        <row r="44">
          <cell r="B44">
            <v>0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-597847</v>
          </cell>
          <cell r="W44">
            <v>2081754.6364000002</v>
          </cell>
          <cell r="X44">
            <v>3222245</v>
          </cell>
          <cell r="Y44">
            <v>609243</v>
          </cell>
          <cell r="Z44">
            <v>-5880562</v>
          </cell>
          <cell r="AA44">
            <v>-6087505</v>
          </cell>
          <cell r="AB44">
            <v>2411686</v>
          </cell>
          <cell r="AC44">
            <v>-4592701</v>
          </cell>
          <cell r="AD44">
            <v>2415037</v>
          </cell>
          <cell r="AE44">
            <v>8089716</v>
          </cell>
          <cell r="AF44">
            <v>1211139</v>
          </cell>
          <cell r="AG44">
            <v>-656145</v>
          </cell>
          <cell r="AH44">
            <v>1716132</v>
          </cell>
          <cell r="AI44">
            <v>872605</v>
          </cell>
          <cell r="AJ44">
            <v>3119011</v>
          </cell>
          <cell r="AK44">
            <v>-428960</v>
          </cell>
          <cell r="AL44">
            <v>-2512835</v>
          </cell>
          <cell r="AM44">
            <v>-2526223</v>
          </cell>
          <cell r="AN44">
            <v>-2572852</v>
          </cell>
          <cell r="AO44">
            <v>9468109</v>
          </cell>
          <cell r="AP44">
            <v>3933825</v>
          </cell>
          <cell r="AQ44">
            <v>2028767</v>
          </cell>
          <cell r="AR44">
            <v>339373</v>
          </cell>
          <cell r="AS44">
            <v>-1915646</v>
          </cell>
          <cell r="AT44">
            <v>-2103296</v>
          </cell>
          <cell r="AU44">
            <v>-644885</v>
          </cell>
          <cell r="AV44">
            <v>-1424239</v>
          </cell>
          <cell r="AW44">
            <v>-4152414.9989999998</v>
          </cell>
          <cell r="AX44">
            <v>-9540038</v>
          </cell>
          <cell r="AY44">
            <v>-8419942</v>
          </cell>
          <cell r="AZ44">
            <v>-12500000</v>
          </cell>
          <cell r="BA44">
            <v>1620000</v>
          </cell>
          <cell r="BB44">
            <v>0</v>
          </cell>
          <cell r="BC44">
            <v>-2289004</v>
          </cell>
          <cell r="BD44">
            <v>-4038093</v>
          </cell>
          <cell r="BE44">
            <v>-4139182</v>
          </cell>
          <cell r="BF44">
            <v>-3954255</v>
          </cell>
          <cell r="BG44">
            <v>-3680043</v>
          </cell>
          <cell r="BH44">
            <v>8786121</v>
          </cell>
          <cell r="BI44">
            <v>13749931</v>
          </cell>
          <cell r="BJ44">
            <v>-15289923</v>
          </cell>
          <cell r="BK44">
            <v>9604447</v>
          </cell>
          <cell r="BL44">
            <v>1250000</v>
          </cell>
          <cell r="BM44">
            <v>0</v>
          </cell>
          <cell r="BN44">
            <v>0</v>
          </cell>
          <cell r="BO44">
            <v>-1837841</v>
          </cell>
          <cell r="BP44">
            <v>-2778556</v>
          </cell>
          <cell r="BQ44">
            <v>-2837841</v>
          </cell>
          <cell r="BR44">
            <v>-2837841</v>
          </cell>
          <cell r="BS44">
            <v>9221444</v>
          </cell>
          <cell r="BT44">
            <v>9562163</v>
          </cell>
          <cell r="BU44">
            <v>13750000</v>
          </cell>
          <cell r="BV44">
            <v>-9317074</v>
          </cell>
          <cell r="BW44">
            <v>-8873919</v>
          </cell>
          <cell r="BX44">
            <v>1250333</v>
          </cell>
          <cell r="BY44">
            <v>0</v>
          </cell>
          <cell r="BZ44">
            <v>0</v>
          </cell>
          <cell r="CA44">
            <v>-3682111</v>
          </cell>
          <cell r="CB44">
            <v>6042652</v>
          </cell>
          <cell r="CC44">
            <v>8828161</v>
          </cell>
          <cell r="CD44">
            <v>8800161</v>
          </cell>
          <cell r="CE44">
            <v>9426930</v>
          </cell>
          <cell r="CF44">
            <v>8718161</v>
          </cell>
          <cell r="CG44">
            <v>0</v>
          </cell>
          <cell r="CH44">
            <v>-19802232</v>
          </cell>
          <cell r="CI44">
            <v>-19918066</v>
          </cell>
          <cell r="CJ44">
            <v>1590446</v>
          </cell>
          <cell r="CK44">
            <v>0</v>
          </cell>
          <cell r="CL44">
            <v>-941000</v>
          </cell>
          <cell r="CM44">
            <v>-3616176</v>
          </cell>
          <cell r="CN44">
            <v>6074575</v>
          </cell>
          <cell r="CO44">
            <v>8783824</v>
          </cell>
          <cell r="CP44">
            <v>8783824</v>
          </cell>
          <cell r="CQ44">
            <v>9490475</v>
          </cell>
          <cell r="CR44">
            <v>9806824</v>
          </cell>
          <cell r="CS44">
            <v>50000</v>
          </cell>
          <cell r="CT44">
            <v>-20450177</v>
          </cell>
          <cell r="CU44">
            <v>-19518369</v>
          </cell>
          <cell r="CV44">
            <v>1540341</v>
          </cell>
          <cell r="CW44">
            <v>0</v>
          </cell>
          <cell r="CX44">
            <v>136</v>
          </cell>
          <cell r="CY44">
            <v>-2524374</v>
          </cell>
          <cell r="CZ44">
            <v>7949504</v>
          </cell>
          <cell r="DA44">
            <v>9052143</v>
          </cell>
          <cell r="DB44">
            <v>9875626</v>
          </cell>
          <cell r="DC44">
            <v>9557057</v>
          </cell>
          <cell r="DD44">
            <v>9875626</v>
          </cell>
          <cell r="DE44">
            <v>-18724</v>
          </cell>
          <cell r="DF44">
            <v>-22332906</v>
          </cell>
          <cell r="DG44">
            <v>-21429906</v>
          </cell>
          <cell r="DH44">
            <v>4</v>
          </cell>
          <cell r="DI44">
            <v>0</v>
          </cell>
          <cell r="DJ44">
            <v>0</v>
          </cell>
          <cell r="DK44">
            <v>-2524374</v>
          </cell>
          <cell r="DL44">
            <v>9095058</v>
          </cell>
          <cell r="DM44">
            <v>9875626</v>
          </cell>
          <cell r="DN44">
            <v>9875626</v>
          </cell>
          <cell r="DO44">
            <v>9557057</v>
          </cell>
          <cell r="DP44">
            <v>9875626</v>
          </cell>
          <cell r="DQ44">
            <v>0</v>
          </cell>
          <cell r="DR44">
            <v>-21992770</v>
          </cell>
          <cell r="DS44">
            <v>-23757752</v>
          </cell>
          <cell r="DT44">
            <v>90</v>
          </cell>
          <cell r="DU44">
            <v>0</v>
          </cell>
          <cell r="DV44">
            <v>-4800000</v>
          </cell>
          <cell r="DW44">
            <v>4800000</v>
          </cell>
          <cell r="DX44">
            <v>0</v>
          </cell>
          <cell r="DY44">
            <v>0</v>
          </cell>
          <cell r="DZ44">
            <v>0</v>
          </cell>
          <cell r="EA44">
            <v>0</v>
          </cell>
          <cell r="EB44">
            <v>0</v>
          </cell>
          <cell r="EC44">
            <v>0</v>
          </cell>
          <cell r="ED44">
            <v>0</v>
          </cell>
          <cell r="EE44" t="e">
            <v>#VALUE!</v>
          </cell>
        </row>
        <row r="45">
          <cell r="V45">
            <v>-576305</v>
          </cell>
          <cell r="W45">
            <v>2123168</v>
          </cell>
          <cell r="X45">
            <v>3931959</v>
          </cell>
          <cell r="Y45">
            <v>1371463</v>
          </cell>
          <cell r="Z45">
            <v>-3897180</v>
          </cell>
          <cell r="AA45">
            <v>-5637271</v>
          </cell>
          <cell r="AB45">
            <v>1526501</v>
          </cell>
          <cell r="AC45">
            <v>-4886828</v>
          </cell>
          <cell r="AD45">
            <v>2512812</v>
          </cell>
          <cell r="AE45">
            <v>7780791</v>
          </cell>
          <cell r="AF45">
            <v>1581719</v>
          </cell>
          <cell r="AG45">
            <v>-669283</v>
          </cell>
          <cell r="AH45">
            <v>1668762</v>
          </cell>
          <cell r="AI45">
            <v>872689</v>
          </cell>
          <cell r="AJ45">
            <v>3184548</v>
          </cell>
          <cell r="AK45">
            <v>-420672</v>
          </cell>
          <cell r="AL45">
            <v>-5864268</v>
          </cell>
          <cell r="AM45">
            <v>-2561790</v>
          </cell>
          <cell r="AN45">
            <v>-2573388</v>
          </cell>
          <cell r="AO45">
            <v>9497963</v>
          </cell>
          <cell r="AP45">
            <v>3948507</v>
          </cell>
          <cell r="AQ45">
            <v>2095749</v>
          </cell>
          <cell r="AR45">
            <v>319107</v>
          </cell>
          <cell r="AS45">
            <v>-1888390</v>
          </cell>
          <cell r="AT45">
            <v>-1994234</v>
          </cell>
          <cell r="AU45">
            <v>-637616</v>
          </cell>
          <cell r="AV45">
            <v>-1454585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223">
          <cell r="I2223">
            <v>-13459990</v>
          </cell>
        </row>
        <row r="2249">
          <cell r="I2249">
            <v>-4999990</v>
          </cell>
        </row>
        <row r="2272">
          <cell r="I2272">
            <v>-1367500</v>
          </cell>
        </row>
        <row r="2284">
          <cell r="I2284">
            <v>5000000</v>
          </cell>
        </row>
        <row r="2295">
          <cell r="I2295">
            <v>5150000</v>
          </cell>
        </row>
        <row r="2307">
          <cell r="I2307">
            <v>6960784</v>
          </cell>
        </row>
        <row r="2319">
          <cell r="I2319">
            <v>7076144</v>
          </cell>
        </row>
        <row r="2331">
          <cell r="I2331">
            <v>7076144</v>
          </cell>
        </row>
        <row r="2343">
          <cell r="I2343">
            <v>6860784</v>
          </cell>
        </row>
        <row r="2354">
          <cell r="I2354">
            <v>6676144</v>
          </cell>
        </row>
        <row r="2363">
          <cell r="I2363">
            <v>-4900000</v>
          </cell>
        </row>
        <row r="2373">
          <cell r="I2373">
            <v>-6413333</v>
          </cell>
        </row>
        <row r="2383">
          <cell r="I2383">
            <v>-6413334</v>
          </cell>
        </row>
        <row r="2392">
          <cell r="I2392">
            <v>-4573333</v>
          </cell>
        </row>
        <row r="2400">
          <cell r="I2400">
            <v>-2480000</v>
          </cell>
        </row>
        <row r="2404">
          <cell r="I2404">
            <v>2100000</v>
          </cell>
        </row>
        <row r="2408">
          <cell r="I2408">
            <v>2170000</v>
          </cell>
        </row>
        <row r="2413">
          <cell r="I2413">
            <v>4060784</v>
          </cell>
        </row>
        <row r="2417">
          <cell r="I2417">
            <v>4506144</v>
          </cell>
        </row>
        <row r="2421">
          <cell r="I2421">
            <v>4506144</v>
          </cell>
        </row>
        <row r="2425">
          <cell r="I2425">
            <v>4360784</v>
          </cell>
        </row>
        <row r="2429">
          <cell r="I2429">
            <v>4506144</v>
          </cell>
        </row>
        <row r="2432">
          <cell r="I2432">
            <v>-2500000</v>
          </cell>
        </row>
        <row r="2435">
          <cell r="I2435">
            <v>-2583333</v>
          </cell>
        </row>
        <row r="2438">
          <cell r="I2438">
            <v>-2583334</v>
          </cell>
        </row>
        <row r="2441">
          <cell r="I2441">
            <v>-2333333</v>
          </cell>
        </row>
        <row r="2444">
          <cell r="I2444">
            <v>300000</v>
          </cell>
        </row>
        <row r="2447">
          <cell r="I2447">
            <v>310000</v>
          </cell>
        </row>
        <row r="2451">
          <cell r="I2451">
            <v>2260784</v>
          </cell>
        </row>
        <row r="2455">
          <cell r="I2455">
            <v>2336144</v>
          </cell>
        </row>
        <row r="2459">
          <cell r="I2459">
            <v>2336144</v>
          </cell>
        </row>
        <row r="2463">
          <cell r="I2463">
            <v>2260784</v>
          </cell>
        </row>
        <row r="2467">
          <cell r="I2467">
            <v>2336144</v>
          </cell>
        </row>
        <row r="2470">
          <cell r="I2470">
            <v>-2500000</v>
          </cell>
        </row>
        <row r="2473">
          <cell r="I2473">
            <v>-2583333</v>
          </cell>
        </row>
        <row r="2476">
          <cell r="I2476">
            <v>-2583333</v>
          </cell>
        </row>
        <row r="2479">
          <cell r="I2479">
            <v>-2333333</v>
          </cell>
        </row>
        <row r="2482">
          <cell r="I2482">
            <v>1960784</v>
          </cell>
        </row>
        <row r="2485">
          <cell r="I2485">
            <v>2026144</v>
          </cell>
        </row>
        <row r="2488">
          <cell r="I2488">
            <v>2026144</v>
          </cell>
        </row>
        <row r="2491">
          <cell r="I2491">
            <v>1960784</v>
          </cell>
        </row>
        <row r="2494">
          <cell r="I2494">
            <v>2026144</v>
          </cell>
        </row>
        <row r="2497">
          <cell r="I2497">
            <v>-2500000</v>
          </cell>
        </row>
        <row r="2500">
          <cell r="I2500">
            <v>-2583333</v>
          </cell>
        </row>
        <row r="2503">
          <cell r="I2503">
            <v>-2583333</v>
          </cell>
        </row>
        <row r="2506">
          <cell r="I2506">
            <v>-2333333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C9035">
    <pageSetUpPr fitToPage="1"/>
  </sheetPr>
  <dimension ref="A1:HJ9545"/>
  <sheetViews>
    <sheetView showGridLines="0" tabSelected="1" topLeftCell="AC9035" workbookViewId="0">
      <selection activeCell="AE9062" sqref="AE9062"/>
    </sheetView>
  </sheetViews>
  <sheetFormatPr defaultRowHeight="10.5" x14ac:dyDescent="0.15"/>
  <cols>
    <col min="1" max="1" width="4.19921875" style="3" customWidth="1"/>
    <col min="2" max="2" width="23.796875" customWidth="1"/>
    <col min="3" max="3" width="12" customWidth="1"/>
    <col min="4" max="4" width="24.3984375" customWidth="1"/>
    <col min="5" max="5" width="13.796875" customWidth="1"/>
    <col min="6" max="6" width="15.3984375" customWidth="1"/>
    <col min="7" max="16" width="17.3984375" style="7" customWidth="1"/>
    <col min="17" max="17" width="17.796875" style="7" customWidth="1"/>
    <col min="18" max="39" width="17.3984375" style="7" customWidth="1"/>
    <col min="40" max="40" width="18.59765625" style="7" customWidth="1"/>
    <col min="41" max="172" width="17.3984375" style="7" customWidth="1"/>
    <col min="173" max="173" width="17.3984375" style="7" hidden="1" customWidth="1"/>
    <col min="174" max="174" width="20" style="7" customWidth="1"/>
    <col min="175" max="175" width="15.796875" style="7" customWidth="1"/>
    <col min="176" max="176" width="7.19921875" style="7" customWidth="1"/>
    <col min="177" max="177" width="18.796875" style="17" customWidth="1"/>
    <col min="178" max="178" width="25.19921875" style="47" customWidth="1"/>
    <col min="179" max="179" width="20.796875" style="51" customWidth="1"/>
    <col min="180" max="180" width="18.796875" style="17" customWidth="1"/>
    <col min="181" max="181" width="18.19921875" style="47" customWidth="1"/>
    <col min="182" max="182" width="20.796875" style="47" customWidth="1"/>
    <col min="183" max="183" width="18.796875" style="17" customWidth="1"/>
    <col min="184" max="184" width="17.796875" style="47" customWidth="1"/>
    <col min="185" max="185" width="20.796875" style="47" customWidth="1"/>
    <col min="186" max="186" width="18.796875" style="17" customWidth="1"/>
    <col min="187" max="187" width="17.796875" style="47" customWidth="1"/>
    <col min="188" max="188" width="20.796875" style="47" customWidth="1"/>
    <col min="189" max="189" width="18.796875" style="17" customWidth="1"/>
    <col min="190" max="190" width="18" style="47" customWidth="1"/>
    <col min="191" max="191" width="20.796875" style="47" customWidth="1"/>
    <col min="192" max="192" width="18.796875" style="17" customWidth="1"/>
    <col min="193" max="193" width="16.796875" style="47" customWidth="1"/>
    <col min="194" max="194" width="20.796875" style="3" customWidth="1"/>
    <col min="195" max="196" width="18.796875" style="46" customWidth="1"/>
    <col min="197" max="197" width="20.796875" style="46" customWidth="1"/>
    <col min="198" max="212" width="7.796875" style="46" customWidth="1"/>
    <col min="213" max="218" width="7.796875" style="45" customWidth="1"/>
    <col min="219" max="252" width="7.796875" customWidth="1"/>
  </cols>
  <sheetData>
    <row r="1" spans="1:218" ht="12" customHeight="1" x14ac:dyDescent="0.2">
      <c r="A1" s="3" t="s">
        <v>2097</v>
      </c>
      <c r="D1" s="42">
        <f ca="1">NOW()</f>
        <v>41887.548871990744</v>
      </c>
      <c r="K1" s="13" t="s">
        <v>2098</v>
      </c>
      <c r="FT1" s="14" t="s">
        <v>2099</v>
      </c>
    </row>
    <row r="2" spans="1:218" ht="14.1" customHeight="1" thickBot="1" x14ac:dyDescent="0.25">
      <c r="A2" s="3" t="s">
        <v>2100</v>
      </c>
      <c r="K2" s="4" t="s">
        <v>2106</v>
      </c>
      <c r="FT2" s="14" t="s">
        <v>2099</v>
      </c>
    </row>
    <row r="3" spans="1:218" ht="14.1" customHeight="1" thickBot="1" x14ac:dyDescent="0.25">
      <c r="F3" s="11" t="s">
        <v>2107</v>
      </c>
      <c r="G3" s="7">
        <v>31</v>
      </c>
      <c r="H3" s="7">
        <v>30</v>
      </c>
      <c r="I3" s="7">
        <v>31</v>
      </c>
      <c r="J3" s="7">
        <v>30</v>
      </c>
      <c r="K3" s="7">
        <v>31</v>
      </c>
      <c r="L3" s="7">
        <v>31</v>
      </c>
      <c r="M3" s="7">
        <v>30</v>
      </c>
      <c r="N3" s="7">
        <v>31</v>
      </c>
      <c r="O3" s="7">
        <v>30</v>
      </c>
      <c r="P3" s="7">
        <v>31</v>
      </c>
      <c r="Q3" s="7">
        <v>31</v>
      </c>
      <c r="R3" s="7">
        <v>28</v>
      </c>
      <c r="S3" s="7">
        <v>31</v>
      </c>
      <c r="T3" s="7">
        <v>30</v>
      </c>
      <c r="U3" s="7">
        <v>31</v>
      </c>
      <c r="V3" s="7">
        <v>30</v>
      </c>
      <c r="W3" s="7">
        <v>31</v>
      </c>
      <c r="X3" s="7">
        <v>31</v>
      </c>
      <c r="Y3" s="7">
        <v>30</v>
      </c>
      <c r="Z3" s="7">
        <v>31</v>
      </c>
      <c r="AA3" s="7">
        <v>30</v>
      </c>
      <c r="AB3" s="7">
        <v>31</v>
      </c>
      <c r="AC3" s="7">
        <v>31</v>
      </c>
      <c r="AD3" s="7">
        <v>29</v>
      </c>
      <c r="AE3" s="7">
        <v>31</v>
      </c>
      <c r="AF3" s="7">
        <v>30</v>
      </c>
      <c r="AG3" s="7">
        <v>31</v>
      </c>
      <c r="AH3" s="7">
        <v>30</v>
      </c>
      <c r="AI3" s="7">
        <v>31</v>
      </c>
      <c r="AJ3" s="7">
        <v>31</v>
      </c>
      <c r="AK3" s="7">
        <v>30</v>
      </c>
      <c r="AL3" s="7">
        <v>31</v>
      </c>
      <c r="AM3" s="7">
        <v>30</v>
      </c>
      <c r="AN3" s="7">
        <v>31</v>
      </c>
      <c r="AO3" s="7">
        <v>31</v>
      </c>
      <c r="AP3" s="7">
        <v>28</v>
      </c>
      <c r="AQ3" s="7">
        <v>31</v>
      </c>
      <c r="AR3" s="7">
        <v>30</v>
      </c>
      <c r="AS3" s="7">
        <v>31</v>
      </c>
      <c r="AT3" s="7">
        <v>30</v>
      </c>
      <c r="AU3" s="7">
        <v>31</v>
      </c>
      <c r="AV3" s="7">
        <v>31</v>
      </c>
      <c r="AW3" s="7">
        <v>30</v>
      </c>
      <c r="AX3" s="7">
        <v>31</v>
      </c>
      <c r="AY3" s="7">
        <v>30</v>
      </c>
      <c r="AZ3" s="7">
        <v>31</v>
      </c>
      <c r="BA3" s="7">
        <v>31</v>
      </c>
      <c r="BB3" s="7">
        <v>28</v>
      </c>
      <c r="BC3" s="7">
        <v>31</v>
      </c>
      <c r="BD3" s="7">
        <v>30</v>
      </c>
      <c r="BE3" s="7">
        <v>31</v>
      </c>
      <c r="BF3" s="7">
        <v>30</v>
      </c>
      <c r="BG3" s="7">
        <v>31</v>
      </c>
      <c r="BH3" s="7">
        <v>31</v>
      </c>
      <c r="BI3" s="7">
        <v>30</v>
      </c>
      <c r="BJ3" s="7">
        <v>31</v>
      </c>
      <c r="BK3" s="7">
        <v>30</v>
      </c>
      <c r="BL3" s="7">
        <v>31</v>
      </c>
      <c r="BM3" s="7">
        <v>31</v>
      </c>
      <c r="BN3" s="7">
        <v>28</v>
      </c>
      <c r="BO3" s="7">
        <v>31</v>
      </c>
      <c r="BP3" s="7">
        <v>30</v>
      </c>
      <c r="BQ3" s="7">
        <v>31</v>
      </c>
      <c r="BR3" s="7">
        <v>30</v>
      </c>
      <c r="BS3" s="7">
        <v>31</v>
      </c>
      <c r="BT3" s="7">
        <v>31</v>
      </c>
      <c r="BU3" s="7">
        <v>30</v>
      </c>
      <c r="BV3" s="7">
        <v>31</v>
      </c>
      <c r="BW3" s="7">
        <v>30</v>
      </c>
      <c r="BX3" s="7">
        <v>31</v>
      </c>
      <c r="BY3" s="7">
        <v>31</v>
      </c>
      <c r="BZ3" s="7">
        <v>28</v>
      </c>
      <c r="CA3" s="7">
        <v>31</v>
      </c>
      <c r="CB3" s="7">
        <v>30</v>
      </c>
      <c r="CC3" s="7">
        <v>31</v>
      </c>
      <c r="CD3" s="7">
        <v>30</v>
      </c>
      <c r="CE3" s="7">
        <v>31</v>
      </c>
      <c r="CF3" s="7">
        <v>31</v>
      </c>
      <c r="CG3" s="7">
        <v>30</v>
      </c>
      <c r="CH3" s="7">
        <v>31</v>
      </c>
      <c r="CI3" s="7">
        <v>30</v>
      </c>
      <c r="CJ3" s="7">
        <v>31</v>
      </c>
      <c r="CK3" s="7">
        <v>31</v>
      </c>
      <c r="CL3" s="7">
        <v>28</v>
      </c>
      <c r="CM3" s="7">
        <v>31</v>
      </c>
      <c r="CN3" s="7">
        <v>30</v>
      </c>
      <c r="CO3" s="7">
        <v>31</v>
      </c>
      <c r="CP3" s="7">
        <v>30</v>
      </c>
      <c r="CQ3" s="7">
        <v>31</v>
      </c>
      <c r="CR3" s="7">
        <v>31</v>
      </c>
      <c r="CS3" s="7">
        <v>30</v>
      </c>
      <c r="CT3" s="7">
        <v>31</v>
      </c>
      <c r="CU3" s="7">
        <v>30</v>
      </c>
      <c r="CV3" s="7">
        <v>31</v>
      </c>
      <c r="CW3" s="7">
        <v>31</v>
      </c>
      <c r="CX3" s="7">
        <v>28</v>
      </c>
      <c r="CY3" s="7">
        <v>31</v>
      </c>
      <c r="CZ3" s="7">
        <v>30</v>
      </c>
      <c r="DA3" s="7">
        <v>31</v>
      </c>
      <c r="DB3" s="7">
        <v>30</v>
      </c>
      <c r="DC3" s="7">
        <v>31</v>
      </c>
      <c r="DD3" s="7">
        <v>31</v>
      </c>
      <c r="DE3" s="7">
        <v>30</v>
      </c>
      <c r="DF3" s="7">
        <v>31</v>
      </c>
      <c r="DG3" s="7">
        <v>30</v>
      </c>
      <c r="DH3" s="7">
        <v>31</v>
      </c>
      <c r="DI3" s="7">
        <v>31</v>
      </c>
      <c r="DJ3" s="7">
        <v>28</v>
      </c>
      <c r="DK3" s="7">
        <v>31</v>
      </c>
      <c r="DL3" s="7">
        <v>30</v>
      </c>
      <c r="DM3" s="7">
        <v>31</v>
      </c>
      <c r="DN3" s="7">
        <v>30</v>
      </c>
      <c r="DO3" s="7">
        <v>31</v>
      </c>
      <c r="DP3" s="7">
        <v>31</v>
      </c>
      <c r="DQ3" s="7">
        <v>30</v>
      </c>
      <c r="DR3" s="7">
        <v>31</v>
      </c>
      <c r="DS3" s="7">
        <v>30</v>
      </c>
      <c r="DT3" s="7">
        <v>31</v>
      </c>
      <c r="DU3" s="7">
        <v>31</v>
      </c>
      <c r="DV3" s="7">
        <v>28</v>
      </c>
      <c r="DW3" s="7">
        <v>31</v>
      </c>
      <c r="DX3" s="7">
        <v>30</v>
      </c>
      <c r="DY3" s="7">
        <v>31</v>
      </c>
      <c r="DZ3" s="7">
        <v>30</v>
      </c>
      <c r="EA3" s="7">
        <v>31</v>
      </c>
      <c r="EB3" s="7">
        <v>31</v>
      </c>
      <c r="EC3" s="7">
        <v>30</v>
      </c>
      <c r="ED3" s="7">
        <v>31</v>
      </c>
      <c r="EE3" s="7">
        <v>30</v>
      </c>
      <c r="EF3" s="7">
        <v>31</v>
      </c>
      <c r="EG3" s="7">
        <v>31</v>
      </c>
      <c r="EH3" s="7">
        <v>28</v>
      </c>
      <c r="EI3" s="7">
        <v>31</v>
      </c>
      <c r="EJ3" s="7">
        <v>30</v>
      </c>
      <c r="EK3" s="7">
        <v>31</v>
      </c>
      <c r="EL3" s="7">
        <v>30</v>
      </c>
      <c r="EM3" s="7">
        <v>31</v>
      </c>
      <c r="EN3" s="7">
        <v>31</v>
      </c>
      <c r="EO3" s="7">
        <v>30</v>
      </c>
      <c r="EP3" s="7">
        <v>31</v>
      </c>
      <c r="EQ3" s="7">
        <v>30</v>
      </c>
      <c r="ER3" s="7">
        <v>31</v>
      </c>
      <c r="ES3" s="7">
        <v>31</v>
      </c>
      <c r="ET3" s="7">
        <v>28</v>
      </c>
      <c r="EU3" s="7">
        <v>31</v>
      </c>
      <c r="EV3" s="7">
        <v>30</v>
      </c>
      <c r="EW3" s="7">
        <v>31</v>
      </c>
      <c r="EX3" s="7">
        <v>30</v>
      </c>
      <c r="EY3" s="7">
        <v>31</v>
      </c>
      <c r="EZ3" s="7">
        <v>31</v>
      </c>
      <c r="FA3" s="7">
        <v>30</v>
      </c>
      <c r="FB3" s="7">
        <v>31</v>
      </c>
      <c r="FC3" s="7">
        <v>30</v>
      </c>
      <c r="FD3" s="7">
        <v>31</v>
      </c>
      <c r="FE3" s="7">
        <v>31</v>
      </c>
      <c r="FF3" s="7">
        <v>28</v>
      </c>
      <c r="FG3" s="7">
        <v>31</v>
      </c>
      <c r="FH3" s="7">
        <v>30</v>
      </c>
      <c r="FI3" s="7">
        <v>31</v>
      </c>
      <c r="FJ3" s="7">
        <v>30</v>
      </c>
      <c r="FK3" s="7">
        <v>31</v>
      </c>
      <c r="FL3" s="7">
        <v>31</v>
      </c>
      <c r="FM3" s="7">
        <v>30</v>
      </c>
      <c r="FN3" s="7">
        <v>31</v>
      </c>
      <c r="FO3" s="7">
        <v>30</v>
      </c>
      <c r="FP3" s="7">
        <v>31</v>
      </c>
      <c r="FQ3" s="7">
        <v>31</v>
      </c>
      <c r="FT3" s="14" t="s">
        <v>2099</v>
      </c>
      <c r="FU3" s="55" t="s">
        <v>2108</v>
      </c>
      <c r="FV3" s="57"/>
      <c r="FW3" s="48"/>
      <c r="FX3" s="55" t="s">
        <v>2109</v>
      </c>
      <c r="FY3" s="57"/>
      <c r="FZ3" s="48"/>
      <c r="GA3" s="55" t="s">
        <v>2110</v>
      </c>
      <c r="GB3" s="57"/>
      <c r="GC3" s="48"/>
      <c r="GD3" s="55" t="s">
        <v>2111</v>
      </c>
      <c r="GE3" s="57"/>
      <c r="GF3" s="3"/>
      <c r="GG3" s="55" t="s">
        <v>2112</v>
      </c>
      <c r="GH3" s="57"/>
      <c r="GI3" s="48"/>
      <c r="GJ3"/>
      <c r="GK3"/>
      <c r="GL3"/>
      <c r="GM3"/>
      <c r="GN3"/>
      <c r="GO3"/>
    </row>
    <row r="4" spans="1:218" ht="14.1" customHeight="1" thickBot="1" x14ac:dyDescent="0.25">
      <c r="F4" s="10" t="s">
        <v>2134</v>
      </c>
      <c r="G4" s="44">
        <v>34394</v>
      </c>
      <c r="H4" s="44">
        <v>34425</v>
      </c>
      <c r="I4" s="44">
        <v>34455</v>
      </c>
      <c r="J4" s="44">
        <v>34486</v>
      </c>
      <c r="K4" s="44">
        <v>34516</v>
      </c>
      <c r="L4" s="44">
        <v>34547</v>
      </c>
      <c r="M4" s="44">
        <v>34578</v>
      </c>
      <c r="N4" s="44">
        <v>34608</v>
      </c>
      <c r="O4" s="44">
        <v>34639</v>
      </c>
      <c r="P4" s="44">
        <v>34669</v>
      </c>
      <c r="Q4" s="44">
        <v>34700</v>
      </c>
      <c r="R4" s="44">
        <v>34731</v>
      </c>
      <c r="S4" s="44">
        <v>34759</v>
      </c>
      <c r="T4" s="44">
        <v>34790</v>
      </c>
      <c r="U4" s="44">
        <v>34820</v>
      </c>
      <c r="V4" s="44">
        <v>34851</v>
      </c>
      <c r="W4" s="44">
        <v>34881</v>
      </c>
      <c r="X4" s="44">
        <v>34912</v>
      </c>
      <c r="Y4" s="44">
        <v>34943</v>
      </c>
      <c r="Z4" s="44">
        <v>34973</v>
      </c>
      <c r="AA4" s="44">
        <v>35004</v>
      </c>
      <c r="AB4" s="44">
        <v>35034</v>
      </c>
      <c r="AC4" s="44">
        <v>35065</v>
      </c>
      <c r="AD4" s="44">
        <v>35096</v>
      </c>
      <c r="AE4" s="44">
        <v>35125</v>
      </c>
      <c r="AF4" s="44">
        <v>35156</v>
      </c>
      <c r="AG4" s="44">
        <v>35186</v>
      </c>
      <c r="AH4" s="44">
        <v>35217</v>
      </c>
      <c r="AI4" s="44">
        <v>35247</v>
      </c>
      <c r="AJ4" s="44">
        <v>35278</v>
      </c>
      <c r="AK4" s="44">
        <v>35309</v>
      </c>
      <c r="AL4" s="44">
        <v>35339</v>
      </c>
      <c r="AM4" s="44">
        <v>35370</v>
      </c>
      <c r="AN4" s="44">
        <v>35400</v>
      </c>
      <c r="AO4" s="44">
        <v>35431</v>
      </c>
      <c r="AP4" s="44">
        <v>35462</v>
      </c>
      <c r="AQ4" s="44">
        <v>35490</v>
      </c>
      <c r="AR4" s="44">
        <v>35521</v>
      </c>
      <c r="AS4" s="44">
        <v>35551</v>
      </c>
      <c r="AT4" s="44">
        <v>35582</v>
      </c>
      <c r="AU4" s="44">
        <v>35612</v>
      </c>
      <c r="AV4" s="44">
        <v>35643</v>
      </c>
      <c r="AW4" s="44">
        <v>35674</v>
      </c>
      <c r="AX4" s="44">
        <v>35704</v>
      </c>
      <c r="AY4" s="44">
        <v>35735</v>
      </c>
      <c r="AZ4" s="44">
        <v>35765</v>
      </c>
      <c r="BA4" s="44">
        <v>35796</v>
      </c>
      <c r="BB4" s="44">
        <v>35827</v>
      </c>
      <c r="BC4" s="44">
        <v>35855</v>
      </c>
      <c r="BD4" s="44">
        <v>35886</v>
      </c>
      <c r="BE4" s="44">
        <v>35916</v>
      </c>
      <c r="BF4" s="44">
        <v>35947</v>
      </c>
      <c r="BG4" s="44">
        <v>35977</v>
      </c>
      <c r="BH4" s="44">
        <v>36008</v>
      </c>
      <c r="BI4" s="44">
        <v>36039</v>
      </c>
      <c r="BJ4" s="44">
        <v>36069</v>
      </c>
      <c r="BK4" s="44">
        <v>36100</v>
      </c>
      <c r="BL4" s="44">
        <v>36130</v>
      </c>
      <c r="BM4" s="44">
        <v>36161</v>
      </c>
      <c r="BN4" s="44">
        <v>36192</v>
      </c>
      <c r="BO4" s="44">
        <v>36220</v>
      </c>
      <c r="BP4" s="44">
        <v>36251</v>
      </c>
      <c r="BQ4" s="44">
        <v>36281</v>
      </c>
      <c r="BR4" s="44">
        <v>36312</v>
      </c>
      <c r="BS4" s="44">
        <v>36342</v>
      </c>
      <c r="BT4" s="44">
        <v>36373</v>
      </c>
      <c r="BU4" s="44">
        <v>36404</v>
      </c>
      <c r="BV4" s="44">
        <v>36434</v>
      </c>
      <c r="BW4" s="44">
        <v>36465</v>
      </c>
      <c r="BX4" s="44">
        <v>36495</v>
      </c>
      <c r="BY4" s="44">
        <v>36526</v>
      </c>
      <c r="BZ4" s="44">
        <v>36557</v>
      </c>
      <c r="CA4" s="44">
        <v>36586</v>
      </c>
      <c r="CB4" s="44">
        <v>36617</v>
      </c>
      <c r="CC4" s="44">
        <v>36647</v>
      </c>
      <c r="CD4" s="44">
        <v>36678</v>
      </c>
      <c r="CE4" s="44">
        <v>36708</v>
      </c>
      <c r="CF4" s="44">
        <v>36739</v>
      </c>
      <c r="CG4" s="44">
        <v>36770</v>
      </c>
      <c r="CH4" s="44">
        <v>36800</v>
      </c>
      <c r="CI4" s="44">
        <v>36831</v>
      </c>
      <c r="CJ4" s="44">
        <v>36861</v>
      </c>
      <c r="CK4" s="44">
        <v>36892</v>
      </c>
      <c r="CL4" s="44">
        <v>36923</v>
      </c>
      <c r="CM4" s="44">
        <v>36951</v>
      </c>
      <c r="CN4" s="44">
        <v>36982</v>
      </c>
      <c r="CO4" s="44">
        <v>37012</v>
      </c>
      <c r="CP4" s="44">
        <v>37043</v>
      </c>
      <c r="CQ4" s="44">
        <v>37073</v>
      </c>
      <c r="CR4" s="44">
        <v>37104</v>
      </c>
      <c r="CS4" s="44">
        <v>37135</v>
      </c>
      <c r="CT4" s="44">
        <v>37165</v>
      </c>
      <c r="CU4" s="44">
        <v>37196</v>
      </c>
      <c r="CV4" s="44">
        <v>37226</v>
      </c>
      <c r="CW4" s="44">
        <v>37257</v>
      </c>
      <c r="CX4" s="44">
        <v>37288</v>
      </c>
      <c r="CY4" s="44">
        <v>37316</v>
      </c>
      <c r="CZ4" s="44">
        <v>37347</v>
      </c>
      <c r="DA4" s="44">
        <v>37377</v>
      </c>
      <c r="DB4" s="44">
        <v>37408</v>
      </c>
      <c r="DC4" s="44">
        <v>37438</v>
      </c>
      <c r="DD4" s="44">
        <v>37469</v>
      </c>
      <c r="DE4" s="44">
        <v>37500</v>
      </c>
      <c r="DF4" s="44">
        <v>37530</v>
      </c>
      <c r="DG4" s="44">
        <v>37561</v>
      </c>
      <c r="DH4" s="44">
        <v>37591</v>
      </c>
      <c r="DI4" s="44">
        <v>37622</v>
      </c>
      <c r="DJ4" s="44">
        <v>37653</v>
      </c>
      <c r="DK4" s="44">
        <v>37681</v>
      </c>
      <c r="DL4" s="44">
        <v>37712</v>
      </c>
      <c r="DM4" s="44">
        <v>37742</v>
      </c>
      <c r="DN4" s="44">
        <v>37773</v>
      </c>
      <c r="DO4" s="44">
        <v>37803</v>
      </c>
      <c r="DP4" s="44">
        <v>37834</v>
      </c>
      <c r="DQ4" s="44">
        <v>37865</v>
      </c>
      <c r="DR4" s="44">
        <v>37895</v>
      </c>
      <c r="DS4" s="44">
        <v>37926</v>
      </c>
      <c r="DT4" s="44">
        <v>37956</v>
      </c>
      <c r="DU4" s="44">
        <v>37987</v>
      </c>
      <c r="DV4" s="44">
        <v>38018</v>
      </c>
      <c r="DW4" s="44">
        <v>38047</v>
      </c>
      <c r="DX4" s="44">
        <v>38078</v>
      </c>
      <c r="DY4" s="44">
        <v>38108</v>
      </c>
      <c r="DZ4" s="44">
        <v>38139</v>
      </c>
      <c r="EA4" s="44">
        <v>38169</v>
      </c>
      <c r="EB4" s="44">
        <v>38200</v>
      </c>
      <c r="EC4" s="44">
        <v>38231</v>
      </c>
      <c r="ED4" s="44">
        <v>38261</v>
      </c>
      <c r="EE4" s="44">
        <v>38292</v>
      </c>
      <c r="EF4" s="44">
        <v>38322</v>
      </c>
      <c r="EG4" s="44">
        <v>38353</v>
      </c>
      <c r="EH4" s="44">
        <v>38384</v>
      </c>
      <c r="EI4" s="44">
        <v>38412</v>
      </c>
      <c r="EJ4" s="44">
        <v>38443</v>
      </c>
      <c r="EK4" s="44">
        <v>38473</v>
      </c>
      <c r="EL4" s="44">
        <v>38504</v>
      </c>
      <c r="EM4" s="44">
        <v>38534</v>
      </c>
      <c r="EN4" s="44">
        <v>38565</v>
      </c>
      <c r="EO4" s="44">
        <v>38596</v>
      </c>
      <c r="EP4" s="44">
        <v>38626</v>
      </c>
      <c r="EQ4" s="44">
        <v>38657</v>
      </c>
      <c r="ER4" s="44">
        <v>38687</v>
      </c>
      <c r="ES4" s="44">
        <v>38718</v>
      </c>
      <c r="ET4" s="44">
        <v>38749</v>
      </c>
      <c r="EU4" s="44">
        <v>38777</v>
      </c>
      <c r="EV4" s="44">
        <v>38808</v>
      </c>
      <c r="EW4" s="44">
        <v>38838</v>
      </c>
      <c r="EX4" s="44">
        <v>38869</v>
      </c>
      <c r="EY4" s="44">
        <v>38899</v>
      </c>
      <c r="EZ4" s="44">
        <v>38930</v>
      </c>
      <c r="FA4" s="44">
        <v>38961</v>
      </c>
      <c r="FB4" s="44">
        <v>38991</v>
      </c>
      <c r="FC4" s="44">
        <v>39022</v>
      </c>
      <c r="FD4" s="44">
        <v>39052</v>
      </c>
      <c r="FE4" s="44">
        <v>39083</v>
      </c>
      <c r="FF4" s="44">
        <v>39114</v>
      </c>
      <c r="FG4" s="44">
        <v>39142</v>
      </c>
      <c r="FH4" s="44">
        <v>39173</v>
      </c>
      <c r="FI4" s="44">
        <v>39203</v>
      </c>
      <c r="FJ4" s="44">
        <v>39234</v>
      </c>
      <c r="FK4" s="44">
        <v>39264</v>
      </c>
      <c r="FL4" s="44">
        <v>39295</v>
      </c>
      <c r="FM4" s="44">
        <v>39326</v>
      </c>
      <c r="FN4" s="44">
        <v>39356</v>
      </c>
      <c r="FO4" s="44">
        <v>39387</v>
      </c>
      <c r="FP4" s="44">
        <v>39417</v>
      </c>
      <c r="FQ4" s="44">
        <v>39448</v>
      </c>
      <c r="FR4" s="8" t="s">
        <v>2135</v>
      </c>
      <c r="FS4" s="9"/>
      <c r="FT4" s="14" t="s">
        <v>2099</v>
      </c>
      <c r="FU4" s="56" t="s">
        <v>2136</v>
      </c>
      <c r="FV4" s="49" t="s">
        <v>2137</v>
      </c>
      <c r="FW4" s="52"/>
      <c r="FX4" s="56" t="s">
        <v>2136</v>
      </c>
      <c r="FY4" s="49" t="s">
        <v>2137</v>
      </c>
      <c r="FZ4" s="49"/>
      <c r="GA4" s="56" t="s">
        <v>2136</v>
      </c>
      <c r="GB4" s="49" t="s">
        <v>2137</v>
      </c>
      <c r="GC4" s="49"/>
      <c r="GD4" s="56" t="s">
        <v>2136</v>
      </c>
      <c r="GE4" s="49" t="s">
        <v>2137</v>
      </c>
      <c r="GF4" s="49"/>
      <c r="GG4" s="56" t="s">
        <v>2136</v>
      </c>
      <c r="GH4" s="49" t="s">
        <v>2137</v>
      </c>
      <c r="GI4" s="49"/>
      <c r="GJ4" s="56" t="s">
        <v>2136</v>
      </c>
      <c r="GK4" s="49" t="s">
        <v>2137</v>
      </c>
      <c r="GL4" s="49"/>
      <c r="GM4" s="56" t="s">
        <v>2136</v>
      </c>
      <c r="GN4" s="49" t="s">
        <v>2137</v>
      </c>
      <c r="GO4" s="49"/>
    </row>
    <row r="5" spans="1:218" ht="14.1" customHeight="1" x14ac:dyDescent="0.2">
      <c r="A5" s="24" t="s">
        <v>2138</v>
      </c>
      <c r="C5" s="22"/>
      <c r="D5" s="21"/>
      <c r="E5" s="21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/>
      <c r="AW5" s="19"/>
      <c r="AX5" s="19"/>
      <c r="AY5" s="19"/>
      <c r="AZ5" s="19"/>
      <c r="BA5" s="19"/>
      <c r="BB5" s="19"/>
      <c r="BC5" s="19"/>
      <c r="BD5" s="19"/>
      <c r="BE5" s="19"/>
      <c r="BF5" s="19"/>
      <c r="BG5" s="19"/>
      <c r="BH5" s="19"/>
      <c r="BI5" s="19"/>
      <c r="BJ5" s="19"/>
      <c r="BK5" s="19"/>
      <c r="BL5" s="19"/>
      <c r="BM5" s="19"/>
      <c r="BN5" s="19"/>
      <c r="BO5" s="19"/>
      <c r="BP5" s="19"/>
      <c r="BQ5" s="19"/>
      <c r="BR5" s="19"/>
      <c r="BS5" s="19"/>
      <c r="BT5" s="19"/>
      <c r="BU5" s="19"/>
      <c r="BV5" s="19"/>
      <c r="BW5" s="19"/>
      <c r="BX5" s="19"/>
      <c r="BY5" s="19"/>
      <c r="BZ5" s="19"/>
      <c r="CA5" s="19"/>
      <c r="CB5" s="19"/>
      <c r="CC5" s="19"/>
      <c r="CD5" s="19"/>
      <c r="CE5" s="19"/>
      <c r="CF5" s="19"/>
      <c r="CG5" s="19"/>
      <c r="CH5" s="19"/>
      <c r="CI5" s="19"/>
      <c r="CJ5" s="19"/>
      <c r="CK5" s="19"/>
      <c r="CL5" s="19"/>
      <c r="CM5" s="19"/>
      <c r="CN5" s="19"/>
      <c r="CO5" s="19"/>
      <c r="CP5" s="19"/>
      <c r="CQ5" s="19"/>
      <c r="CR5" s="19"/>
      <c r="CS5" s="19"/>
      <c r="CT5" s="19"/>
      <c r="CU5" s="19"/>
      <c r="CV5" s="19"/>
      <c r="CW5" s="19"/>
      <c r="CX5" s="19"/>
      <c r="CY5" s="19"/>
      <c r="CZ5" s="19"/>
      <c r="DA5" s="19"/>
      <c r="DB5" s="19"/>
      <c r="DC5" s="19"/>
      <c r="DD5" s="19"/>
      <c r="DE5" s="19"/>
      <c r="DF5" s="19"/>
      <c r="DG5" s="19"/>
      <c r="DH5" s="19"/>
      <c r="DI5" s="19"/>
      <c r="DJ5" s="19"/>
      <c r="DK5" s="19"/>
      <c r="DL5" s="19"/>
      <c r="DM5" s="19"/>
      <c r="DN5" s="19"/>
      <c r="DO5" s="19"/>
      <c r="DP5" s="19"/>
      <c r="DQ5" s="19"/>
      <c r="DR5" s="19"/>
      <c r="DS5" s="19"/>
      <c r="DT5" s="19"/>
      <c r="DU5" s="19"/>
      <c r="DV5" s="19"/>
      <c r="DW5" s="19"/>
      <c r="DX5" s="19"/>
      <c r="DY5" s="19"/>
      <c r="DZ5" s="19"/>
      <c r="EA5" s="19"/>
      <c r="EB5" s="19"/>
      <c r="EC5" s="19"/>
      <c r="ED5" s="19"/>
      <c r="EE5" s="19"/>
      <c r="EF5" s="19"/>
      <c r="EG5" s="19"/>
      <c r="EH5" s="19"/>
      <c r="EI5" s="19"/>
      <c r="EJ5" s="19"/>
      <c r="EK5" s="19"/>
      <c r="EL5" s="19"/>
      <c r="EM5" s="19"/>
      <c r="EN5" s="19"/>
      <c r="EO5" s="19"/>
      <c r="EP5" s="19"/>
      <c r="EQ5" s="19"/>
      <c r="ER5" s="19"/>
      <c r="ES5" s="19"/>
      <c r="ET5" s="19"/>
      <c r="EU5" s="19"/>
      <c r="EV5" s="19"/>
      <c r="EW5" s="19"/>
      <c r="EX5" s="19"/>
      <c r="EY5" s="19"/>
      <c r="EZ5" s="19"/>
      <c r="FA5" s="19"/>
      <c r="FB5" s="19"/>
      <c r="FC5" s="19"/>
      <c r="FD5" s="19"/>
      <c r="FE5" s="19"/>
      <c r="FF5" s="19"/>
      <c r="FG5" s="19"/>
      <c r="FH5" s="19"/>
      <c r="FI5" s="19"/>
      <c r="FJ5" s="19"/>
      <c r="FK5" s="19"/>
      <c r="FL5" s="19"/>
      <c r="FM5" s="19"/>
      <c r="FN5" s="19"/>
      <c r="FO5" s="19"/>
      <c r="FP5" s="19"/>
      <c r="FQ5" s="19"/>
      <c r="FR5" s="19"/>
      <c r="FS5" s="9"/>
      <c r="FT5" s="14" t="s">
        <v>2099</v>
      </c>
      <c r="FU5" s="17">
        <v>-2500000</v>
      </c>
      <c r="FV5" s="47">
        <v>2</v>
      </c>
      <c r="FW5" s="51">
        <f t="shared" ref="FW5:FW13" si="0">FV5*FU5</f>
        <v>-5000000</v>
      </c>
      <c r="FZ5" s="51"/>
      <c r="GA5" s="17">
        <v>2500000</v>
      </c>
      <c r="GB5" s="50">
        <v>2.0299999999999998</v>
      </c>
      <c r="GC5" s="51">
        <f>GB5*GA5</f>
        <v>5074999.9999999991</v>
      </c>
      <c r="GF5" s="51"/>
      <c r="GI5" s="51"/>
      <c r="GL5" s="51"/>
      <c r="GO5" s="51"/>
    </row>
    <row r="6" spans="1:218" ht="12.95" customHeight="1" x14ac:dyDescent="0.2">
      <c r="B6" s="29" t="s">
        <v>2139</v>
      </c>
      <c r="C6" s="28" t="s">
        <v>2140</v>
      </c>
      <c r="D6" s="21"/>
      <c r="E6" s="21"/>
      <c r="F6" s="19"/>
      <c r="G6" s="12">
        <f>340000*31</f>
        <v>10540000</v>
      </c>
      <c r="H6" s="12">
        <f>330000*30</f>
        <v>9900000</v>
      </c>
      <c r="I6" s="5">
        <f>(320000*I3)-(130000*10)</f>
        <v>8620000</v>
      </c>
      <c r="J6" s="5">
        <f>(305000*J3)-(115000*30)</f>
        <v>5700000</v>
      </c>
      <c r="K6" s="5">
        <f>260000*K3</f>
        <v>8060000</v>
      </c>
      <c r="L6" s="5">
        <f>260000*L3</f>
        <v>8060000</v>
      </c>
      <c r="M6" s="5">
        <f>260000*M3</f>
        <v>7800000</v>
      </c>
      <c r="N6" s="5">
        <f>245000*N3</f>
        <v>7595000</v>
      </c>
      <c r="O6" s="5">
        <f>230000*O3</f>
        <v>6900000</v>
      </c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  <c r="FA6" s="5"/>
      <c r="FB6" s="5"/>
      <c r="FC6" s="5"/>
      <c r="FD6" s="5"/>
      <c r="FE6" s="5"/>
      <c r="FF6" s="5"/>
      <c r="FG6" s="5"/>
      <c r="FH6" s="5"/>
      <c r="FI6" s="5"/>
      <c r="FJ6" s="5"/>
      <c r="FK6" s="5"/>
      <c r="FL6" s="5"/>
      <c r="FM6" s="5"/>
      <c r="FN6" s="5"/>
      <c r="FO6" s="5"/>
      <c r="FP6" s="5"/>
      <c r="FQ6" s="5"/>
      <c r="FR6" s="5"/>
      <c r="FS6" s="9"/>
      <c r="FT6" s="14" t="s">
        <v>2099</v>
      </c>
      <c r="FU6" s="17">
        <v>-1000000</v>
      </c>
      <c r="FV6" s="47">
        <v>2</v>
      </c>
      <c r="FW6" s="51">
        <f t="shared" si="0"/>
        <v>-2000000</v>
      </c>
      <c r="FZ6" s="51"/>
      <c r="GC6" s="51"/>
      <c r="GF6" s="51"/>
      <c r="GI6" s="51"/>
      <c r="GL6" s="51"/>
      <c r="GO6" s="51"/>
    </row>
    <row r="7" spans="1:218" ht="12.95" customHeight="1" x14ac:dyDescent="0.2">
      <c r="B7" s="24"/>
      <c r="C7" s="28" t="s">
        <v>2141</v>
      </c>
      <c r="D7" s="21"/>
      <c r="E7" s="21"/>
      <c r="F7" s="19"/>
      <c r="G7" s="12">
        <f>G6/G$3</f>
        <v>340000</v>
      </c>
      <c r="H7" s="12">
        <f t="shared" ref="H7:O7" si="1">H6/H$3</f>
        <v>330000</v>
      </c>
      <c r="I7" s="12">
        <f t="shared" si="1"/>
        <v>278064.51612903224</v>
      </c>
      <c r="J7" s="12">
        <f t="shared" si="1"/>
        <v>190000</v>
      </c>
      <c r="K7" s="12">
        <f t="shared" si="1"/>
        <v>260000</v>
      </c>
      <c r="L7" s="12">
        <f t="shared" si="1"/>
        <v>260000</v>
      </c>
      <c r="M7" s="12">
        <f t="shared" si="1"/>
        <v>260000</v>
      </c>
      <c r="N7" s="12">
        <f t="shared" si="1"/>
        <v>245000</v>
      </c>
      <c r="O7" s="12">
        <f t="shared" si="1"/>
        <v>230000</v>
      </c>
      <c r="P7" s="12">
        <f t="shared" ref="P7:AE7" si="2">P6/P$3</f>
        <v>0</v>
      </c>
      <c r="Q7" s="12">
        <f t="shared" si="2"/>
        <v>0</v>
      </c>
      <c r="R7" s="12">
        <f t="shared" si="2"/>
        <v>0</v>
      </c>
      <c r="S7" s="12">
        <f t="shared" si="2"/>
        <v>0</v>
      </c>
      <c r="T7" s="12">
        <f t="shared" si="2"/>
        <v>0</v>
      </c>
      <c r="U7" s="12">
        <f t="shared" si="2"/>
        <v>0</v>
      </c>
      <c r="V7" s="12">
        <f t="shared" si="2"/>
        <v>0</v>
      </c>
      <c r="W7" s="12">
        <f t="shared" si="2"/>
        <v>0</v>
      </c>
      <c r="X7" s="12">
        <f t="shared" si="2"/>
        <v>0</v>
      </c>
      <c r="Y7" s="12">
        <f t="shared" si="2"/>
        <v>0</v>
      </c>
      <c r="Z7" s="12">
        <f t="shared" si="2"/>
        <v>0</v>
      </c>
      <c r="AA7" s="12">
        <f t="shared" si="2"/>
        <v>0</v>
      </c>
      <c r="AB7" s="12">
        <f t="shared" si="2"/>
        <v>0</v>
      </c>
      <c r="AC7" s="12">
        <f t="shared" si="2"/>
        <v>0</v>
      </c>
      <c r="AD7" s="12">
        <f t="shared" si="2"/>
        <v>0</v>
      </c>
      <c r="AE7" s="12">
        <f t="shared" si="2"/>
        <v>0</v>
      </c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  <c r="CD7" s="12"/>
      <c r="CE7" s="12"/>
      <c r="CF7" s="12"/>
      <c r="CG7" s="12"/>
      <c r="CH7" s="12"/>
      <c r="CI7" s="12"/>
      <c r="CJ7" s="12"/>
      <c r="CK7" s="12"/>
      <c r="CL7" s="12"/>
      <c r="CM7" s="12"/>
      <c r="CN7" s="12"/>
      <c r="CO7" s="12"/>
      <c r="CP7" s="12"/>
      <c r="CQ7" s="12"/>
      <c r="CR7" s="12"/>
      <c r="CS7" s="12"/>
      <c r="CT7" s="12"/>
      <c r="CU7" s="12"/>
      <c r="CV7" s="12"/>
      <c r="CW7" s="12"/>
      <c r="CX7" s="12"/>
      <c r="CY7" s="12"/>
      <c r="CZ7" s="12"/>
      <c r="DA7" s="12"/>
      <c r="DB7" s="12"/>
      <c r="DC7" s="12"/>
      <c r="DD7" s="12"/>
      <c r="DE7" s="12"/>
      <c r="DF7" s="12"/>
      <c r="DG7" s="12"/>
      <c r="DH7" s="12"/>
      <c r="DI7" s="12"/>
      <c r="DJ7" s="12"/>
      <c r="DK7" s="12"/>
      <c r="DL7" s="12"/>
      <c r="DM7" s="12"/>
      <c r="DN7" s="12"/>
      <c r="DO7" s="12"/>
      <c r="DP7" s="12"/>
      <c r="DQ7" s="12"/>
      <c r="DR7" s="12"/>
      <c r="DS7" s="12"/>
      <c r="DT7" s="12"/>
      <c r="DU7" s="12"/>
      <c r="DV7" s="12"/>
      <c r="DW7" s="12"/>
      <c r="DX7" s="12"/>
      <c r="DY7" s="12"/>
      <c r="DZ7" s="12"/>
      <c r="EA7" s="12"/>
      <c r="EB7" s="12"/>
      <c r="EC7" s="12"/>
      <c r="ED7" s="12"/>
      <c r="EE7" s="12"/>
      <c r="EF7" s="12"/>
      <c r="EG7" s="12"/>
      <c r="EH7" s="12"/>
      <c r="EI7" s="12"/>
      <c r="EJ7" s="12"/>
      <c r="EK7" s="12"/>
      <c r="EL7" s="12"/>
      <c r="EM7" s="12"/>
      <c r="EN7" s="12"/>
      <c r="EO7" s="12"/>
      <c r="EP7" s="12"/>
      <c r="EQ7" s="12"/>
      <c r="ER7" s="12"/>
      <c r="ES7" s="12"/>
      <c r="ET7" s="12"/>
      <c r="EU7" s="12"/>
      <c r="EV7" s="12"/>
      <c r="EW7" s="12"/>
      <c r="EX7" s="12"/>
      <c r="EY7" s="12"/>
      <c r="EZ7" s="12"/>
      <c r="FA7" s="12"/>
      <c r="FB7" s="12"/>
      <c r="FC7" s="12"/>
      <c r="FD7" s="12"/>
      <c r="FE7" s="12"/>
      <c r="FF7" s="12"/>
      <c r="FG7" s="12"/>
      <c r="FH7" s="12"/>
      <c r="FI7" s="12"/>
      <c r="FJ7" s="12"/>
      <c r="FK7" s="12"/>
      <c r="FL7" s="12"/>
      <c r="FM7" s="12"/>
      <c r="FN7" s="12"/>
      <c r="FO7" s="12"/>
      <c r="FP7" s="12"/>
      <c r="FQ7" s="12"/>
      <c r="FR7" s="5"/>
      <c r="FS7" s="9"/>
      <c r="FT7" s="14" t="s">
        <v>2099</v>
      </c>
      <c r="FU7" s="17">
        <v>-500000</v>
      </c>
      <c r="FV7" s="47">
        <v>1.94</v>
      </c>
      <c r="FW7" s="51">
        <f t="shared" si="0"/>
        <v>-970000</v>
      </c>
      <c r="FZ7" s="51"/>
      <c r="GC7" s="51"/>
      <c r="GF7" s="51"/>
      <c r="GI7" s="51"/>
      <c r="GL7" s="51"/>
      <c r="GO7" s="51"/>
    </row>
    <row r="8" spans="1:218" ht="12.95" customHeight="1" x14ac:dyDescent="0.2">
      <c r="B8" s="24"/>
      <c r="C8" s="25"/>
      <c r="D8" s="21"/>
      <c r="E8" s="21"/>
      <c r="F8" s="19"/>
      <c r="G8" s="30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19"/>
      <c r="BJ8" s="19"/>
      <c r="BK8" s="19"/>
      <c r="BL8" s="19"/>
      <c r="BM8" s="19"/>
      <c r="BN8" s="19"/>
      <c r="BO8" s="19"/>
      <c r="BP8" s="19"/>
      <c r="BQ8" s="19"/>
      <c r="BR8" s="19"/>
      <c r="BS8" s="19"/>
      <c r="BT8" s="19"/>
      <c r="BU8" s="19"/>
      <c r="BV8" s="19"/>
      <c r="BW8" s="19"/>
      <c r="BX8" s="19"/>
      <c r="BY8" s="19"/>
      <c r="BZ8" s="19"/>
      <c r="CA8" s="19"/>
      <c r="CB8" s="19"/>
      <c r="CC8" s="19"/>
      <c r="CD8" s="19"/>
      <c r="CE8" s="19"/>
      <c r="CF8" s="19"/>
      <c r="CG8" s="19"/>
      <c r="CH8" s="19"/>
      <c r="CI8" s="19"/>
      <c r="CJ8" s="19"/>
      <c r="CK8" s="19"/>
      <c r="CL8" s="19"/>
      <c r="CM8" s="19"/>
      <c r="CN8" s="19"/>
      <c r="CO8" s="19"/>
      <c r="CP8" s="19"/>
      <c r="CQ8" s="19"/>
      <c r="CR8" s="19"/>
      <c r="CS8" s="19"/>
      <c r="CT8" s="19"/>
      <c r="CU8" s="19"/>
      <c r="CV8" s="19"/>
      <c r="CW8" s="19"/>
      <c r="CX8" s="19"/>
      <c r="CY8" s="19"/>
      <c r="CZ8" s="19"/>
      <c r="DA8" s="19"/>
      <c r="DB8" s="19"/>
      <c r="DC8" s="19"/>
      <c r="DD8" s="19"/>
      <c r="DE8" s="19"/>
      <c r="DF8" s="19"/>
      <c r="DG8" s="19"/>
      <c r="DH8" s="19"/>
      <c r="DI8" s="19"/>
      <c r="DJ8" s="19"/>
      <c r="DK8" s="19"/>
      <c r="DL8" s="19"/>
      <c r="DM8" s="19"/>
      <c r="DN8" s="19"/>
      <c r="DO8" s="19"/>
      <c r="DP8" s="19"/>
      <c r="DQ8" s="19"/>
      <c r="DR8" s="19"/>
      <c r="DS8" s="19"/>
      <c r="DT8" s="19"/>
      <c r="DU8" s="19"/>
      <c r="DV8" s="19"/>
      <c r="DW8" s="19"/>
      <c r="DX8" s="19"/>
      <c r="DY8" s="19"/>
      <c r="DZ8" s="19"/>
      <c r="EA8" s="19"/>
      <c r="EB8" s="19"/>
      <c r="EC8" s="19"/>
      <c r="ED8" s="19"/>
      <c r="EE8" s="19"/>
      <c r="EF8" s="19"/>
      <c r="EG8" s="19"/>
      <c r="EH8" s="19"/>
      <c r="EI8" s="19"/>
      <c r="EJ8" s="19"/>
      <c r="EK8" s="19"/>
      <c r="EL8" s="19"/>
      <c r="EM8" s="19"/>
      <c r="EN8" s="19"/>
      <c r="EO8" s="19"/>
      <c r="EP8" s="19"/>
      <c r="EQ8" s="19"/>
      <c r="ER8" s="19"/>
      <c r="ES8" s="19"/>
      <c r="ET8" s="19"/>
      <c r="EU8" s="19"/>
      <c r="EV8" s="19"/>
      <c r="EW8" s="19"/>
      <c r="EX8" s="19"/>
      <c r="EY8" s="19"/>
      <c r="EZ8" s="19"/>
      <c r="FA8" s="19"/>
      <c r="FB8" s="19"/>
      <c r="FC8" s="19"/>
      <c r="FD8" s="19"/>
      <c r="FE8" s="19"/>
      <c r="FF8" s="19"/>
      <c r="FG8" s="19"/>
      <c r="FH8" s="19"/>
      <c r="FI8" s="19"/>
      <c r="FJ8" s="19"/>
      <c r="FK8" s="19"/>
      <c r="FL8" s="19"/>
      <c r="FM8" s="19"/>
      <c r="FN8" s="19"/>
      <c r="FO8" s="19"/>
      <c r="FP8" s="19"/>
      <c r="FQ8" s="19"/>
      <c r="FR8" s="19"/>
      <c r="FS8" s="9"/>
      <c r="FT8" s="14" t="s">
        <v>2099</v>
      </c>
      <c r="FU8"/>
      <c r="FV8"/>
      <c r="FW8" s="51">
        <f t="shared" si="0"/>
        <v>0</v>
      </c>
      <c r="FX8" s="13"/>
      <c r="FZ8" s="51">
        <f t="shared" ref="FZ8:FZ13" si="3">FY8*FX8</f>
        <v>0</v>
      </c>
      <c r="GA8"/>
      <c r="GB8"/>
      <c r="GC8" s="51">
        <f t="shared" ref="GC8:GC13" si="4">GB8*GA8</f>
        <v>0</v>
      </c>
      <c r="GD8"/>
      <c r="GE8"/>
      <c r="GF8" s="51">
        <f t="shared" ref="GF8:GF13" si="5">GE8*GD8</f>
        <v>0</v>
      </c>
      <c r="GG8"/>
      <c r="GH8"/>
      <c r="GI8" s="51"/>
      <c r="GJ8"/>
      <c r="GK8"/>
      <c r="GL8" s="51"/>
      <c r="GM8" s="17"/>
      <c r="GN8" s="47"/>
      <c r="GO8" s="51"/>
    </row>
    <row r="9" spans="1:218" s="3" customFormat="1" ht="12.95" customHeight="1" x14ac:dyDescent="0.2">
      <c r="A9" s="17" t="s">
        <v>2142</v>
      </c>
      <c r="B9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T9" s="14" t="s">
        <v>2099</v>
      </c>
      <c r="FU9"/>
      <c r="FV9"/>
      <c r="FW9" s="51">
        <f t="shared" si="0"/>
        <v>0</v>
      </c>
      <c r="FX9" s="13"/>
      <c r="FY9" s="47"/>
      <c r="FZ9" s="51">
        <f t="shared" si="3"/>
        <v>0</v>
      </c>
      <c r="GA9"/>
      <c r="GB9"/>
      <c r="GC9" s="51">
        <f t="shared" si="4"/>
        <v>0</v>
      </c>
      <c r="GD9"/>
      <c r="GE9"/>
      <c r="GF9" s="51">
        <f t="shared" si="5"/>
        <v>0</v>
      </c>
      <c r="GG9"/>
      <c r="GH9"/>
      <c r="GI9" s="51"/>
      <c r="GJ9"/>
      <c r="GK9"/>
      <c r="GL9" s="51"/>
      <c r="GM9" s="17"/>
      <c r="GN9" s="47"/>
      <c r="GO9" s="51"/>
      <c r="GP9" s="46"/>
      <c r="GQ9" s="46"/>
      <c r="GR9" s="46"/>
      <c r="GS9" s="46"/>
      <c r="GT9" s="46"/>
      <c r="GU9" s="46"/>
      <c r="GV9" s="46"/>
      <c r="GW9" s="46"/>
      <c r="GX9" s="46"/>
      <c r="GY9" s="46"/>
      <c r="GZ9" s="46"/>
      <c r="HA9" s="46"/>
      <c r="HB9" s="46"/>
      <c r="HC9" s="46"/>
      <c r="HD9" s="46"/>
      <c r="HE9" s="45"/>
      <c r="HF9" s="45"/>
      <c r="HG9" s="45"/>
      <c r="HH9" s="45"/>
      <c r="HI9" s="45"/>
      <c r="HJ9" s="45"/>
    </row>
    <row r="10" spans="1:218" s="3" customFormat="1" ht="12.95" customHeight="1" x14ac:dyDescent="0.2">
      <c r="B10" s="29" t="s">
        <v>2139</v>
      </c>
      <c r="C10"/>
      <c r="D10" s="28"/>
      <c r="E10"/>
      <c r="F10" s="36">
        <v>0</v>
      </c>
      <c r="G10" s="20">
        <f>'[1]BAM-3RD'!BI9-F10</f>
        <v>0</v>
      </c>
      <c r="H10" s="20">
        <f>'[1]BAM-3RD'!BI10-'[1]BAM-3RD'!BI9</f>
        <v>0</v>
      </c>
      <c r="I10" s="36">
        <f>'[1]BAM-3RD'!BI11-'[1]BAM-3RD'!BI10</f>
        <v>0</v>
      </c>
      <c r="J10" s="36">
        <f>'[1]BAM-3RD'!BI12-'[1]BAM-3RD'!BI11</f>
        <v>0</v>
      </c>
      <c r="K10" s="20">
        <f>'[1]BAM-3RD'!BI13-'[1]BAM-3RD'!BI12</f>
        <v>0</v>
      </c>
      <c r="L10" s="36">
        <f>'[1]BAM-3RD'!BI14-'[1]BAM-3RD'!BI13</f>
        <v>0</v>
      </c>
      <c r="M10" s="36">
        <f>'[1]BAM-3RD'!BI15-'[1]BAM-3RD'!BI14</f>
        <v>230000</v>
      </c>
      <c r="N10" s="36">
        <f>'[1]BAM-3RD'!BI16-'[1]BAM-3RD'!BI15</f>
        <v>-230000</v>
      </c>
      <c r="O10" s="36">
        <f>'[1]BAM-3RD'!BI17-'[1]BAM-3RD'!BI16</f>
        <v>0</v>
      </c>
      <c r="P10" s="36">
        <f>'[1]BAM-3RD'!BI18-'[1]BAM-3RD'!BI17</f>
        <v>0</v>
      </c>
      <c r="Q10" s="36">
        <f>'[1]BAM-3RD'!BI19-'[1]BAM-3RD'!BI18</f>
        <v>0</v>
      </c>
      <c r="R10" s="36">
        <f>'[1]BAM-3RD'!BI20-'[1]BAM-3RD'!BI19</f>
        <v>0</v>
      </c>
      <c r="S10" s="36">
        <f>'[1]BAM-3RD'!BI21-'[1]BAM-3RD'!BI20</f>
        <v>0</v>
      </c>
      <c r="T10" s="36">
        <f>'[1]BAM-3RD'!BI22-'[1]BAM-3RD'!BI21</f>
        <v>0</v>
      </c>
      <c r="U10" s="36">
        <f>'[1]BAM-3RD'!BI23-'[1]BAM-3RD'!BI22</f>
        <v>0</v>
      </c>
      <c r="V10" s="36">
        <f>'[1]BAM-3RD'!BI24-'[1]BAM-3RD'!BI23</f>
        <v>0</v>
      </c>
      <c r="W10" s="36">
        <f>'[1]BAM-3RD'!BI25-'[1]BAM-3RD'!BI24</f>
        <v>0</v>
      </c>
      <c r="X10" s="36">
        <f>'[1]BAM-3RD'!BI26-'[1]BAM-3RD'!BI25</f>
        <v>0</v>
      </c>
      <c r="Y10" s="36">
        <f>'[1]BAM-3RD'!BI27-'[1]BAM-3RD'!BI26</f>
        <v>0</v>
      </c>
      <c r="Z10" s="36">
        <f>'[1]BAM-3RD'!BI28-'[1]BAM-3RD'!BI27</f>
        <v>0</v>
      </c>
      <c r="AA10" s="36">
        <f>'[1]BAM-3RD'!BI29-'[1]BAM-3RD'!BI28</f>
        <v>0</v>
      </c>
      <c r="AB10" s="36">
        <f>'[1]BAM-3RD'!BI30-'[1]BAM-3RD'!BI29</f>
        <v>0</v>
      </c>
      <c r="AC10" s="36">
        <f>'[1]BAM-3RD'!BI31-'[1]BAM-3RD'!BI30</f>
        <v>0</v>
      </c>
      <c r="AD10" s="36">
        <v>0</v>
      </c>
      <c r="AE10" s="36">
        <v>0</v>
      </c>
      <c r="AF10" s="36">
        <v>0</v>
      </c>
      <c r="AG10" s="36">
        <v>0</v>
      </c>
      <c r="AH10" s="36">
        <v>0</v>
      </c>
      <c r="AI10" s="36">
        <v>0</v>
      </c>
      <c r="AJ10" s="36">
        <v>0</v>
      </c>
      <c r="AK10" s="36">
        <v>0</v>
      </c>
      <c r="AL10" s="36">
        <v>0</v>
      </c>
      <c r="AM10" s="36">
        <v>0</v>
      </c>
      <c r="AN10" s="36">
        <v>5142293</v>
      </c>
      <c r="AO10" s="36">
        <f>'[1]BAM-3RD'!$BK10-'[1]BAM-3RD'!$BK9</f>
        <v>-3810013</v>
      </c>
      <c r="AP10" s="36">
        <f>'[1]BAM-3RD'!$BK11-'[1]BAM-3RD'!$BK10</f>
        <v>-906640</v>
      </c>
      <c r="AQ10" s="36">
        <f>'[1]BAM-3RD'!$BK12-'[1]BAM-3RD'!$BK11</f>
        <v>170922</v>
      </c>
      <c r="AR10" s="36">
        <f>'[1]BAM-3RD'!$BK13-'[1]BAM-3RD'!$BK12</f>
        <v>1166008</v>
      </c>
      <c r="AS10" s="36">
        <f>'[1]BAM-3RD'!$BK14-'[1]BAM-3RD'!$BK13</f>
        <v>3505000</v>
      </c>
      <c r="AT10" s="36">
        <f>'[1]BAM-3RD'!$BK15-'[1]BAM-3RD'!$BK14</f>
        <v>1069211</v>
      </c>
      <c r="AU10" s="36">
        <f>'[1]BAM-3RD'!$BK16-'[1]BAM-3RD'!$BK15</f>
        <v>1323000</v>
      </c>
      <c r="AV10" s="36">
        <f>'[1]BAM-3RD'!$BK17-'[1]BAM-3RD'!$BK16</f>
        <v>3449676</v>
      </c>
      <c r="AW10" s="36">
        <f>'[1]BAM-3RD'!$BK18-'[1]BAM-3RD'!$BK17</f>
        <v>3374536</v>
      </c>
      <c r="AX10" s="36">
        <f>'[1]BAM-3RD'!$BK19-'[1]BAM-3RD'!$BK18</f>
        <v>603544</v>
      </c>
      <c r="AY10" s="36">
        <f>'[1]BAM-3RD'!$BK20-'[1]BAM-3RD'!$BK19</f>
        <v>-1963000</v>
      </c>
      <c r="AZ10" s="36">
        <f>'[1]BAM-3RD'!$BK21-'[1]BAM-3RD'!$BK20</f>
        <v>-4764260</v>
      </c>
      <c r="BA10" s="36">
        <f>'[1]BAM-3RD'!$BK22-'[1]BAM-3RD'!$BK21</f>
        <v>-4528014</v>
      </c>
      <c r="BB10" s="36">
        <f>'[1]BAM-3RD'!$BK23-'[1]BAM-3RD'!$BK22</f>
        <v>-396914</v>
      </c>
      <c r="BC10" s="36">
        <f>'[1]BAM-3RD'!$BK24-'[1]BAM-3RD'!$BK23</f>
        <v>-258873</v>
      </c>
      <c r="BD10" s="36">
        <f>'[1]BAM-3RD'!$BK25-'[1]BAM-3RD'!$BK24</f>
        <v>2030000</v>
      </c>
      <c r="BE10" s="36">
        <f>'[1]BAM-3RD'!$BK26-'[1]BAM-3RD'!$BK25</f>
        <v>3196156</v>
      </c>
      <c r="BF10" s="36">
        <f>'[1]BAM-3RD'!$BK27-'[1]BAM-3RD'!$BK26</f>
        <v>3741924</v>
      </c>
      <c r="BG10" s="36">
        <f>'[1]BAM-3RD'!$BK28-'[1]BAM-3RD'!$BK27</f>
        <v>2841498</v>
      </c>
      <c r="BH10" s="36">
        <f>'[1]BAM-3RD'!$BK29-'[1]BAM-3RD'!$BK28</f>
        <v>1617588</v>
      </c>
      <c r="BI10" s="36">
        <f>'[1]BAM-3RD'!$BK30-'[1]BAM-3RD'!$BK29</f>
        <v>1164580</v>
      </c>
      <c r="BJ10" s="36">
        <f>'[1]BAM-3RD'!$BK31-'[1]BAM-3RD'!$BK30</f>
        <v>925747</v>
      </c>
      <c r="BK10" s="36">
        <f>'[1]BAM-3RD'!$BK32-'[1]BAM-3RD'!$BK31</f>
        <v>-1326269</v>
      </c>
      <c r="BL10" s="36">
        <f>'[1]BAM-3RD'!$BK33-'[1]BAM-3RD'!$BK32</f>
        <v>-6385048</v>
      </c>
      <c r="BM10" s="36">
        <f>'[1]BAM-3RD'!$BK34-'[1]BAM-3RD'!$BK33</f>
        <v>-1473329</v>
      </c>
      <c r="BN10" s="36">
        <f>'[1]BAM-3RD'!$BK35-'[1]BAM-3RD'!$BK34</f>
        <v>1037073</v>
      </c>
      <c r="BO10" s="36">
        <f>'[1]BAM-3RD'!$BK36-'[1]BAM-3RD'!$BK35</f>
        <v>1668468</v>
      </c>
      <c r="BP10" s="36">
        <f>'[1]BAM-3RD'!$BK37-'[1]BAM-3RD'!$BK36</f>
        <v>2041052</v>
      </c>
      <c r="BQ10" s="36">
        <f>'[1]BAM-3RD'!$BK38-'[1]BAM-3RD'!$BK37</f>
        <v>-2898195</v>
      </c>
      <c r="BR10" s="36">
        <f>'[1]BAM-3RD'!$BK39-'[1]BAM-3RD'!$BK38</f>
        <v>1350459</v>
      </c>
      <c r="BS10" s="36">
        <f>'[1]BAM-3RD'!$BK40-'[1]BAM-3RD'!$BK39</f>
        <v>409858</v>
      </c>
      <c r="BT10" s="36">
        <f>'[1]BAM-3RD'!$BK41-'[1]BAM-3RD'!$BK40</f>
        <v>369610</v>
      </c>
      <c r="BU10" s="36">
        <f>'[1]BAM-3RD'!$BK42-'[1]BAM-3RD'!$BK41</f>
        <v>360804</v>
      </c>
      <c r="BV10" s="36">
        <f>'[1]BAM-3RD'!$BK43-'[1]BAM-3RD'!$BK42</f>
        <v>-817576</v>
      </c>
      <c r="BW10" s="36">
        <f>'[1]BAM-3RD'!$BK44-'[1]BAM-3RD'!$BK43</f>
        <v>-718713</v>
      </c>
      <c r="BX10" s="36">
        <f>'[1]BAM-3RD'!$BK45-'[1]BAM-3RD'!$BK44</f>
        <v>-3013679</v>
      </c>
      <c r="BY10" s="36">
        <f>'[1]BAM-3RD'!$BK46-'[1]BAM-3RD'!$BK45</f>
        <v>-3623049</v>
      </c>
      <c r="BZ10" s="36">
        <f>'[1]BAM-3RD'!$BK47-'[1]BAM-3RD'!$BK46</f>
        <v>-3668714</v>
      </c>
      <c r="CA10" s="36">
        <f>'[1]BAM-3RD'!$BK48-'[1]BAM-3RD'!$BK47</f>
        <v>-1207386</v>
      </c>
      <c r="CB10" s="36">
        <f>'[1]BAM-3RD'!$BK49-'[1]BAM-3RD'!$BK48</f>
        <v>802215</v>
      </c>
      <c r="CC10" s="36">
        <f>'[1]BAM-3RD'!$BK50-'[1]BAM-3RD'!$BK49</f>
        <v>799738</v>
      </c>
      <c r="CD10" s="36">
        <f>'[1]BAM-3RD'!$BK51-'[1]BAM-3RD'!$BK50</f>
        <v>1348466</v>
      </c>
      <c r="CE10" s="36">
        <f>'[1]BAM-3RD'!$BK52-'[1]BAM-3RD'!$BK51</f>
        <v>361300</v>
      </c>
      <c r="CF10" s="36">
        <f>'[1]BAM-3RD'!$BK53-'[1]BAM-3RD'!$BK52</f>
        <v>705796</v>
      </c>
      <c r="CG10" s="36">
        <f>'[1]BAM-3RD'!$BK54-'[1]BAM-3RD'!$BK53</f>
        <v>734413</v>
      </c>
      <c r="CH10" s="36">
        <f>'[1]BAM-3RD'!$BK55-'[1]BAM-3RD'!$BK54</f>
        <v>550934</v>
      </c>
      <c r="CI10" s="36">
        <f>'[1]BAM-3RD'!$BK56-'[1]BAM-3RD'!$BK55</f>
        <v>-1202315</v>
      </c>
      <c r="CJ10" s="36">
        <f>'[1]BAM-3RD'!$BK57-'[1]BAM-3RD'!$BK56</f>
        <v>-2015900.9020499997</v>
      </c>
      <c r="CK10" s="36">
        <f>'[1]BAM-3RD'!$BK58-'[1]BAM-3RD'!$BK57</f>
        <v>-1491083.5769740001</v>
      </c>
      <c r="CL10" s="36">
        <f>'[1]BAM-3RD'!$BK59-'[1]BAM-3RD'!$BK58</f>
        <v>-1355232.575</v>
      </c>
      <c r="CM10" s="36">
        <f>'[1]BAM-3RD'!$BK60-'[1]BAM-3RD'!$BK59</f>
        <v>-37663.050000000003</v>
      </c>
      <c r="CN10" s="36">
        <f>'[1]BAM-3RD'!$BK61-'[1]BAM-3RD'!$BK60</f>
        <v>0</v>
      </c>
      <c r="CO10" s="36">
        <f>'[1]BAM-3RD'!$BK62-'[1]BAM-3RD'!$BK61</f>
        <v>0</v>
      </c>
      <c r="CP10" s="36">
        <f>'[1]BAM-3RD'!$BK63-'[1]BAM-3RD'!$BK62</f>
        <v>1000000</v>
      </c>
      <c r="CQ10" s="36">
        <f>'[1]BAM-3RD'!$BK64-'[1]BAM-3RD'!$BK63</f>
        <v>1000000</v>
      </c>
      <c r="CR10" s="36">
        <f>'[1]BAM-3RD'!$BK65-'[1]BAM-3RD'!$BK64</f>
        <v>1000000.0000000002</v>
      </c>
      <c r="CS10" s="36">
        <f>'[1]BAM-3RD'!$BK66-'[1]BAM-3RD'!$BK65</f>
        <v>1000000</v>
      </c>
      <c r="CT10" s="36">
        <f>'[1]BAM-3RD'!$BK67-'[1]BAM-3RD'!$BK66</f>
        <v>1000000</v>
      </c>
      <c r="CU10" s="36">
        <f>'[1]BAM-3RD'!$BK68-'[1]BAM-3RD'!$BK67</f>
        <v>-1750000</v>
      </c>
      <c r="CV10" s="36">
        <f>'[1]BAM-3RD'!$BK69-'[1]BAM-3RD'!$BK68</f>
        <v>-1000000</v>
      </c>
      <c r="CW10" s="36">
        <f>'[1]BAM-3RD'!$BK70-'[1]BAM-3RD'!$BK69</f>
        <v>-1000000</v>
      </c>
      <c r="CX10" s="36">
        <f>'[1]BAM-3RD'!$BK71-'[1]BAM-3RD'!$BK70</f>
        <v>-1250000</v>
      </c>
      <c r="CY10" s="36">
        <f>'[1]BAM-3RD'!$BK72-'[1]BAM-3RD'!$BK71</f>
        <v>0</v>
      </c>
      <c r="CZ10" s="36">
        <f>'[1]BAM-3RD'!$BK73-'[1]BAM-3RD'!$BK72</f>
        <v>0</v>
      </c>
      <c r="DA10" s="36">
        <f>'[1]BAM-3RD'!$BK74-'[1]BAM-3RD'!$BK73</f>
        <v>0</v>
      </c>
      <c r="DB10" s="36">
        <f>'[1]BAM-3RD'!$BK75-'[1]BAM-3RD'!$BK74</f>
        <v>1000000</v>
      </c>
      <c r="DC10" s="36">
        <f>'[1]BAM-3RD'!$BK76-'[1]BAM-3RD'!$BK75</f>
        <v>1000000</v>
      </c>
      <c r="DD10" s="36">
        <f>'[1]BAM-3RD'!$BK77-'[1]BAM-3RD'!$BK76</f>
        <v>1000000</v>
      </c>
      <c r="DE10" s="36">
        <f>'[1]BAM-3RD'!$BK78-'[1]BAM-3RD'!$BK77</f>
        <v>1000000</v>
      </c>
      <c r="DF10" s="36">
        <f>'[1]BAM-3RD'!$BK79-'[1]BAM-3RD'!$BK78</f>
        <v>1000000</v>
      </c>
      <c r="DG10" s="36">
        <f>'[1]BAM-3RD'!$BK80-'[1]BAM-3RD'!$BK79</f>
        <v>-1750000</v>
      </c>
      <c r="DH10" s="36">
        <f>'[1]BAM-3RD'!$BK81-'[1]BAM-3RD'!$BK80</f>
        <v>-1000000</v>
      </c>
      <c r="DI10" s="36">
        <f>'[1]BAM-3RD'!$BK82-'[1]BAM-3RD'!$BK81</f>
        <v>-1000000</v>
      </c>
      <c r="DJ10" s="36">
        <f>'[1]BAM-3RD'!$BK83-'[1]BAM-3RD'!$BK82</f>
        <v>-1250000</v>
      </c>
      <c r="DK10" s="36">
        <f>'[1]BAM-3RD'!$BK84-'[1]BAM-3RD'!$BK83</f>
        <v>0</v>
      </c>
      <c r="DL10" s="36">
        <f>'[1]BAM-3RD'!$BK85-'[1]BAM-3RD'!$BK84</f>
        <v>0</v>
      </c>
      <c r="DM10" s="36">
        <f>'[1]BAM-3RD'!$BK86-'[1]BAM-3RD'!$BK85</f>
        <v>1023000</v>
      </c>
      <c r="DN10" s="36">
        <f>'[1]BAM-3RD'!$BK87-'[1]BAM-3RD'!$BK86</f>
        <v>990000</v>
      </c>
      <c r="DO10" s="36">
        <f>'[1]BAM-3RD'!$BK88-'[1]BAM-3RD'!$BK87</f>
        <v>1023000</v>
      </c>
      <c r="DP10" s="36">
        <f>'[1]BAM-3RD'!$BK89-'[1]BAM-3RD'!$BK88</f>
        <v>941000</v>
      </c>
      <c r="DQ10" s="36">
        <f>'[1]BAM-3RD'!$BK90-'[1]BAM-3RD'!$BK89</f>
        <v>0</v>
      </c>
      <c r="DR10" s="36">
        <f>'[1]BAM-3RD'!$BK91-'[1]BAM-3RD'!$BK90</f>
        <v>1023000</v>
      </c>
      <c r="DS10" s="36">
        <f>'[1]BAM-3RD'!$BK92-'[1]BAM-3RD'!$BK91</f>
        <v>0</v>
      </c>
      <c r="DT10" s="36">
        <f>'[1]BAM-3RD'!$BK93-'[1]BAM-3RD'!$BK92</f>
        <v>-1705000</v>
      </c>
      <c r="DU10" s="36">
        <f>'[1]BAM-3RD'!$BK94-'[1]BAM-3RD'!$BK93</f>
        <v>-1705000</v>
      </c>
      <c r="DV10" s="36">
        <f>'[1]BAM-3RD'!$BK95-'[1]BAM-3RD'!$BK94</f>
        <v>-1590000</v>
      </c>
      <c r="DW10" s="36">
        <f>'[1]BAM-3RD'!$BK96-'[1]BAM-3RD'!$BK95</f>
        <v>0</v>
      </c>
      <c r="DX10" s="36">
        <f>'[1]BAM-3RD'!$BK97-'[1]BAM-3RD'!$BK96</f>
        <v>941000</v>
      </c>
      <c r="DY10" s="36">
        <f>'[1]BAM-3RD'!$BK98-'[1]BAM-3RD'!$BK97</f>
        <v>1023000</v>
      </c>
      <c r="DZ10" s="36">
        <f>'[1]BAM-3RD'!$BK99-'[1]BAM-3RD'!$BK98</f>
        <v>990000</v>
      </c>
      <c r="EA10" s="36">
        <f>'[1]BAM-3RD'!$BK100-'[1]BAM-3RD'!$BK99</f>
        <v>1023000</v>
      </c>
      <c r="EB10" s="36">
        <f>'[1]BAM-3RD'!$BK101-'[1]BAM-3RD'!$BK100</f>
        <v>1023000</v>
      </c>
      <c r="EC10" s="36">
        <f>'[1]BAM-3RD'!$BK102-'[1]BAM-3RD'!$BK101</f>
        <v>0</v>
      </c>
      <c r="ED10" s="36">
        <f>'[1]BAM-3RD'!$BK103-'[1]BAM-3RD'!$BK102</f>
        <v>0</v>
      </c>
      <c r="EE10" s="36">
        <f>'[1]BAM-3RD'!$BK104-'[1]BAM-3RD'!$BK103</f>
        <v>-50000</v>
      </c>
      <c r="EF10" s="36">
        <f>'[1]BAM-3RD'!$BK105-'[1]BAM-3RD'!$BK104</f>
        <v>-1705000</v>
      </c>
      <c r="EG10" s="36">
        <f>'[1]BAM-3RD'!$BK106-'[1]BAM-3RD'!$BK105</f>
        <v>-1705000</v>
      </c>
      <c r="EH10" s="36">
        <f>'[1]BAM-3RD'!$BK107-'[1]BAM-3RD'!$BK106</f>
        <v>-1540000</v>
      </c>
      <c r="EI10" s="36">
        <f>'[1]BAM-3RD'!$BK108-'[1]BAM-3RD'!$BK107</f>
        <v>0</v>
      </c>
      <c r="EJ10" s="36">
        <f>'[1]BAM-3RD'!$BK109-'[1]BAM-3RD'!$BK108</f>
        <v>0</v>
      </c>
      <c r="EK10" s="36">
        <f>'[1]BAM-3RD'!$BK110-'[1]BAM-3RD'!$BK109</f>
        <v>0</v>
      </c>
      <c r="EL10" s="36">
        <f>'[1]BAM-3RD'!$BK111-'[1]BAM-3RD'!$BK110</f>
        <v>0</v>
      </c>
      <c r="EM10" s="36">
        <f>'[1]BAM-3RD'!$BK112-'[1]BAM-3RD'!$BK111</f>
        <v>0</v>
      </c>
      <c r="EN10" s="36">
        <f>'[1]BAM-3RD'!$BK113-'[1]BAM-3RD'!$BK112</f>
        <v>0</v>
      </c>
      <c r="EO10" s="36">
        <f>'[1]BAM-3RD'!$BK114-'[1]BAM-3RD'!$BK113</f>
        <v>0</v>
      </c>
      <c r="EP10" s="36">
        <f>'[1]BAM-3RD'!$BK115-'[1]BAM-3RD'!$BK114</f>
        <v>0</v>
      </c>
      <c r="EQ10" s="36">
        <f>'[1]BAM-3RD'!$BK116-'[1]BAM-3RD'!$BK115</f>
        <v>0</v>
      </c>
      <c r="ER10" s="36">
        <f>'[1]BAM-3RD'!$BK117-'[1]BAM-3RD'!$BK116</f>
        <v>0</v>
      </c>
      <c r="ES10" s="36">
        <f>'[1]BAM-3RD'!$BK118-'[1]BAM-3RD'!$BK117</f>
        <v>0</v>
      </c>
      <c r="ET10" s="36">
        <f>'[1]BAM-3RD'!$BK119-'[1]BAM-3RD'!$BK118</f>
        <v>0</v>
      </c>
      <c r="EU10" s="36">
        <f>'[1]BAM-3RD'!$BK120-'[1]BAM-3RD'!$BK119</f>
        <v>0</v>
      </c>
      <c r="EV10" s="36">
        <f>'[1]BAM-3RD'!$BK121-'[1]BAM-3RD'!$BK120</f>
        <v>0</v>
      </c>
      <c r="EW10" s="36">
        <f>'[1]BAM-3RD'!$BK122-'[1]BAM-3RD'!$BK121</f>
        <v>0</v>
      </c>
      <c r="EX10" s="36">
        <f>'[1]BAM-3RD'!$BK123-'[1]BAM-3RD'!$BK122</f>
        <v>0</v>
      </c>
      <c r="EY10" s="36">
        <f>'[1]BAM-3RD'!$BK124-'[1]BAM-3RD'!$BK123</f>
        <v>0</v>
      </c>
      <c r="EZ10" s="36">
        <f>'[1]BAM-3RD'!$BK125-'[1]BAM-3RD'!$BK124</f>
        <v>0</v>
      </c>
      <c r="FA10" s="36">
        <f>'[1]BAM-3RD'!$BK126-'[1]BAM-3RD'!$BK125</f>
        <v>0</v>
      </c>
      <c r="FB10" s="36">
        <f>'[1]BAM-3RD'!$BK127-'[1]BAM-3RD'!$BK126</f>
        <v>0</v>
      </c>
      <c r="FC10" s="36">
        <f>'[1]BAM-3RD'!$BK128-'[1]BAM-3RD'!$BK127</f>
        <v>0</v>
      </c>
      <c r="FD10" s="36">
        <f>'[1]BAM-3RD'!$BK129-'[1]BAM-3RD'!$BK128</f>
        <v>0</v>
      </c>
      <c r="FE10" s="36">
        <f>'[1]BAM-3RD'!$BK130-'[1]BAM-3RD'!$BK129</f>
        <v>0</v>
      </c>
      <c r="FF10" s="36">
        <f>'[1]BAM-3RD'!$BK131-'[1]BAM-3RD'!$BK130</f>
        <v>0</v>
      </c>
      <c r="FG10" s="36">
        <f>'[1]BAM-3RD'!$BK132-'[1]BAM-3RD'!$BK131</f>
        <v>0</v>
      </c>
      <c r="FH10" s="36">
        <f>'[1]BAM-3RD'!$BK133-'[1]BAM-3RD'!$BK132</f>
        <v>0</v>
      </c>
      <c r="FI10" s="36">
        <f>'[1]BAM-3RD'!$BK134-'[1]BAM-3RD'!$BK133</f>
        <v>0</v>
      </c>
      <c r="FJ10" s="36">
        <f>'[1]BAM-3RD'!$BK135-'[1]BAM-3RD'!$BK134</f>
        <v>0</v>
      </c>
      <c r="FK10" s="36">
        <f>'[1]BAM-3RD'!$BK136-'[1]BAM-3RD'!$BK135</f>
        <v>0</v>
      </c>
      <c r="FL10" s="36">
        <f>'[1]BAM-3RD'!$BK137-'[1]BAM-3RD'!$BK136</f>
        <v>0</v>
      </c>
      <c r="FM10" s="36">
        <f>'[1]BAM-3RD'!$BK138-'[1]BAM-3RD'!$BK137</f>
        <v>0</v>
      </c>
      <c r="FN10" s="36">
        <f>'[1]BAM-3RD'!$BK139-'[1]BAM-3RD'!$BK138</f>
        <v>0</v>
      </c>
      <c r="FO10" s="36">
        <f>'[1]BAM-3RD'!$BK140-'[1]BAM-3RD'!$BK139</f>
        <v>0</v>
      </c>
      <c r="FP10" s="36">
        <f>'[1]BAM-3RD'!$BK141-'[1]BAM-3RD'!$BK140</f>
        <v>0</v>
      </c>
      <c r="FQ10" s="36"/>
      <c r="FR10" s="20">
        <f>SUM(AN10:FD10)</f>
        <v>1.8959760004654527</v>
      </c>
      <c r="FS10" s="5"/>
      <c r="FT10" s="14" t="s">
        <v>2099</v>
      </c>
      <c r="FU10"/>
      <c r="FV10"/>
      <c r="FW10" s="51">
        <f t="shared" si="0"/>
        <v>0</v>
      </c>
      <c r="FX10" s="13"/>
      <c r="FY10" s="47"/>
      <c r="FZ10" s="51">
        <f t="shared" si="3"/>
        <v>0</v>
      </c>
      <c r="GA10"/>
      <c r="GB10"/>
      <c r="GC10" s="51">
        <f t="shared" si="4"/>
        <v>0</v>
      </c>
      <c r="GD10"/>
      <c r="GE10"/>
      <c r="GF10" s="51">
        <f t="shared" si="5"/>
        <v>0</v>
      </c>
      <c r="GG10"/>
      <c r="GH10"/>
      <c r="GI10" s="51"/>
      <c r="GJ10"/>
      <c r="GK10"/>
      <c r="GL10" s="51"/>
      <c r="GM10" s="17"/>
      <c r="GN10" s="47"/>
      <c r="GO10" s="51"/>
      <c r="GP10" s="46"/>
      <c r="GQ10" s="46"/>
      <c r="GR10" s="46"/>
      <c r="GS10" s="46"/>
      <c r="GT10" s="46"/>
      <c r="GU10" s="46"/>
      <c r="GV10" s="46"/>
      <c r="GW10" s="46"/>
      <c r="GX10" s="46"/>
      <c r="GY10" s="46"/>
      <c r="GZ10" s="46"/>
      <c r="HA10" s="46"/>
      <c r="HB10" s="46"/>
      <c r="HC10" s="46"/>
      <c r="HD10" s="46"/>
      <c r="HE10" s="45"/>
      <c r="HF10" s="45"/>
      <c r="HG10" s="45"/>
      <c r="HH10" s="45"/>
      <c r="HI10" s="45"/>
      <c r="HJ10" s="45"/>
    </row>
    <row r="11" spans="1:218" ht="12.95" customHeight="1" x14ac:dyDescent="0.2">
      <c r="B11" s="21"/>
      <c r="D11" s="28" t="s">
        <v>2141</v>
      </c>
      <c r="E11" s="21"/>
      <c r="F11" s="26"/>
      <c r="G11" s="37">
        <f t="shared" ref="G11:O11" si="6">G10/G$3</f>
        <v>0</v>
      </c>
      <c r="H11" s="37">
        <f t="shared" si="6"/>
        <v>0</v>
      </c>
      <c r="I11" s="37">
        <f t="shared" si="6"/>
        <v>0</v>
      </c>
      <c r="J11" s="37">
        <f t="shared" si="6"/>
        <v>0</v>
      </c>
      <c r="K11" s="37">
        <f t="shared" si="6"/>
        <v>0</v>
      </c>
      <c r="L11" s="37">
        <f t="shared" si="6"/>
        <v>0</v>
      </c>
      <c r="M11" s="37">
        <f t="shared" si="6"/>
        <v>7666.666666666667</v>
      </c>
      <c r="N11" s="37">
        <f t="shared" si="6"/>
        <v>-7419.3548387096771</v>
      </c>
      <c r="O11" s="37">
        <f t="shared" si="6"/>
        <v>0</v>
      </c>
      <c r="P11" s="37">
        <f t="shared" ref="P11:AF11" si="7">P10/P$3</f>
        <v>0</v>
      </c>
      <c r="Q11" s="37">
        <f t="shared" si="7"/>
        <v>0</v>
      </c>
      <c r="R11" s="37">
        <f t="shared" si="7"/>
        <v>0</v>
      </c>
      <c r="S11" s="37">
        <f t="shared" si="7"/>
        <v>0</v>
      </c>
      <c r="T11" s="37">
        <f t="shared" si="7"/>
        <v>0</v>
      </c>
      <c r="U11" s="37">
        <f t="shared" si="7"/>
        <v>0</v>
      </c>
      <c r="V11" s="37">
        <f t="shared" si="7"/>
        <v>0</v>
      </c>
      <c r="W11" s="37">
        <f t="shared" si="7"/>
        <v>0</v>
      </c>
      <c r="X11" s="37">
        <f t="shared" si="7"/>
        <v>0</v>
      </c>
      <c r="Y11" s="37">
        <f t="shared" si="7"/>
        <v>0</v>
      </c>
      <c r="Z11" s="37">
        <f t="shared" si="7"/>
        <v>0</v>
      </c>
      <c r="AA11" s="37">
        <f t="shared" si="7"/>
        <v>0</v>
      </c>
      <c r="AB11" s="37">
        <f t="shared" si="7"/>
        <v>0</v>
      </c>
      <c r="AC11" s="37">
        <f t="shared" si="7"/>
        <v>0</v>
      </c>
      <c r="AD11" s="37">
        <f t="shared" si="7"/>
        <v>0</v>
      </c>
      <c r="AE11" s="37">
        <f t="shared" si="7"/>
        <v>0</v>
      </c>
      <c r="AF11" s="37">
        <f t="shared" si="7"/>
        <v>0</v>
      </c>
      <c r="AG11" s="37">
        <f t="shared" ref="AG11:AV11" si="8">AG10/AG$3</f>
        <v>0</v>
      </c>
      <c r="AH11" s="37">
        <f t="shared" si="8"/>
        <v>0</v>
      </c>
      <c r="AI11" s="37">
        <f t="shared" si="8"/>
        <v>0</v>
      </c>
      <c r="AJ11" s="37">
        <f t="shared" si="8"/>
        <v>0</v>
      </c>
      <c r="AK11" s="37">
        <f t="shared" si="8"/>
        <v>0</v>
      </c>
      <c r="AL11" s="37">
        <f t="shared" si="8"/>
        <v>0</v>
      </c>
      <c r="AM11" s="37">
        <f t="shared" si="8"/>
        <v>0</v>
      </c>
      <c r="AN11" s="37">
        <f t="shared" si="8"/>
        <v>165880.4193548387</v>
      </c>
      <c r="AO11" s="37">
        <f t="shared" si="8"/>
        <v>-122903.64516129032</v>
      </c>
      <c r="AP11" s="37">
        <f t="shared" si="8"/>
        <v>-32380</v>
      </c>
      <c r="AQ11" s="37">
        <f t="shared" si="8"/>
        <v>5513.6129032258068</v>
      </c>
      <c r="AR11" s="37">
        <f t="shared" si="8"/>
        <v>38866.933333333334</v>
      </c>
      <c r="AS11" s="37">
        <f t="shared" si="8"/>
        <v>113064.51612903226</v>
      </c>
      <c r="AT11" s="37">
        <f t="shared" si="8"/>
        <v>35640.366666666669</v>
      </c>
      <c r="AU11" s="37">
        <f t="shared" si="8"/>
        <v>42677.419354838712</v>
      </c>
      <c r="AV11" s="37">
        <f t="shared" si="8"/>
        <v>111279.87096774194</v>
      </c>
      <c r="AW11" s="37">
        <f t="shared" ref="AW11:BL11" si="9">AW10/AW$3</f>
        <v>112484.53333333334</v>
      </c>
      <c r="AX11" s="37">
        <f t="shared" si="9"/>
        <v>19469.16129032258</v>
      </c>
      <c r="AY11" s="37">
        <f t="shared" si="9"/>
        <v>-65433.333333333336</v>
      </c>
      <c r="AZ11" s="37">
        <f t="shared" si="9"/>
        <v>-153685.80645161291</v>
      </c>
      <c r="BA11" s="37">
        <f t="shared" si="9"/>
        <v>-146064.96774193548</v>
      </c>
      <c r="BB11" s="37">
        <f t="shared" si="9"/>
        <v>-14175.5</v>
      </c>
      <c r="BC11" s="37">
        <f t="shared" si="9"/>
        <v>-8350.7419354838712</v>
      </c>
      <c r="BD11" s="37">
        <f t="shared" si="9"/>
        <v>67666.666666666672</v>
      </c>
      <c r="BE11" s="37">
        <f t="shared" si="9"/>
        <v>103101.80645161291</v>
      </c>
      <c r="BF11" s="37">
        <f t="shared" si="9"/>
        <v>124730.8</v>
      </c>
      <c r="BG11" s="37">
        <f t="shared" si="9"/>
        <v>91661.225806451606</v>
      </c>
      <c r="BH11" s="37">
        <f t="shared" si="9"/>
        <v>52180.258064516129</v>
      </c>
      <c r="BI11" s="37">
        <f t="shared" si="9"/>
        <v>38819.333333333336</v>
      </c>
      <c r="BJ11" s="37">
        <f t="shared" si="9"/>
        <v>29862.806451612902</v>
      </c>
      <c r="BK11" s="37">
        <f t="shared" si="9"/>
        <v>-44208.966666666667</v>
      </c>
      <c r="BL11" s="37">
        <f t="shared" si="9"/>
        <v>-205969.29032258064</v>
      </c>
      <c r="BM11" s="37">
        <f t="shared" ref="BM11:CB11" si="10">BM10/BM$3</f>
        <v>-47526.741935483871</v>
      </c>
      <c r="BN11" s="37">
        <f t="shared" si="10"/>
        <v>37038.321428571428</v>
      </c>
      <c r="BO11" s="37">
        <f t="shared" si="10"/>
        <v>53821.548387096773</v>
      </c>
      <c r="BP11" s="37">
        <f t="shared" si="10"/>
        <v>68035.066666666666</v>
      </c>
      <c r="BQ11" s="37">
        <f t="shared" si="10"/>
        <v>-93490.161290322576</v>
      </c>
      <c r="BR11" s="37">
        <f t="shared" si="10"/>
        <v>45015.3</v>
      </c>
      <c r="BS11" s="37">
        <f t="shared" si="10"/>
        <v>13221.225806451614</v>
      </c>
      <c r="BT11" s="37">
        <f t="shared" si="10"/>
        <v>11922.903225806451</v>
      </c>
      <c r="BU11" s="37">
        <f t="shared" si="10"/>
        <v>12026.8</v>
      </c>
      <c r="BV11" s="37">
        <f t="shared" si="10"/>
        <v>-26373.419354838708</v>
      </c>
      <c r="BW11" s="37">
        <f t="shared" si="10"/>
        <v>-23957.1</v>
      </c>
      <c r="BX11" s="37">
        <f t="shared" si="10"/>
        <v>-97215.451612903227</v>
      </c>
      <c r="BY11" s="37">
        <f t="shared" si="10"/>
        <v>-116872.54838709677</v>
      </c>
      <c r="BZ11" s="37">
        <f t="shared" si="10"/>
        <v>-131025.5</v>
      </c>
      <c r="CA11" s="37">
        <f t="shared" si="10"/>
        <v>-38947.93548387097</v>
      </c>
      <c r="CB11" s="37">
        <f t="shared" si="10"/>
        <v>26740.5</v>
      </c>
      <c r="CC11" s="37">
        <f t="shared" ref="CC11:CR11" si="11">CC10/CC$3</f>
        <v>25798</v>
      </c>
      <c r="CD11" s="37">
        <f t="shared" si="11"/>
        <v>44948.866666666669</v>
      </c>
      <c r="CE11" s="37">
        <f t="shared" si="11"/>
        <v>11654.838709677419</v>
      </c>
      <c r="CF11" s="37">
        <f t="shared" si="11"/>
        <v>22767.612903225807</v>
      </c>
      <c r="CG11" s="37">
        <f t="shared" si="11"/>
        <v>24480.433333333334</v>
      </c>
      <c r="CH11" s="37">
        <f t="shared" si="11"/>
        <v>17772.064516129034</v>
      </c>
      <c r="CI11" s="37">
        <f t="shared" si="11"/>
        <v>-40077.166666666664</v>
      </c>
      <c r="CJ11" s="37">
        <f t="shared" si="11"/>
        <v>-65029.061356451602</v>
      </c>
      <c r="CK11" s="37">
        <f t="shared" si="11"/>
        <v>-48099.470224967743</v>
      </c>
      <c r="CL11" s="37">
        <f t="shared" si="11"/>
        <v>-48401.163392857139</v>
      </c>
      <c r="CM11" s="37">
        <f t="shared" si="11"/>
        <v>-1214.9370967741936</v>
      </c>
      <c r="CN11" s="37">
        <f t="shared" si="11"/>
        <v>0</v>
      </c>
      <c r="CO11" s="37">
        <f t="shared" si="11"/>
        <v>0</v>
      </c>
      <c r="CP11" s="37">
        <f t="shared" si="11"/>
        <v>33333.333333333336</v>
      </c>
      <c r="CQ11" s="37">
        <f t="shared" si="11"/>
        <v>32258.064516129034</v>
      </c>
      <c r="CR11" s="37">
        <f t="shared" si="11"/>
        <v>32258.064516129041</v>
      </c>
      <c r="CS11" s="37">
        <f t="shared" ref="CS11:DA11" si="12">CS10/CS$3</f>
        <v>33333.333333333336</v>
      </c>
      <c r="CT11" s="37">
        <f t="shared" si="12"/>
        <v>32258.064516129034</v>
      </c>
      <c r="CU11" s="37">
        <f t="shared" si="12"/>
        <v>-58333.333333333336</v>
      </c>
      <c r="CV11" s="37">
        <f t="shared" si="12"/>
        <v>-32258.064516129034</v>
      </c>
      <c r="CW11" s="37">
        <f t="shared" si="12"/>
        <v>-32258.064516129034</v>
      </c>
      <c r="CX11" s="37">
        <f t="shared" si="12"/>
        <v>-44642.857142857145</v>
      </c>
      <c r="CY11" s="37">
        <f t="shared" si="12"/>
        <v>0</v>
      </c>
      <c r="CZ11" s="37">
        <f t="shared" si="12"/>
        <v>0</v>
      </c>
      <c r="DA11" s="37">
        <f t="shared" si="12"/>
        <v>0</v>
      </c>
      <c r="DB11" s="37">
        <f t="shared" ref="DB11:EG11" si="13">DB10/DB$3</f>
        <v>33333.333333333336</v>
      </c>
      <c r="DC11" s="37">
        <f t="shared" si="13"/>
        <v>32258.064516129034</v>
      </c>
      <c r="DD11" s="37">
        <f t="shared" si="13"/>
        <v>32258.064516129034</v>
      </c>
      <c r="DE11" s="37">
        <f t="shared" si="13"/>
        <v>33333.333333333336</v>
      </c>
      <c r="DF11" s="37">
        <f t="shared" si="13"/>
        <v>32258.064516129034</v>
      </c>
      <c r="DG11" s="37">
        <f t="shared" si="13"/>
        <v>-58333.333333333336</v>
      </c>
      <c r="DH11" s="37">
        <f t="shared" si="13"/>
        <v>-32258.064516129034</v>
      </c>
      <c r="DI11" s="37">
        <f t="shared" si="13"/>
        <v>-32258.064516129034</v>
      </c>
      <c r="DJ11" s="37">
        <f t="shared" si="13"/>
        <v>-44642.857142857145</v>
      </c>
      <c r="DK11" s="37">
        <f t="shared" si="13"/>
        <v>0</v>
      </c>
      <c r="DL11" s="37">
        <f t="shared" si="13"/>
        <v>0</v>
      </c>
      <c r="DM11" s="37">
        <f t="shared" si="13"/>
        <v>33000</v>
      </c>
      <c r="DN11" s="37">
        <f t="shared" si="13"/>
        <v>33000</v>
      </c>
      <c r="DO11" s="37">
        <f t="shared" si="13"/>
        <v>33000</v>
      </c>
      <c r="DP11" s="37">
        <f t="shared" si="13"/>
        <v>30354.83870967742</v>
      </c>
      <c r="DQ11" s="37">
        <f t="shared" si="13"/>
        <v>0</v>
      </c>
      <c r="DR11" s="37">
        <f t="shared" si="13"/>
        <v>33000</v>
      </c>
      <c r="DS11" s="37">
        <f t="shared" si="13"/>
        <v>0</v>
      </c>
      <c r="DT11" s="37">
        <f t="shared" si="13"/>
        <v>-55000</v>
      </c>
      <c r="DU11" s="37">
        <f t="shared" si="13"/>
        <v>-55000</v>
      </c>
      <c r="DV11" s="37">
        <f t="shared" si="13"/>
        <v>-56785.714285714283</v>
      </c>
      <c r="DW11" s="37">
        <f t="shared" si="13"/>
        <v>0</v>
      </c>
      <c r="DX11" s="37">
        <f t="shared" si="13"/>
        <v>31366.666666666668</v>
      </c>
      <c r="DY11" s="37">
        <f t="shared" si="13"/>
        <v>33000</v>
      </c>
      <c r="DZ11" s="37">
        <f t="shared" si="13"/>
        <v>33000</v>
      </c>
      <c r="EA11" s="37">
        <f t="shared" si="13"/>
        <v>33000</v>
      </c>
      <c r="EB11" s="37">
        <f t="shared" si="13"/>
        <v>33000</v>
      </c>
      <c r="EC11" s="37">
        <f t="shared" si="13"/>
        <v>0</v>
      </c>
      <c r="ED11" s="37">
        <f t="shared" si="13"/>
        <v>0</v>
      </c>
      <c r="EE11" s="37">
        <f t="shared" si="13"/>
        <v>-1666.6666666666667</v>
      </c>
      <c r="EF11" s="37">
        <f t="shared" si="13"/>
        <v>-55000</v>
      </c>
      <c r="EG11" s="37">
        <f t="shared" si="13"/>
        <v>-55000</v>
      </c>
      <c r="EH11" s="37">
        <f t="shared" ref="EH11:FC11" si="14">EH10/EH$3</f>
        <v>-55000</v>
      </c>
      <c r="EI11" s="37">
        <f t="shared" si="14"/>
        <v>0</v>
      </c>
      <c r="EJ11" s="37">
        <f t="shared" si="14"/>
        <v>0</v>
      </c>
      <c r="EK11" s="37">
        <f t="shared" si="14"/>
        <v>0</v>
      </c>
      <c r="EL11" s="37">
        <f t="shared" si="14"/>
        <v>0</v>
      </c>
      <c r="EM11" s="37">
        <f t="shared" si="14"/>
        <v>0</v>
      </c>
      <c r="EN11" s="37">
        <f t="shared" si="14"/>
        <v>0</v>
      </c>
      <c r="EO11" s="37">
        <f t="shared" si="14"/>
        <v>0</v>
      </c>
      <c r="EP11" s="37">
        <f t="shared" si="14"/>
        <v>0</v>
      </c>
      <c r="EQ11" s="37">
        <f t="shared" si="14"/>
        <v>0</v>
      </c>
      <c r="ER11" s="37">
        <f t="shared" si="14"/>
        <v>0</v>
      </c>
      <c r="ES11" s="37">
        <f t="shared" si="14"/>
        <v>0</v>
      </c>
      <c r="ET11" s="37">
        <f t="shared" si="14"/>
        <v>0</v>
      </c>
      <c r="EU11" s="37">
        <f t="shared" si="14"/>
        <v>0</v>
      </c>
      <c r="EV11" s="37">
        <f t="shared" si="14"/>
        <v>0</v>
      </c>
      <c r="EW11" s="37">
        <f t="shared" si="14"/>
        <v>0</v>
      </c>
      <c r="EX11" s="37">
        <f t="shared" si="14"/>
        <v>0</v>
      </c>
      <c r="EY11" s="37">
        <f t="shared" si="14"/>
        <v>0</v>
      </c>
      <c r="EZ11" s="37">
        <f t="shared" si="14"/>
        <v>0</v>
      </c>
      <c r="FA11" s="37">
        <f t="shared" si="14"/>
        <v>0</v>
      </c>
      <c r="FB11" s="37">
        <f t="shared" si="14"/>
        <v>0</v>
      </c>
      <c r="FC11" s="37">
        <f t="shared" si="14"/>
        <v>0</v>
      </c>
      <c r="FD11" s="37">
        <f t="shared" ref="FD11:FQ11" si="15">FD10/FD$3</f>
        <v>0</v>
      </c>
      <c r="FE11" s="37">
        <f t="shared" si="15"/>
        <v>0</v>
      </c>
      <c r="FF11" s="37">
        <f t="shared" si="15"/>
        <v>0</v>
      </c>
      <c r="FG11" s="37">
        <f t="shared" si="15"/>
        <v>0</v>
      </c>
      <c r="FH11" s="37">
        <f t="shared" si="15"/>
        <v>0</v>
      </c>
      <c r="FI11" s="37">
        <f t="shared" si="15"/>
        <v>0</v>
      </c>
      <c r="FJ11" s="37">
        <f t="shared" si="15"/>
        <v>0</v>
      </c>
      <c r="FK11" s="37">
        <f t="shared" si="15"/>
        <v>0</v>
      </c>
      <c r="FL11" s="37">
        <f t="shared" si="15"/>
        <v>0</v>
      </c>
      <c r="FM11" s="37">
        <f t="shared" si="15"/>
        <v>0</v>
      </c>
      <c r="FN11" s="37">
        <f t="shared" si="15"/>
        <v>0</v>
      </c>
      <c r="FO11" s="37">
        <f t="shared" si="15"/>
        <v>0</v>
      </c>
      <c r="FP11" s="37">
        <f t="shared" si="15"/>
        <v>0</v>
      </c>
      <c r="FQ11" s="37">
        <f t="shared" si="15"/>
        <v>0</v>
      </c>
      <c r="FR11" s="27"/>
      <c r="FS11" s="9"/>
      <c r="FT11" s="14" t="s">
        <v>2099</v>
      </c>
      <c r="FU11"/>
      <c r="FV11"/>
      <c r="FW11" s="51">
        <f t="shared" si="0"/>
        <v>0</v>
      </c>
      <c r="FX11" s="13"/>
      <c r="FZ11" s="51">
        <f t="shared" si="3"/>
        <v>0</v>
      </c>
      <c r="GA11"/>
      <c r="GB11"/>
      <c r="GC11" s="51">
        <f t="shared" si="4"/>
        <v>0</v>
      </c>
      <c r="GD11"/>
      <c r="GE11"/>
      <c r="GF11" s="51">
        <f t="shared" si="5"/>
        <v>0</v>
      </c>
      <c r="GG11"/>
      <c r="GH11"/>
      <c r="GI11" s="51"/>
      <c r="GJ11"/>
      <c r="GK11"/>
      <c r="GL11" s="51"/>
      <c r="GM11" s="17"/>
      <c r="GN11" s="47"/>
      <c r="GO11" s="51"/>
    </row>
    <row r="12" spans="1:218" ht="12.95" customHeight="1" x14ac:dyDescent="0.2">
      <c r="B12" s="29"/>
      <c r="C12" s="28"/>
      <c r="D12" s="21"/>
      <c r="E12" s="21"/>
      <c r="F12" s="22"/>
      <c r="G12" s="38"/>
      <c r="H12" s="38"/>
      <c r="I12" s="38"/>
      <c r="J12" s="38"/>
      <c r="K12" s="38"/>
      <c r="L12" s="38"/>
      <c r="M12" s="38"/>
      <c r="N12" s="38"/>
      <c r="O12" s="38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5"/>
      <c r="AJ12" s="35"/>
      <c r="AK12" s="35"/>
      <c r="AL12" s="35"/>
      <c r="AM12" s="35"/>
      <c r="AN12" s="35"/>
      <c r="AO12" s="35"/>
      <c r="AP12" s="35"/>
      <c r="AQ12" s="35"/>
      <c r="AR12" s="35"/>
      <c r="AS12" s="35"/>
      <c r="AT12" s="35"/>
      <c r="AU12" s="35"/>
      <c r="AV12" s="35"/>
      <c r="AW12" s="35"/>
      <c r="AX12" s="35"/>
      <c r="AY12" s="35"/>
      <c r="AZ12" s="35"/>
      <c r="BA12" s="35"/>
      <c r="BB12" s="35"/>
      <c r="BC12" s="35"/>
      <c r="BD12" s="35"/>
      <c r="BE12" s="35"/>
      <c r="BF12" s="35"/>
      <c r="BG12" s="35"/>
      <c r="BH12" s="35"/>
      <c r="BI12" s="35"/>
      <c r="BJ12" s="35"/>
      <c r="BK12" s="35"/>
      <c r="BL12" s="35"/>
      <c r="BM12" s="35"/>
      <c r="BN12" s="35"/>
      <c r="BO12" s="35"/>
      <c r="BP12" s="35"/>
      <c r="BQ12" s="35"/>
      <c r="BR12" s="35"/>
      <c r="BS12" s="35"/>
      <c r="BT12" s="35"/>
      <c r="BU12" s="35"/>
      <c r="BV12" s="35"/>
      <c r="BW12" s="35"/>
      <c r="BX12" s="35"/>
      <c r="BY12" s="35"/>
      <c r="BZ12" s="35"/>
      <c r="CA12" s="35"/>
      <c r="CB12" s="35"/>
      <c r="CC12" s="35"/>
      <c r="CD12" s="35"/>
      <c r="CE12" s="35"/>
      <c r="CF12" s="35"/>
      <c r="CG12" s="35"/>
      <c r="CH12" s="35"/>
      <c r="CI12" s="35"/>
      <c r="CJ12" s="35"/>
      <c r="CK12" s="35"/>
      <c r="CL12" s="35"/>
      <c r="CM12" s="35"/>
      <c r="CN12" s="35"/>
      <c r="CO12" s="35"/>
      <c r="CP12" s="35"/>
      <c r="CQ12" s="35"/>
      <c r="CR12" s="35"/>
      <c r="CS12" s="35"/>
      <c r="CT12" s="35"/>
      <c r="CU12" s="35"/>
      <c r="CV12" s="35"/>
      <c r="CW12" s="35"/>
      <c r="CX12" s="35"/>
      <c r="CY12" s="35"/>
      <c r="CZ12" s="35"/>
      <c r="DA12" s="35"/>
      <c r="DB12" s="35"/>
      <c r="DC12" s="35"/>
      <c r="DD12" s="35"/>
      <c r="DE12" s="35"/>
      <c r="DF12" s="35"/>
      <c r="DG12" s="35"/>
      <c r="DH12" s="35"/>
      <c r="DI12" s="35"/>
      <c r="DJ12" s="35"/>
      <c r="DK12" s="35"/>
      <c r="DL12" s="35"/>
      <c r="DM12" s="35"/>
      <c r="DN12" s="35"/>
      <c r="DO12" s="35"/>
      <c r="DP12" s="35"/>
      <c r="DQ12" s="35"/>
      <c r="DR12" s="35"/>
      <c r="DS12" s="35"/>
      <c r="DT12" s="35"/>
      <c r="DU12" s="35"/>
      <c r="DV12" s="35"/>
      <c r="DW12" s="35"/>
      <c r="DX12" s="35"/>
      <c r="DY12" s="35"/>
      <c r="DZ12" s="35"/>
      <c r="EA12" s="35"/>
      <c r="EB12" s="35"/>
      <c r="EC12" s="35"/>
      <c r="ED12" s="35"/>
      <c r="EE12" s="35"/>
      <c r="EF12" s="35"/>
      <c r="EG12" s="35"/>
      <c r="EH12" s="35"/>
      <c r="EI12" s="35"/>
      <c r="EJ12" s="35"/>
      <c r="EK12" s="35"/>
      <c r="EL12" s="35"/>
      <c r="EM12" s="35"/>
      <c r="EN12" s="35"/>
      <c r="EO12" s="35"/>
      <c r="EP12" s="35"/>
      <c r="EQ12" s="35"/>
      <c r="ER12" s="35"/>
      <c r="ES12" s="35"/>
      <c r="ET12" s="35"/>
      <c r="EU12" s="35"/>
      <c r="EV12" s="35"/>
      <c r="EW12" s="35"/>
      <c r="EX12" s="35"/>
      <c r="EY12" s="35"/>
      <c r="EZ12" s="35"/>
      <c r="FA12" s="35"/>
      <c r="FB12" s="35"/>
      <c r="FC12" s="35"/>
      <c r="FD12" s="35"/>
      <c r="FE12" s="35"/>
      <c r="FF12" s="35"/>
      <c r="FG12" s="35"/>
      <c r="FH12" s="35"/>
      <c r="FI12" s="35"/>
      <c r="FJ12" s="35"/>
      <c r="FK12" s="35"/>
      <c r="FL12" s="35"/>
      <c r="FM12" s="35"/>
      <c r="FN12" s="35"/>
      <c r="FO12" s="35"/>
      <c r="FP12" s="35"/>
      <c r="FQ12" s="35"/>
      <c r="FR12" s="35"/>
      <c r="FS12" s="9"/>
      <c r="FT12" s="14" t="s">
        <v>2099</v>
      </c>
      <c r="FU12"/>
      <c r="FV12"/>
      <c r="FW12" s="51">
        <f t="shared" si="0"/>
        <v>0</v>
      </c>
      <c r="FX12" s="13"/>
      <c r="FZ12" s="51">
        <f t="shared" si="3"/>
        <v>0</v>
      </c>
      <c r="GA12"/>
      <c r="GB12"/>
      <c r="GC12" s="51">
        <f t="shared" si="4"/>
        <v>0</v>
      </c>
      <c r="GD12"/>
      <c r="GE12"/>
      <c r="GF12" s="51">
        <f t="shared" si="5"/>
        <v>0</v>
      </c>
      <c r="GG12"/>
      <c r="GH12"/>
      <c r="GI12" s="51"/>
      <c r="GJ12"/>
      <c r="GK12"/>
      <c r="GL12" s="51"/>
      <c r="GM12" s="17"/>
      <c r="GN12" s="47"/>
      <c r="GO12" s="51"/>
    </row>
    <row r="13" spans="1:218" ht="12.95" customHeight="1" x14ac:dyDescent="0.2">
      <c r="A13" s="1" t="s">
        <v>2143</v>
      </c>
      <c r="C13" s="28" t="s">
        <v>2140</v>
      </c>
      <c r="D13" s="21"/>
      <c r="E13" s="21"/>
      <c r="G13" s="39">
        <v>0</v>
      </c>
      <c r="H13" s="39">
        <v>0</v>
      </c>
      <c r="I13" s="39">
        <v>0</v>
      </c>
      <c r="J13" s="39">
        <v>0</v>
      </c>
      <c r="K13" s="40">
        <f>-50000*31</f>
        <v>-1550000</v>
      </c>
      <c r="L13" s="40">
        <f>-50000*31</f>
        <v>-1550000</v>
      </c>
      <c r="M13" s="40">
        <f>-50000*30</f>
        <v>-1500000</v>
      </c>
      <c r="N13" s="39">
        <v>0</v>
      </c>
      <c r="O13" s="39">
        <v>0</v>
      </c>
      <c r="P13" s="39">
        <v>0</v>
      </c>
      <c r="Q13" s="39">
        <v>0</v>
      </c>
      <c r="R13" s="39">
        <v>0</v>
      </c>
      <c r="S13" s="39">
        <v>0</v>
      </c>
      <c r="T13" s="39">
        <v>0</v>
      </c>
      <c r="U13" s="39">
        <v>0</v>
      </c>
      <c r="V13" s="39">
        <v>0</v>
      </c>
      <c r="W13" s="39">
        <v>0</v>
      </c>
      <c r="X13" s="39">
        <v>0</v>
      </c>
      <c r="Y13" s="39">
        <v>0</v>
      </c>
      <c r="Z13" s="39">
        <v>0</v>
      </c>
      <c r="AA13" s="39">
        <v>0</v>
      </c>
      <c r="AB13" s="39">
        <v>0</v>
      </c>
      <c r="AC13" s="39">
        <v>0</v>
      </c>
      <c r="AD13" s="39">
        <v>0</v>
      </c>
      <c r="AE13" s="39">
        <v>0</v>
      </c>
      <c r="AF13" s="39"/>
      <c r="AG13" s="39"/>
      <c r="AH13" s="39"/>
      <c r="AI13" s="39"/>
      <c r="AJ13" s="39"/>
      <c r="AK13" s="39"/>
      <c r="AL13" s="39"/>
      <c r="AM13" s="39"/>
      <c r="AN13" s="39"/>
      <c r="AO13" s="39"/>
      <c r="AP13" s="39"/>
      <c r="AQ13" s="39"/>
      <c r="AR13" s="39"/>
      <c r="AS13" s="39"/>
      <c r="AT13" s="39"/>
      <c r="AU13" s="39"/>
      <c r="AV13" s="39"/>
      <c r="AW13" s="39"/>
      <c r="AX13" s="39"/>
      <c r="AY13" s="39"/>
      <c r="AZ13" s="39"/>
      <c r="BA13" s="39"/>
      <c r="BB13" s="39"/>
      <c r="BC13" s="39"/>
      <c r="BD13" s="39"/>
      <c r="BE13" s="39"/>
      <c r="BF13" s="39"/>
      <c r="BG13" s="39"/>
      <c r="BH13" s="39"/>
      <c r="BI13" s="39"/>
      <c r="BJ13" s="39"/>
      <c r="BK13" s="39"/>
      <c r="BL13" s="39"/>
      <c r="BM13" s="39"/>
      <c r="BN13" s="39"/>
      <c r="BO13" s="39"/>
      <c r="BP13" s="39"/>
      <c r="BQ13" s="39"/>
      <c r="BR13" s="39"/>
      <c r="BS13" s="39"/>
      <c r="BT13" s="39"/>
      <c r="BU13" s="39"/>
      <c r="BV13" s="39"/>
      <c r="BW13" s="39"/>
      <c r="BX13" s="39"/>
      <c r="BY13" s="39"/>
      <c r="BZ13" s="39"/>
      <c r="CA13" s="39"/>
      <c r="CB13" s="39"/>
      <c r="CC13" s="39"/>
      <c r="CD13" s="39"/>
      <c r="CE13" s="39"/>
      <c r="CF13" s="39"/>
      <c r="CG13" s="39"/>
      <c r="CH13" s="39"/>
      <c r="CI13" s="39"/>
      <c r="CJ13" s="39"/>
      <c r="CK13" s="39"/>
      <c r="CL13" s="39"/>
      <c r="CM13" s="39"/>
      <c r="CN13" s="39"/>
      <c r="CO13" s="39"/>
      <c r="CP13" s="39"/>
      <c r="CQ13" s="39"/>
      <c r="CR13" s="39"/>
      <c r="CS13" s="39"/>
      <c r="CT13" s="39"/>
      <c r="CU13" s="39"/>
      <c r="CV13" s="39"/>
      <c r="CW13" s="39"/>
      <c r="CX13" s="39"/>
      <c r="CY13" s="39"/>
      <c r="CZ13" s="39"/>
      <c r="DA13" s="39"/>
      <c r="DB13" s="39"/>
      <c r="DC13" s="39"/>
      <c r="DD13" s="39"/>
      <c r="DE13" s="39"/>
      <c r="DF13" s="39"/>
      <c r="DG13" s="39"/>
      <c r="DH13" s="39"/>
      <c r="DI13" s="39"/>
      <c r="DJ13" s="39"/>
      <c r="DK13" s="39"/>
      <c r="DL13" s="39"/>
      <c r="DM13" s="39"/>
      <c r="DN13" s="39"/>
      <c r="DO13" s="39"/>
      <c r="DP13" s="39"/>
      <c r="DQ13" s="39"/>
      <c r="DR13" s="39"/>
      <c r="DS13" s="39"/>
      <c r="DT13" s="39"/>
      <c r="DU13" s="39"/>
      <c r="DV13" s="39"/>
      <c r="DW13" s="39"/>
      <c r="DX13" s="39"/>
      <c r="DY13" s="39"/>
      <c r="DZ13" s="39"/>
      <c r="EA13" s="39"/>
      <c r="EB13" s="39"/>
      <c r="EC13" s="39"/>
      <c r="ED13" s="39"/>
      <c r="EE13" s="39"/>
      <c r="EF13" s="39"/>
      <c r="EG13" s="39"/>
      <c r="EH13" s="39"/>
      <c r="EI13" s="39"/>
      <c r="EJ13" s="39"/>
      <c r="EK13" s="39"/>
      <c r="EL13" s="39"/>
      <c r="EM13" s="39"/>
      <c r="EN13" s="39"/>
      <c r="EO13" s="39"/>
      <c r="EP13" s="39"/>
      <c r="EQ13" s="39"/>
      <c r="ER13" s="39"/>
      <c r="ES13" s="39"/>
      <c r="ET13" s="39"/>
      <c r="EU13" s="39"/>
      <c r="EV13" s="39"/>
      <c r="EW13" s="39"/>
      <c r="EX13" s="39"/>
      <c r="EY13" s="39"/>
      <c r="EZ13" s="39"/>
      <c r="FA13" s="39"/>
      <c r="FB13" s="39"/>
      <c r="FC13" s="39"/>
      <c r="FD13" s="39"/>
      <c r="FE13" s="39"/>
      <c r="FF13" s="39"/>
      <c r="FG13" s="39"/>
      <c r="FH13" s="39"/>
      <c r="FI13" s="39"/>
      <c r="FJ13" s="39"/>
      <c r="FK13" s="39"/>
      <c r="FL13" s="39"/>
      <c r="FM13" s="39"/>
      <c r="FN13" s="39"/>
      <c r="FO13" s="39"/>
      <c r="FP13" s="39"/>
      <c r="FQ13" s="39"/>
      <c r="FR13" s="26"/>
      <c r="FS13" s="9"/>
      <c r="FT13" s="14" t="s">
        <v>2099</v>
      </c>
      <c r="FU13" s="17" t="e">
        <f>#REF!*-1</f>
        <v>#REF!</v>
      </c>
      <c r="FV13" s="47">
        <v>1.875</v>
      </c>
      <c r="FW13" s="54" t="e">
        <f t="shared" si="0"/>
        <v>#REF!</v>
      </c>
      <c r="FX13" s="17" t="e">
        <f>#REF!*-1</f>
        <v>#REF!</v>
      </c>
      <c r="FY13" s="47">
        <v>2.02</v>
      </c>
      <c r="FZ13" s="54" t="e">
        <f t="shared" si="3"/>
        <v>#REF!</v>
      </c>
      <c r="GA13" s="17" t="e">
        <f>#REF!*-1</f>
        <v>#REF!</v>
      </c>
      <c r="GB13" s="47">
        <v>1.9750000000000001</v>
      </c>
      <c r="GC13" s="54" t="e">
        <f t="shared" si="4"/>
        <v>#REF!</v>
      </c>
      <c r="GD13" s="17" t="e">
        <f>#REF!*-1</f>
        <v>#REF!</v>
      </c>
      <c r="GE13" s="47">
        <v>1.92</v>
      </c>
      <c r="GF13" s="54" t="e">
        <f t="shared" si="5"/>
        <v>#REF!</v>
      </c>
      <c r="GH13" s="17"/>
      <c r="GI13" s="17"/>
      <c r="GK13" s="17"/>
    </row>
    <row r="14" spans="1:218" ht="12.95" customHeight="1" x14ac:dyDescent="0.2">
      <c r="B14" s="21"/>
      <c r="C14" s="28" t="s">
        <v>2141</v>
      </c>
      <c r="D14" s="21"/>
      <c r="E14" s="21"/>
      <c r="G14" s="31">
        <f>G13/G$3</f>
        <v>0</v>
      </c>
      <c r="H14" s="31">
        <f t="shared" ref="H14:O14" si="16">H13/H$3</f>
        <v>0</v>
      </c>
      <c r="I14" s="31">
        <f t="shared" si="16"/>
        <v>0</v>
      </c>
      <c r="J14" s="31">
        <f t="shared" si="16"/>
        <v>0</v>
      </c>
      <c r="K14" s="31">
        <f t="shared" si="16"/>
        <v>-50000</v>
      </c>
      <c r="L14" s="31">
        <f t="shared" si="16"/>
        <v>-50000</v>
      </c>
      <c r="M14" s="31">
        <f t="shared" si="16"/>
        <v>-50000</v>
      </c>
      <c r="N14" s="31">
        <f t="shared" si="16"/>
        <v>0</v>
      </c>
      <c r="O14" s="31">
        <f t="shared" si="16"/>
        <v>0</v>
      </c>
      <c r="P14" s="31">
        <f t="shared" ref="P14:AE14" si="17">P13/P$3</f>
        <v>0</v>
      </c>
      <c r="Q14" s="31">
        <f t="shared" si="17"/>
        <v>0</v>
      </c>
      <c r="R14" s="31">
        <f t="shared" si="17"/>
        <v>0</v>
      </c>
      <c r="S14" s="31">
        <f t="shared" si="17"/>
        <v>0</v>
      </c>
      <c r="T14" s="31">
        <f t="shared" si="17"/>
        <v>0</v>
      </c>
      <c r="U14" s="31">
        <f t="shared" si="17"/>
        <v>0</v>
      </c>
      <c r="V14" s="31">
        <f t="shared" si="17"/>
        <v>0</v>
      </c>
      <c r="W14" s="31">
        <f t="shared" si="17"/>
        <v>0</v>
      </c>
      <c r="X14" s="31">
        <f t="shared" si="17"/>
        <v>0</v>
      </c>
      <c r="Y14" s="31">
        <f t="shared" si="17"/>
        <v>0</v>
      </c>
      <c r="Z14" s="31">
        <f t="shared" si="17"/>
        <v>0</v>
      </c>
      <c r="AA14" s="31">
        <f t="shared" si="17"/>
        <v>0</v>
      </c>
      <c r="AB14" s="31">
        <f t="shared" si="17"/>
        <v>0</v>
      </c>
      <c r="AC14" s="31">
        <f t="shared" si="17"/>
        <v>0</v>
      </c>
      <c r="AD14" s="31">
        <f t="shared" si="17"/>
        <v>0</v>
      </c>
      <c r="AE14" s="31">
        <f t="shared" si="17"/>
        <v>0</v>
      </c>
      <c r="AF14" s="31"/>
      <c r="AG14" s="31"/>
      <c r="AH14" s="31"/>
      <c r="AI14" s="31"/>
      <c r="AJ14" s="31"/>
      <c r="AK14" s="31"/>
      <c r="AL14" s="31"/>
      <c r="AM14" s="31"/>
      <c r="AN14" s="31"/>
      <c r="AO14" s="31"/>
      <c r="AP14" s="31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31"/>
      <c r="BB14" s="31"/>
      <c r="BC14" s="31"/>
      <c r="BD14" s="31"/>
      <c r="BE14" s="31"/>
      <c r="BF14" s="31"/>
      <c r="BG14" s="31"/>
      <c r="BH14" s="31"/>
      <c r="BI14" s="31"/>
      <c r="BJ14" s="31"/>
      <c r="BK14" s="31"/>
      <c r="BL14" s="31"/>
      <c r="BM14" s="31"/>
      <c r="BN14" s="31"/>
      <c r="BO14" s="31"/>
      <c r="BP14" s="31"/>
      <c r="BQ14" s="31"/>
      <c r="BR14" s="31"/>
      <c r="BS14" s="31"/>
      <c r="BT14" s="31"/>
      <c r="BU14" s="31"/>
      <c r="BV14" s="31"/>
      <c r="BW14" s="31"/>
      <c r="BX14" s="31"/>
      <c r="BY14" s="31"/>
      <c r="BZ14" s="31"/>
      <c r="CA14" s="31"/>
      <c r="CB14" s="31"/>
      <c r="CC14" s="31"/>
      <c r="CD14" s="31"/>
      <c r="CE14" s="31"/>
      <c r="CF14" s="31"/>
      <c r="CG14" s="31"/>
      <c r="CH14" s="31"/>
      <c r="CI14" s="31"/>
      <c r="CJ14" s="31"/>
      <c r="CK14" s="31"/>
      <c r="CL14" s="31"/>
      <c r="CM14" s="31"/>
      <c r="CN14" s="31"/>
      <c r="CO14" s="31"/>
      <c r="CP14" s="31"/>
      <c r="CQ14" s="31"/>
      <c r="CR14" s="31"/>
      <c r="CS14" s="31"/>
      <c r="CT14" s="31"/>
      <c r="CU14" s="31"/>
      <c r="CV14" s="31"/>
      <c r="CW14" s="31"/>
      <c r="CX14" s="31"/>
      <c r="CY14" s="31"/>
      <c r="CZ14" s="31"/>
      <c r="DA14" s="31"/>
      <c r="DB14" s="31"/>
      <c r="DC14" s="31"/>
      <c r="DD14" s="31"/>
      <c r="DE14" s="31"/>
      <c r="DF14" s="31"/>
      <c r="DG14" s="31"/>
      <c r="DH14" s="31"/>
      <c r="DI14" s="31"/>
      <c r="DJ14" s="31"/>
      <c r="DK14" s="31"/>
      <c r="DL14" s="31"/>
      <c r="DM14" s="31"/>
      <c r="DN14" s="31"/>
      <c r="DO14" s="31"/>
      <c r="DP14" s="31"/>
      <c r="DQ14" s="31"/>
      <c r="DR14" s="31"/>
      <c r="DS14" s="31"/>
      <c r="DT14" s="31"/>
      <c r="DU14" s="31"/>
      <c r="DV14" s="31"/>
      <c r="DW14" s="31"/>
      <c r="DX14" s="31"/>
      <c r="DY14" s="31"/>
      <c r="DZ14" s="31"/>
      <c r="EA14" s="31"/>
      <c r="EB14" s="31"/>
      <c r="EC14" s="31"/>
      <c r="ED14" s="31"/>
      <c r="EE14" s="31"/>
      <c r="EF14" s="31"/>
      <c r="EG14" s="31"/>
      <c r="EH14" s="31"/>
      <c r="EI14" s="31"/>
      <c r="EJ14" s="31"/>
      <c r="EK14" s="31"/>
      <c r="EL14" s="31"/>
      <c r="EM14" s="31"/>
      <c r="EN14" s="31"/>
      <c r="EO14" s="31"/>
      <c r="EP14" s="31"/>
      <c r="EQ14" s="31"/>
      <c r="ER14" s="31"/>
      <c r="ES14" s="31"/>
      <c r="ET14" s="31"/>
      <c r="EU14" s="31"/>
      <c r="EV14" s="31"/>
      <c r="EW14" s="31"/>
      <c r="EX14" s="31"/>
      <c r="EY14" s="31"/>
      <c r="EZ14" s="31"/>
      <c r="FA14" s="31"/>
      <c r="FB14" s="31"/>
      <c r="FC14" s="31"/>
      <c r="FD14" s="31"/>
      <c r="FE14" s="31"/>
      <c r="FF14" s="31"/>
      <c r="FG14" s="31"/>
      <c r="FH14" s="31"/>
      <c r="FI14" s="31"/>
      <c r="FJ14" s="31"/>
      <c r="FK14" s="31"/>
      <c r="FL14" s="31"/>
      <c r="FM14" s="31"/>
      <c r="FN14" s="31"/>
      <c r="FO14" s="31"/>
      <c r="FP14" s="31"/>
      <c r="FQ14" s="31"/>
      <c r="FR14" s="26"/>
      <c r="FS14" s="9"/>
      <c r="FT14" s="14" t="s">
        <v>2099</v>
      </c>
      <c r="FV14" s="17"/>
      <c r="FY14" s="17"/>
      <c r="FZ14" s="51"/>
      <c r="GB14" s="17"/>
      <c r="GC14" s="51"/>
      <c r="GE14" s="17"/>
      <c r="GF14" s="51"/>
      <c r="GH14" s="17"/>
      <c r="GI14" s="17"/>
      <c r="GK14" s="17"/>
    </row>
    <row r="15" spans="1:218" ht="12.95" customHeight="1" x14ac:dyDescent="0.2">
      <c r="B15" s="21"/>
      <c r="C15" s="28"/>
      <c r="D15" s="21"/>
      <c r="E15" s="21"/>
      <c r="G15" s="41"/>
      <c r="H15" s="41"/>
      <c r="I15" s="41"/>
      <c r="J15" s="41"/>
      <c r="K15" s="23"/>
      <c r="L15" s="23"/>
      <c r="M15" s="23"/>
      <c r="N15" s="41"/>
      <c r="O15" s="41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  <c r="BO15" s="22"/>
      <c r="BP15" s="22"/>
      <c r="BQ15" s="22"/>
      <c r="BR15" s="22"/>
      <c r="BS15" s="22"/>
      <c r="BT15" s="22"/>
      <c r="BU15" s="22"/>
      <c r="BV15" s="22"/>
      <c r="BW15" s="22"/>
      <c r="BX15" s="22"/>
      <c r="BY15" s="22"/>
      <c r="BZ15" s="22"/>
      <c r="CA15" s="22"/>
      <c r="CB15" s="22"/>
      <c r="CC15" s="22"/>
      <c r="CD15" s="22"/>
      <c r="CE15" s="22"/>
      <c r="CF15" s="22"/>
      <c r="CG15" s="22"/>
      <c r="CH15" s="22"/>
      <c r="CI15" s="22"/>
      <c r="CJ15" s="22"/>
      <c r="CK15" s="22"/>
      <c r="CL15" s="22"/>
      <c r="CM15" s="22"/>
      <c r="CN15" s="22"/>
      <c r="CO15" s="22"/>
      <c r="CP15" s="22"/>
      <c r="CQ15" s="22"/>
      <c r="CR15" s="22"/>
      <c r="CS15" s="22"/>
      <c r="CT15" s="22"/>
      <c r="CU15" s="22"/>
      <c r="CV15" s="22"/>
      <c r="CW15" s="22"/>
      <c r="CX15" s="22"/>
      <c r="CY15" s="22"/>
      <c r="CZ15" s="22"/>
      <c r="DA15" s="22"/>
      <c r="DB15" s="22"/>
      <c r="DC15" s="22"/>
      <c r="DD15" s="22"/>
      <c r="DE15" s="22"/>
      <c r="DF15" s="22"/>
      <c r="DG15" s="22"/>
      <c r="DH15" s="22"/>
      <c r="DI15" s="22"/>
      <c r="DJ15" s="22"/>
      <c r="DK15" s="22"/>
      <c r="DL15" s="22"/>
      <c r="DM15" s="22"/>
      <c r="DN15" s="22"/>
      <c r="DO15" s="22"/>
      <c r="DP15" s="22"/>
      <c r="DQ15" s="22"/>
      <c r="DR15" s="22"/>
      <c r="DS15" s="22"/>
      <c r="DT15" s="22"/>
      <c r="DU15" s="22"/>
      <c r="DV15" s="22"/>
      <c r="DW15" s="22"/>
      <c r="DX15" s="22"/>
      <c r="DY15" s="22"/>
      <c r="DZ15" s="22"/>
      <c r="EA15" s="22"/>
      <c r="EB15" s="22"/>
      <c r="EC15" s="22"/>
      <c r="ED15" s="22"/>
      <c r="EE15" s="22"/>
      <c r="EF15" s="22"/>
      <c r="EG15" s="22"/>
      <c r="EH15" s="22"/>
      <c r="EI15" s="22"/>
      <c r="EJ15" s="22"/>
      <c r="EK15" s="22"/>
      <c r="EL15" s="22"/>
      <c r="EM15" s="22"/>
      <c r="EN15" s="22"/>
      <c r="EO15" s="22"/>
      <c r="EP15" s="22"/>
      <c r="EQ15" s="22"/>
      <c r="ER15" s="22"/>
      <c r="ES15" s="22"/>
      <c r="ET15" s="22"/>
      <c r="EU15" s="22"/>
      <c r="EV15" s="22"/>
      <c r="EW15" s="22"/>
      <c r="EX15" s="22"/>
      <c r="EY15" s="22"/>
      <c r="EZ15" s="22"/>
      <c r="FA15" s="22"/>
      <c r="FB15" s="22"/>
      <c r="FC15" s="22"/>
      <c r="FD15" s="22"/>
      <c r="FE15" s="22"/>
      <c r="FF15" s="22"/>
      <c r="FG15" s="22"/>
      <c r="FH15" s="22"/>
      <c r="FI15" s="22"/>
      <c r="FJ15" s="22"/>
      <c r="FK15" s="22"/>
      <c r="FL15" s="22"/>
      <c r="FM15" s="22"/>
      <c r="FN15" s="22"/>
      <c r="FO15" s="22"/>
      <c r="FP15" s="22"/>
      <c r="FQ15" s="22"/>
      <c r="FR15" s="22"/>
      <c r="FS15" s="9"/>
      <c r="FT15" s="14" t="s">
        <v>2099</v>
      </c>
      <c r="FV15" s="17"/>
      <c r="FW15" s="51" t="e">
        <f>FW13+#REF!</f>
        <v>#REF!</v>
      </c>
      <c r="FY15" s="17"/>
      <c r="FZ15" s="51" t="e">
        <f>FZ13+#REF!</f>
        <v>#REF!</v>
      </c>
      <c r="GB15" s="17"/>
      <c r="GC15" s="51" t="e">
        <f>GC13+#REF!</f>
        <v>#REF!</v>
      </c>
      <c r="GE15" s="17"/>
      <c r="GF15" s="51" t="e">
        <f>GF13+#REF!</f>
        <v>#REF!</v>
      </c>
      <c r="GH15" s="17" t="e">
        <f>SUM(FU15:GG15)</f>
        <v>#REF!</v>
      </c>
      <c r="GI15" s="17"/>
      <c r="GK15" s="17"/>
    </row>
    <row r="16" spans="1:218" ht="12.95" customHeight="1" x14ac:dyDescent="0.2">
      <c r="A16" s="4" t="s">
        <v>2144</v>
      </c>
      <c r="B16" s="21"/>
      <c r="C16" s="22"/>
      <c r="D16" s="33" t="s">
        <v>2145</v>
      </c>
      <c r="E16" s="33"/>
      <c r="F16" s="22"/>
      <c r="G16" s="15">
        <f>'[2]BAM-EGS'!Z44-G6+G10-G13</f>
        <v>-7936000</v>
      </c>
      <c r="H16" s="15">
        <f>'[2]BAM-EGS'!AA44-H6+H10-H13</f>
        <v>-8860810</v>
      </c>
      <c r="I16" s="15">
        <f>'[2]BAM-EGS'!AB44-I6+I10-I13</f>
        <v>-8236941</v>
      </c>
      <c r="J16" s="15">
        <f>'[2]BAM-EGS'!AC44-J6+J10-J13</f>
        <v>-6366351</v>
      </c>
      <c r="K16" s="15">
        <f>'[2]BAM-EGS'!AD44-K6+K10-K13</f>
        <v>-6266190</v>
      </c>
      <c r="L16" s="15">
        <f>'[2]BAM-EGS'!AE44-L6+L10-L13</f>
        <v>-7672783</v>
      </c>
      <c r="M16" s="15">
        <f>'[2]BAM-EGS'!AF44-M6+M10-M13</f>
        <v>-6179355</v>
      </c>
      <c r="N16" s="15">
        <f>'[2]BAM-EGS'!AG44-N6+N10-N13</f>
        <v>-7825000</v>
      </c>
      <c r="O16" s="15">
        <f>'[2]BAM-EGS'!AH44-O6+O10-O13</f>
        <v>-6900000</v>
      </c>
      <c r="P16" s="15">
        <f>'[2]BAM-EGS'!AI44-P6+P10-P13</f>
        <v>0</v>
      </c>
      <c r="Q16" s="15">
        <f>'[2]BAM-EGS'!AJ44-Q6+Q10-Q13</f>
        <v>0</v>
      </c>
      <c r="R16" s="15">
        <f>'[2]BAM-EGS'!AK44-R6+R10-R13</f>
        <v>0</v>
      </c>
      <c r="S16" s="15">
        <f>'[2]BAM-EGS'!AL44-S6+S10-S13</f>
        <v>-3327000</v>
      </c>
      <c r="T16" s="15">
        <f>'[2]BAM-EGS'!AM44-T6+T10-T13</f>
        <v>0</v>
      </c>
      <c r="U16" s="15">
        <f>'[2]BAM-EGS'!AN44-U6+U10-U13</f>
        <v>0</v>
      </c>
      <c r="V16" s="15">
        <f>'[2]BAM-EGS'!AO44-V6+V10-V13</f>
        <v>0</v>
      </c>
      <c r="W16" s="15">
        <f>'[2]BAM-EGS'!AP44-W6+W10-W13</f>
        <v>0</v>
      </c>
      <c r="X16" s="15">
        <f>'[2]BAM-EGS'!AQ44-X6+X10-X13</f>
        <v>0</v>
      </c>
      <c r="Y16" s="15">
        <f>'[2]BAM-EGS'!AR44-Y6+Y10-Y13</f>
        <v>0</v>
      </c>
      <c r="Z16" s="15">
        <f>'[2]BAM-EGS'!AS44-Z6+Z10-Z13</f>
        <v>0</v>
      </c>
      <c r="AA16" s="15">
        <f>'[2]BAM-EGS'!AT44-AA6+AA10-AA13</f>
        <v>0</v>
      </c>
      <c r="AB16" s="15">
        <f>'[2]BAM-EGS'!AU44-AB6+AB10-AB13</f>
        <v>0</v>
      </c>
      <c r="AC16" s="15">
        <f>'[2]BAM-EGS'!AV44-AC6+AC10-AC13</f>
        <v>0</v>
      </c>
      <c r="AD16" s="15">
        <v>0</v>
      </c>
      <c r="AE16" s="15">
        <v>0</v>
      </c>
      <c r="AF16" s="15">
        <v>0</v>
      </c>
      <c r="AG16" s="15">
        <v>0</v>
      </c>
      <c r="AH16" s="15">
        <v>0</v>
      </c>
      <c r="AI16" s="15">
        <v>0</v>
      </c>
      <c r="AJ16" s="15">
        <v>0</v>
      </c>
      <c r="AK16" s="15">
        <v>0</v>
      </c>
      <c r="AL16" s="15">
        <v>0</v>
      </c>
      <c r="AM16" s="15">
        <v>0</v>
      </c>
      <c r="AN16" s="32">
        <f>'[2]BAM-EGS'!$B$47</f>
        <v>23074874</v>
      </c>
      <c r="AO16" s="15">
        <f>'[2]BAM-EGS'!C44-AO6+AO10-AO13</f>
        <v>-16776360.231999999</v>
      </c>
      <c r="AP16" s="15">
        <f>'[2]BAM-EGS'!D44-AP6+AP10-AP13</f>
        <v>-7966629.1779999994</v>
      </c>
      <c r="AQ16" s="15">
        <f>'[2]BAM-EGS'!E44-AQ6+AQ10-AQ13</f>
        <v>7719773.3280000016</v>
      </c>
      <c r="AR16" s="15">
        <f>'[2]BAM-EGS'!F44-AR6+AR10-AR13</f>
        <v>7756741.2519999985</v>
      </c>
      <c r="AS16" s="15">
        <f>'[2]BAM-EGS'!G44-AS6+AS10-AS13</f>
        <v>8743153.6119999997</v>
      </c>
      <c r="AT16" s="15">
        <f>'[2]BAM-EGS'!H44-AT6+AT10-AT13</f>
        <v>3262655.8979999996</v>
      </c>
      <c r="AU16" s="15">
        <f>'[2]BAM-EGS'!I44-AU6+AU10-AU13</f>
        <v>437104.84199999971</v>
      </c>
      <c r="AV16" s="15">
        <f>'[2]BAM-EGS'!J44-AV6+AV10-AV13</f>
        <v>2607048.4179999996</v>
      </c>
      <c r="AW16" s="15">
        <f>'[2]BAM-EGS'!K44-AW6+AW10-AW13</f>
        <v>6779824.6440000003</v>
      </c>
      <c r="AX16" s="15">
        <f>'[2]BAM-EGS'!L44-AX6+AX10-AX13</f>
        <v>5429608.1580000008</v>
      </c>
      <c r="AY16" s="15">
        <f>'[2]BAM-EGS'!M44-AY6+AY10-AY13</f>
        <v>-7700167.8090469996</v>
      </c>
      <c r="AZ16" s="15">
        <f>'[2]BAM-EGS'!N44-AZ6+AZ10-AZ13</f>
        <v>-16507272.964999996</v>
      </c>
      <c r="BA16" s="15">
        <f>'[2]BAM-EGS'!O44-BA6+BA10-BA13</f>
        <v>-14181850.077990001</v>
      </c>
      <c r="BB16" s="15">
        <f>'[2]BAM-EGS'!P44-BB6+BB10-BB13</f>
        <v>6309614.1559599992</v>
      </c>
      <c r="BC16" s="15">
        <f>'[2]BAM-EGS'!Q44-BC6+BC10-BC13</f>
        <v>5897838.6987350006</v>
      </c>
      <c r="BD16" s="15">
        <f>'[2]BAM-EGS'!R44-BD6+BD10-BD13</f>
        <v>8791981.675999999</v>
      </c>
      <c r="BE16" s="15">
        <f>'[2]BAM-EGS'!S44-BE6+BE10-BE13</f>
        <v>8228655</v>
      </c>
      <c r="BF16" s="15">
        <f>'[2]BAM-EGS'!T44-BF6+BF10-BF13</f>
        <v>4319342</v>
      </c>
      <c r="BG16" s="15">
        <f>'[2]BAM-EGS'!U44-BG6+BG10-BG13</f>
        <v>2740947</v>
      </c>
      <c r="BH16" s="15">
        <f>'[2]BAM-EGS'!V44-BH6+BH10-BH13</f>
        <v>1457989</v>
      </c>
      <c r="BI16" s="15">
        <f>'[2]BAM-EGS'!W44-BI6+BI10-BI13</f>
        <v>1164580</v>
      </c>
      <c r="BJ16" s="15">
        <f>'[2]BAM-EGS'!X44-BJ6+BJ10-BJ13</f>
        <v>925747</v>
      </c>
      <c r="BK16" s="15">
        <f>'[2]BAM-EGS'!Y44-BK6+BK10-BK13</f>
        <v>-155969</v>
      </c>
      <c r="BL16" s="15">
        <f>'[2]BAM-EGS'!Z44-BL6+BL10-BL13</f>
        <v>-3781048</v>
      </c>
      <c r="BM16" s="15">
        <f>'[2]BAM-EGS'!AA44-BM6+BM10-BM13</f>
        <v>-434139</v>
      </c>
      <c r="BN16" s="15">
        <f>'[2]BAM-EGS'!AB44-BN6+BN10-BN13</f>
        <v>1420132</v>
      </c>
      <c r="BO16" s="15">
        <f>'[2]BAM-EGS'!AC44-BO6+BO10-BO13</f>
        <v>1002117</v>
      </c>
      <c r="BP16" s="15">
        <f>'[2]BAM-EGS'!AD44-BP6+BP10-BP13</f>
        <v>2284862</v>
      </c>
      <c r="BQ16" s="15">
        <f>'[2]BAM-EGS'!AE44-BQ6+BQ10-BQ13</f>
        <v>-4060978</v>
      </c>
      <c r="BR16" s="15">
        <f>'[2]BAM-EGS'!AF44-BR6+BR10-BR13</f>
        <v>1241104</v>
      </c>
      <c r="BS16" s="15">
        <f>'[2]BAM-EGS'!AG44-BS6+BS10-BS13</f>
        <v>409858</v>
      </c>
      <c r="BT16" s="15">
        <f>'[2]BAM-EGS'!AH44-BT6+BT10-BT13</f>
        <v>369610</v>
      </c>
      <c r="BU16" s="15">
        <f>'[2]BAM-EGS'!AI44-BU6+BU10-BU13</f>
        <v>360804</v>
      </c>
      <c r="BV16" s="15">
        <f>'[2]BAM-EGS'!AJ44-BV6+BV10-BV13</f>
        <v>-817576</v>
      </c>
      <c r="BW16" s="15">
        <f>'[2]BAM-EGS'!AK44-BW6+BW10-BW13</f>
        <v>-718713</v>
      </c>
      <c r="BX16" s="15">
        <f>'[2]BAM-EGS'!AL44-BX6+BX10-BX13</f>
        <v>-6340679</v>
      </c>
      <c r="BY16" s="15">
        <f>'[2]BAM-EGS'!AM44-BY6+BY10-BY13</f>
        <v>-3623049</v>
      </c>
      <c r="BZ16" s="15">
        <f>'[2]BAM-EGS'!AN44-BZ6+BZ10-BZ13</f>
        <v>-3668714</v>
      </c>
      <c r="CA16" s="15">
        <f>'[2]BAM-EGS'!AO44-CA6+CA10-CA13</f>
        <v>-1207386</v>
      </c>
      <c r="CB16" s="15">
        <f>'[2]BAM-EGS'!AP44-CB6+CB10-CB13</f>
        <v>802215</v>
      </c>
      <c r="CC16" s="15">
        <f>'[2]BAM-EGS'!AQ44-CC6+CC10-CC13</f>
        <v>799738</v>
      </c>
      <c r="CD16" s="15">
        <f>'[2]BAM-EGS'!AR44-CD6+CD10-CD13</f>
        <v>1348466</v>
      </c>
      <c r="CE16" s="15">
        <f>'[2]BAM-EGS'!AS44-CE6+CE10-CE13</f>
        <v>361300</v>
      </c>
      <c r="CF16" s="15">
        <f>'[2]BAM-EGS'!AT44-CF6+CF10-CF13</f>
        <v>705796</v>
      </c>
      <c r="CG16" s="15">
        <f>'[2]BAM-EGS'!AU44-CG6+CG10-CG13</f>
        <v>734413</v>
      </c>
      <c r="CH16" s="15">
        <f>'[2]BAM-EGS'!AV44-CH6+CH10-CH13</f>
        <v>550934</v>
      </c>
      <c r="CI16" s="15">
        <f>'[2]BAM-EGS'!AW44-CI6+CI10-CI13</f>
        <v>-1202315</v>
      </c>
      <c r="CJ16" s="15">
        <f>'[2]BAM-EGS'!AX44-CJ6+CJ10-CJ13</f>
        <v>-4645900.9020499997</v>
      </c>
      <c r="CK16" s="15">
        <f>'[2]BAM-EGS'!AY44-CK6+CK10-CK13</f>
        <v>-7310170.5769739999</v>
      </c>
      <c r="CL16" s="15">
        <f>'[2]BAM-EGS'!AZ44-CL6+CL10-CL13</f>
        <v>-1355232.575</v>
      </c>
      <c r="CM16" s="15">
        <f>'[2]BAM-EGS'!BA44-CM6+CM10-CM13</f>
        <v>-3037663.05</v>
      </c>
      <c r="CN16" s="15">
        <f>'[2]BAM-EGS'!BB44-CN6+CN10-CN13</f>
        <v>0</v>
      </c>
      <c r="CO16" s="15">
        <f>'[2]BAM-EGS'!BC44-CO6+CO10-CO13</f>
        <v>2289004</v>
      </c>
      <c r="CP16" s="15">
        <f>'[2]BAM-EGS'!BD44-CP6+CP10-CP13</f>
        <v>4038093</v>
      </c>
      <c r="CQ16" s="15">
        <f>'[2]BAM-EGS'!BE44-CQ6+CQ10-CQ13</f>
        <v>4139182</v>
      </c>
      <c r="CR16" s="15">
        <f>'[2]BAM-EGS'!BF44-CR6+CR10-CR13</f>
        <v>3954255</v>
      </c>
      <c r="CS16" s="15">
        <f>'[2]BAM-EGS'!BG44-CS6+CS10-CS13</f>
        <v>3680043</v>
      </c>
      <c r="CT16" s="15">
        <f>'[2]BAM-EGS'!BH44-CT6+CT10-CT13</f>
        <v>3615879</v>
      </c>
      <c r="CU16" s="15">
        <f>'[2]BAM-EGS'!BI44-CU6+CU10-CU13</f>
        <v>-1750000</v>
      </c>
      <c r="CV16" s="15">
        <f>'[2]BAM-EGS'!BJ44-CV6+CV10-CV13</f>
        <v>-9112008</v>
      </c>
      <c r="CW16" s="15">
        <f>'[2]BAM-EGS'!BK44-CW6+CW10-CW13</f>
        <v>-9604447</v>
      </c>
      <c r="CX16" s="15">
        <f>'[2]BAM-EGS'!BL44-CX6+CX10-CX13</f>
        <v>-1250000</v>
      </c>
      <c r="CY16" s="15">
        <f>'[2]BAM-EGS'!BM44-CY6+CY10-CY13</f>
        <v>0</v>
      </c>
      <c r="CZ16" s="15">
        <f>'[2]BAM-EGS'!BN44-CZ6+CZ10-CZ13</f>
        <v>0</v>
      </c>
      <c r="DA16" s="15">
        <f>'[2]BAM-EGS'!BO44-DA6+DA10-DA13</f>
        <v>1837841</v>
      </c>
      <c r="DB16" s="15">
        <f>'[2]BAM-EGS'!BP44-DB6+DB10-DB13</f>
        <v>2778556</v>
      </c>
      <c r="DC16" s="15">
        <f>'[2]BAM-EGS'!BQ44-DC6+DC10-DC13</f>
        <v>2837841</v>
      </c>
      <c r="DD16" s="15">
        <f>'[2]BAM-EGS'!BR44-DD6+DD10-DD13</f>
        <v>2837841</v>
      </c>
      <c r="DE16" s="15">
        <f>'[2]BAM-EGS'!BS44-DE6+DE10-DE13</f>
        <v>2778556</v>
      </c>
      <c r="DF16" s="15">
        <f>'[2]BAM-EGS'!BT44-DF6+DF10-DF13</f>
        <v>2837841</v>
      </c>
      <c r="DG16" s="15">
        <f>'[2]BAM-EGS'!BU44-DG6+DG10-DG13</f>
        <v>-1750000</v>
      </c>
      <c r="DH16" s="15">
        <f>'[2]BAM-EGS'!BV44-DH6+DH10-DH13</f>
        <v>-8848052</v>
      </c>
      <c r="DI16" s="15">
        <f>'[2]BAM-EGS'!BW44-DI6+DI10-DI13</f>
        <v>-9359052</v>
      </c>
      <c r="DJ16" s="15">
        <f>'[2]BAM-EGS'!BX44-DJ6+DJ10-DJ13</f>
        <v>-1250333</v>
      </c>
      <c r="DK16" s="15">
        <f>'[2]BAM-EGS'!BY44-DK6+DK10-DK13</f>
        <v>0</v>
      </c>
      <c r="DL16" s="15">
        <f>'[2]BAM-EGS'!BZ44-DL6+DL10-DL13</f>
        <v>0</v>
      </c>
      <c r="DM16" s="15">
        <f>'[2]BAM-EGS'!CA44-DM6+DM10-DM13</f>
        <v>3681694</v>
      </c>
      <c r="DN16" s="15">
        <f>'[2]BAM-EGS'!CB44-DN6+DN10-DN13</f>
        <v>3563070</v>
      </c>
      <c r="DO16" s="15">
        <f>'[2]BAM-EGS'!CC44-DO6+DO10-DO13</f>
        <v>3681839</v>
      </c>
      <c r="DP16" s="15">
        <f>'[2]BAM-EGS'!CD44-DP6+DP10-DP13</f>
        <v>3599839</v>
      </c>
      <c r="DQ16" s="15">
        <f>'[2]BAM-EGS'!CE44-DQ6+DQ10-DQ13</f>
        <v>2573070</v>
      </c>
      <c r="DR16" s="15">
        <f>'[2]BAM-EGS'!CF44-DR6+DR10-DR13</f>
        <v>3681839</v>
      </c>
      <c r="DS16" s="15">
        <f>'[2]BAM-EGS'!CG44-DS6+DS10-DS13</f>
        <v>0</v>
      </c>
      <c r="DT16" s="15">
        <f>'[2]BAM-EGS'!CH44-DT6+DT10-DT13</f>
        <v>-9399851</v>
      </c>
      <c r="DU16" s="15">
        <f>'[2]BAM-EGS'!CI44-DU6+DU10-DU13</f>
        <v>-9810851</v>
      </c>
      <c r="DV16" s="15">
        <f>'[2]BAM-EGS'!CJ44-DV6+DV10-DV13</f>
        <v>-1590446</v>
      </c>
      <c r="DW16" s="15">
        <f>'[2]BAM-EGS'!CK44-DW6+DW10-DW13</f>
        <v>0</v>
      </c>
      <c r="DX16" s="15">
        <f>'[2]BAM-EGS'!CL44-DX6+DX10-DX13</f>
        <v>941000</v>
      </c>
      <c r="DY16" s="15">
        <f>'[2]BAM-EGS'!CM44-DY6+DY10-DY13</f>
        <v>3616176</v>
      </c>
      <c r="DZ16" s="15">
        <f>'[2]BAM-EGS'!CN44-DZ6+DZ10-DZ13</f>
        <v>3499525</v>
      </c>
      <c r="EA16" s="15">
        <f>'[2]BAM-EGS'!CO44-EA6+EA10-EA13</f>
        <v>3616176</v>
      </c>
      <c r="EB16" s="15">
        <f>'[2]BAM-EGS'!CP44-EB6+EB10-EB13</f>
        <v>3616176</v>
      </c>
      <c r="EC16" s="15">
        <f>'[2]BAM-EGS'!CQ44-EC6+EC10-EC13</f>
        <v>2509525</v>
      </c>
      <c r="ED16" s="15">
        <f>'[2]BAM-EGS'!CR44-ED6+ED10-ED13</f>
        <v>2593176</v>
      </c>
      <c r="EE16" s="15">
        <f>'[2]BAM-EGS'!CS44-EE6+EE10-EE13</f>
        <v>-50000</v>
      </c>
      <c r="EF16" s="15">
        <f>'[2]BAM-EGS'!CT44-EF6+EF10-EF13</f>
        <v>-9133227</v>
      </c>
      <c r="EG16" s="15">
        <f>'[2]BAM-EGS'!CU44-EG6+EG10-EG13</f>
        <v>-9667227</v>
      </c>
      <c r="EH16" s="15">
        <f>'[2]BAM-EGS'!CV44-EH6+EH10-EH13</f>
        <v>-1540341</v>
      </c>
      <c r="EI16" s="15">
        <f>'[2]BAM-EGS'!CW44-EI6+EI10-EI13</f>
        <v>0</v>
      </c>
      <c r="EJ16" s="15">
        <f>'[2]BAM-EGS'!CX44-EJ6+EJ10-EJ13</f>
        <v>0</v>
      </c>
      <c r="EK16" s="15">
        <f>'[2]BAM-EGS'!CY44-EK6+EK10-EK13</f>
        <v>2524374</v>
      </c>
      <c r="EL16" s="15">
        <f>'[2]BAM-EGS'!CZ44-EL6+EL10-EL13</f>
        <v>2442943</v>
      </c>
      <c r="EM16" s="15">
        <f>'[2]BAM-EGS'!DA44-EM6+EM10-EM13</f>
        <v>2524374</v>
      </c>
      <c r="EN16" s="15">
        <f>'[2]BAM-EGS'!DB44-EN6+EN10-EN13</f>
        <v>2524374</v>
      </c>
      <c r="EO16" s="15">
        <f>'[2]BAM-EGS'!DC44-EO6+EO10-EO13</f>
        <v>2442943</v>
      </c>
      <c r="EP16" s="15">
        <f>'[2]BAM-EGS'!DD44-EP6+EP10-EP13</f>
        <v>2524374</v>
      </c>
      <c r="EQ16" s="15">
        <f>'[2]BAM-EGS'!DE44-EQ6+EQ10-EQ13</f>
        <v>0</v>
      </c>
      <c r="ER16" s="15">
        <f>'[2]BAM-EGS'!DF44-ER6+ER10-ER13</f>
        <v>-7162232</v>
      </c>
      <c r="ES16" s="15">
        <f>'[2]BAM-EGS'!DG44-ES6+ES10-ES13</f>
        <v>-7820232</v>
      </c>
      <c r="ET16" s="15">
        <f>'[2]BAM-EGS'!DH44-ET6+ET10-ET13</f>
        <v>-4</v>
      </c>
      <c r="EU16" s="15">
        <f>'[2]BAM-EGS'!DI44-EU6+EU10-EU13</f>
        <v>0</v>
      </c>
      <c r="EV16" s="15">
        <f>'[2]BAM-EGS'!DJ44-EV6+EV10-EV13</f>
        <v>0</v>
      </c>
      <c r="EW16" s="15">
        <f>'[2]BAM-EGS'!DK44-EW6+EW10-EW13</f>
        <v>2524374</v>
      </c>
      <c r="EX16" s="15">
        <f>'[2]BAM-EGS'!DL44-EX6+EX10-EX13</f>
        <v>2442943</v>
      </c>
      <c r="EY16" s="15">
        <f>'[2]BAM-EGS'!DM44-EY6+EY10-EY13</f>
        <v>2524374</v>
      </c>
      <c r="EZ16" s="15">
        <f>'[2]BAM-EGS'!DN44-EZ6+EZ10-EZ13</f>
        <v>2524374</v>
      </c>
      <c r="FA16" s="15">
        <f>'[2]BAM-EGS'!DO44-FA6+FA10-FA13</f>
        <v>2442943</v>
      </c>
      <c r="FB16" s="15">
        <f>'[2]BAM-EGS'!DP44-FB6+FB10-FB13</f>
        <v>2524374</v>
      </c>
      <c r="FC16" s="15">
        <f>'[2]BAM-EGS'!DQ44-FC6+FC10-FC13</f>
        <v>0</v>
      </c>
      <c r="FD16" s="15">
        <f>'[2]BAM-EGS'!DR44-FD6+FD10-FD13</f>
        <v>-7762232</v>
      </c>
      <c r="FE16" s="15">
        <f>'[2]BAM-EGS'!DS44-FE6+FE10-FE13</f>
        <v>-7820232</v>
      </c>
      <c r="FF16" s="15">
        <f>'[2]BAM-EGS'!DT44-FF6+FF10-FF13</f>
        <v>-4</v>
      </c>
      <c r="FG16" s="15">
        <f>'[2]BAM-EGS'!DU44-FG6+FG10-FG13</f>
        <v>0</v>
      </c>
      <c r="FH16" s="15">
        <f>'[2]BAM-EGS'!DV44-FH6+FH10-FH13</f>
        <v>4848000</v>
      </c>
      <c r="FI16" s="15">
        <f>'[2]BAM-EGS'!DW44-FI6+FI10-FI13</f>
        <v>0</v>
      </c>
      <c r="FJ16" s="15">
        <f>'[2]BAM-EGS'!DX44-FJ6+FJ10-FJ13</f>
        <v>0</v>
      </c>
      <c r="FK16" s="15">
        <f>'[2]BAM-EGS'!DY44-FK6+FK10-FK13</f>
        <v>0</v>
      </c>
      <c r="FL16" s="15">
        <f>'[2]BAM-EGS'!DZ44-FL6+FL10-FL13</f>
        <v>0</v>
      </c>
      <c r="FM16" s="15">
        <f>'[2]BAM-EGS'!EA44-FM6+FM10-FM13</f>
        <v>0</v>
      </c>
      <c r="FN16" s="15">
        <f>'[2]BAM-EGS'!EB44-FN6+FN10-FN13</f>
        <v>0</v>
      </c>
      <c r="FO16" s="15">
        <f>'[2]BAM-EGS'!EC44-FO6+FO10-FO13</f>
        <v>0</v>
      </c>
      <c r="FP16" s="15">
        <f>'[2]BAM-EGS'!ED44-FP6+FP10-FP13</f>
        <v>0</v>
      </c>
      <c r="FQ16" s="15" t="e">
        <f>'[2]BAM-EGS'!EE44-FQ6+FQ10-FQ13</f>
        <v>#VALUE!</v>
      </c>
      <c r="FR16" s="16"/>
      <c r="FS16" s="9"/>
      <c r="FT16" s="14" t="s">
        <v>2099</v>
      </c>
      <c r="FV16" s="3"/>
      <c r="FW16" s="53"/>
      <c r="FY16" s="3"/>
      <c r="FZ16" s="3"/>
      <c r="GB16" s="3"/>
      <c r="GC16" s="3"/>
      <c r="GE16" s="3"/>
      <c r="GF16" s="3"/>
      <c r="GH16" s="3"/>
      <c r="GI16" s="3"/>
      <c r="GK16" s="17"/>
    </row>
    <row r="17" spans="1:218" ht="12.95" customHeight="1" thickBot="1" x14ac:dyDescent="0.25">
      <c r="A17" s="4" t="s">
        <v>2146</v>
      </c>
      <c r="B17" s="21"/>
      <c r="C17" s="22"/>
      <c r="D17" s="33" t="s">
        <v>2145</v>
      </c>
      <c r="E17" s="33"/>
      <c r="F17" s="22"/>
      <c r="G17" s="15">
        <f>IF('[2]BAM-EGS'!Z45="",0,'[2]BAM-EGS'!Z45-G6+G10-G16)</f>
        <v>-2309984</v>
      </c>
      <c r="H17" s="15">
        <f>IF('[2]BAM-EGS'!AA45="",0,'[2]BAM-EGS'!AA45-H6+H10-H16)</f>
        <v>-609103</v>
      </c>
      <c r="I17" s="15">
        <f>IF('[2]BAM-EGS'!AB45="",0,'[2]BAM-EGS'!AB45-I6+I10-I16)</f>
        <v>723949</v>
      </c>
      <c r="J17" s="15">
        <f>IF('[2]BAM-EGS'!AC45="",0,'[2]BAM-EGS'!AC45-J6+J10-J16)</f>
        <v>103131</v>
      </c>
      <c r="K17" s="15">
        <f>IF('[2]BAM-EGS'!AD45="",0,'[2]BAM-EGS'!AD45-K6+K10-K16)</f>
        <v>-1827145</v>
      </c>
      <c r="L17" s="15">
        <f>IF('[2]BAM-EGS'!AE45="",0,'[2]BAM-EGS'!AE45-L6+L10-L16)</f>
        <v>-1245452</v>
      </c>
      <c r="M17" s="15">
        <f>IF('[2]BAM-EGS'!AF45="",0,'[2]BAM-EGS'!AF45-M6+M10-M16)</f>
        <v>-1884906</v>
      </c>
      <c r="N17" s="15">
        <f>IF('[2]BAM-EGS'!AG45="",0,'[2]BAM-EGS'!AG45-N6+N10-N16)</f>
        <v>0</v>
      </c>
      <c r="O17" s="15">
        <f>IF('[2]BAM-EGS'!AH45="",0,'[2]BAM-EGS'!AH45-O6+O10-O16)</f>
        <v>0</v>
      </c>
      <c r="P17" s="15">
        <f>IF('[2]BAM-EGS'!AI45="",0,'[2]BAM-EGS'!AI45-P6+P10-P16)</f>
        <v>0</v>
      </c>
      <c r="Q17" s="15">
        <f>IF('[2]BAM-EGS'!AJ45="",0,'[2]BAM-EGS'!AJ45-Q6+Q10-Q16)</f>
        <v>0</v>
      </c>
      <c r="R17" s="15">
        <f>IF('[2]BAM-EGS'!AK45="",0,'[2]BAM-EGS'!AK45-R6+R10-R16)</f>
        <v>0</v>
      </c>
      <c r="S17" s="15">
        <f>IF('[2]BAM-EGS'!AL45="",0,'[2]BAM-EGS'!AL45-S6+S10-S16)</f>
        <v>3327000</v>
      </c>
      <c r="T17" s="15">
        <f>IF('[2]BAM-EGS'!AM45="",0,'[2]BAM-EGS'!AM45-T6+T10-T16)</f>
        <v>0</v>
      </c>
      <c r="U17" s="15">
        <f>IF('[2]BAM-EGS'!AN45="",0,'[2]BAM-EGS'!AN45-U6+U10-U16)</f>
        <v>0</v>
      </c>
      <c r="V17" s="15">
        <f>IF('[2]BAM-EGS'!AO45="",0,'[2]BAM-EGS'!AO45-V6+V10-V16)</f>
        <v>0</v>
      </c>
      <c r="W17" s="15">
        <f>IF('[2]BAM-EGS'!AP45="",0,'[2]BAM-EGS'!AP45-W6+W10-W16)</f>
        <v>0</v>
      </c>
      <c r="X17" s="15">
        <f>IF('[2]BAM-EGS'!AQ45="",0,'[2]BAM-EGS'!AQ45-X6+X10-X16)</f>
        <v>0</v>
      </c>
      <c r="Y17" s="15">
        <f>IF('[2]BAM-EGS'!AR45="",0,'[2]BAM-EGS'!AR45-Y6+Y10-Y16)</f>
        <v>0</v>
      </c>
      <c r="Z17" s="15">
        <f>IF('[2]BAM-EGS'!AS45="",0,'[2]BAM-EGS'!AS45-Z6+Z10-Z16)</f>
        <v>0</v>
      </c>
      <c r="AA17" s="15">
        <f>IF('[2]BAM-EGS'!AT45="",0,'[2]BAM-EGS'!AT45-AA6+AA10-AA16)</f>
        <v>0</v>
      </c>
      <c r="AB17" s="15">
        <f>IF('[2]BAM-EGS'!AU45="",0,'[2]BAM-EGS'!AU45-AB6+AB10-AB16)</f>
        <v>0</v>
      </c>
      <c r="AC17" s="15">
        <f>IF('[2]BAM-EGS'!AV45="",0,'[2]BAM-EGS'!AV45-AC6+AC10-AC16)</f>
        <v>0</v>
      </c>
      <c r="AD17" s="15">
        <v>0</v>
      </c>
      <c r="AE17" s="15">
        <v>0</v>
      </c>
      <c r="AF17" s="15">
        <v>0</v>
      </c>
      <c r="AG17" s="15">
        <v>0</v>
      </c>
      <c r="AH17" s="15">
        <v>0</v>
      </c>
      <c r="AI17" s="15">
        <v>0</v>
      </c>
      <c r="AJ17" s="15">
        <v>0</v>
      </c>
      <c r="AK17" s="15">
        <v>0</v>
      </c>
      <c r="AL17" s="15">
        <v>0</v>
      </c>
      <c r="AM17" s="15">
        <v>0</v>
      </c>
      <c r="AN17" s="32">
        <f>'[2]BAM-EGS'!$B$47</f>
        <v>23074874</v>
      </c>
      <c r="AO17" s="15">
        <f>IF('[2]BAM-EGS'!C45="",0,'[2]BAM-EGS'!C45-AO6+AO10-AO16)</f>
        <v>450011.23199999891</v>
      </c>
      <c r="AP17" s="15">
        <f>IF('[2]BAM-EGS'!D45="",0,'[2]BAM-EGS'!D45-AP6+AP10-AP16)</f>
        <v>-11890.822000000626</v>
      </c>
      <c r="AQ17" s="15">
        <f>IF('[2]BAM-EGS'!E45="",0,'[2]BAM-EGS'!E45-AQ6+AQ10-AQ16)</f>
        <v>-286149.32800000161</v>
      </c>
      <c r="AR17" s="15">
        <f>IF('[2]BAM-EGS'!F45="",0,'[2]BAM-EGS'!F45-AR6+AR10-AR16)</f>
        <v>-159953.25199999847</v>
      </c>
      <c r="AS17" s="15">
        <f>IF('[2]BAM-EGS'!G45="",0,'[2]BAM-EGS'!G45-AS6+AS10-AS16)</f>
        <v>-27551.611999999732</v>
      </c>
      <c r="AT17" s="15">
        <f>IF('[2]BAM-EGS'!H45="",0,'[2]BAM-EGS'!H45-AT6+AT10-AT16)</f>
        <v>-40856.897999999579</v>
      </c>
      <c r="AU17" s="15">
        <f>IF('[2]BAM-EGS'!I45="",0,'[2]BAM-EGS'!I45-AU6+AU10-AU16)</f>
        <v>27322.158000000287</v>
      </c>
      <c r="AV17" s="15">
        <f>IF('[2]BAM-EGS'!J45="",0,'[2]BAM-EGS'!J45-AV6+AV10-AV16)</f>
        <v>46.582000000402331</v>
      </c>
      <c r="AW17" s="15">
        <f>IF('[2]BAM-EGS'!K45="",0,'[2]BAM-EGS'!K45-AW6+AW10-AW16)</f>
        <v>-12583.64400000032</v>
      </c>
      <c r="AX17" s="15">
        <f>IF('[2]BAM-EGS'!L45="",0,'[2]BAM-EGS'!L45-AX6+AX10-AX16)</f>
        <v>-74220.158000000753</v>
      </c>
      <c r="AY17" s="15">
        <f>IF('[2]BAM-EGS'!M45="",0,'[2]BAM-EGS'!M45-AY6+AY10-AY16)</f>
        <v>57297.809046999551</v>
      </c>
      <c r="AZ17" s="15">
        <f>IF('[2]BAM-EGS'!N45="",0,'[2]BAM-EGS'!N45-AZ6+AZ10-AZ16)</f>
        <v>84510.964999996126</v>
      </c>
      <c r="BA17" s="15">
        <f>IF('[2]BAM-EGS'!O45="",0,'[2]BAM-EGS'!O45-BA6+BA10-BA16)</f>
        <v>131588.07799000107</v>
      </c>
      <c r="BB17" s="15">
        <f>IF('[2]BAM-EGS'!P45="",0,'[2]BAM-EGS'!P45-BB6+BB10-BB16)</f>
        <v>32100.844040000811</v>
      </c>
      <c r="BC17" s="15">
        <f>IF('[2]BAM-EGS'!Q45="",0,'[2]BAM-EGS'!Q45-BC6+BC10-BC16)</f>
        <v>22598.301264999434</v>
      </c>
      <c r="BD17" s="15">
        <f>IF('[2]BAM-EGS'!R45="",0,'[2]BAM-EGS'!R45-BD6+BD10-BD16)</f>
        <v>67470.324000000954</v>
      </c>
      <c r="BE17" s="15">
        <f>IF('[2]BAM-EGS'!S45="",0,'[2]BAM-EGS'!S45-BE6+BE10-BE16)</f>
        <v>55693</v>
      </c>
      <c r="BF17" s="15">
        <f>IF('[2]BAM-EGS'!T45="",0,'[2]BAM-EGS'!T45-BF6+BF10-BF16)</f>
        <v>-6460</v>
      </c>
      <c r="BG17" s="15">
        <f>IF('[2]BAM-EGS'!U45="",0,'[2]BAM-EGS'!U45-BG6+BG10-BG16)</f>
        <v>69039</v>
      </c>
      <c r="BH17" s="15">
        <f>IF('[2]BAM-EGS'!V45="",0,'[2]BAM-EGS'!V45-BH6+BH10-BH16)</f>
        <v>-19436</v>
      </c>
      <c r="BI17" s="15">
        <f>IF('[2]BAM-EGS'!W45="",0,'[2]BAM-EGS'!W45-BI6+BI10-BI16)</f>
        <v>-42338</v>
      </c>
      <c r="BJ17" s="15">
        <f>IF('[2]BAM-EGS'!X45="",0,'[2]BAM-EGS'!X45-BJ6+BJ10-BJ16)</f>
        <v>-698476</v>
      </c>
      <c r="BK17" s="15">
        <f>IF('[2]BAM-EGS'!Y45="",0,'[2]BAM-EGS'!Y45-BK6+BK10-BK16)</f>
        <v>-819116</v>
      </c>
      <c r="BL17" s="15">
        <f>IF('[2]BAM-EGS'!Z45="",0,'[2]BAM-EGS'!Z45-BL6+BL10-BL16)</f>
        <v>-2309984</v>
      </c>
      <c r="BM17" s="15">
        <f>IF('[2]BAM-EGS'!AA45="",0,'[2]BAM-EGS'!AA45-BM6+BM10-BM16)</f>
        <v>-609103</v>
      </c>
      <c r="BN17" s="15">
        <f>IF('[2]BAM-EGS'!AB45="",0,'[2]BAM-EGS'!AB45-BN6+BN10-BN16)</f>
        <v>723949</v>
      </c>
      <c r="BO17" s="15">
        <f>IF('[2]BAM-EGS'!AC45="",0,'[2]BAM-EGS'!AC45-BO6+BO10-BO16)</f>
        <v>103131</v>
      </c>
      <c r="BP17" s="15">
        <f>IF('[2]BAM-EGS'!AD45="",0,'[2]BAM-EGS'!AD45-BP6+BP10-BP16)</f>
        <v>-277145</v>
      </c>
      <c r="BQ17" s="15">
        <f>IF('[2]BAM-EGS'!AE45="",0,'[2]BAM-EGS'!AE45-BQ6+BQ10-BQ16)</f>
        <v>304548</v>
      </c>
      <c r="BR17" s="15">
        <f>IF('[2]BAM-EGS'!AF45="",0,'[2]BAM-EGS'!AF45-BR6+BR10-BR16)</f>
        <v>-384906</v>
      </c>
      <c r="BS17" s="15">
        <f>IF('[2]BAM-EGS'!AG45="",0,'[2]BAM-EGS'!AG45-BS6+BS10-BS16)</f>
        <v>0</v>
      </c>
      <c r="BT17" s="15">
        <f>IF('[2]BAM-EGS'!AH45="",0,'[2]BAM-EGS'!AH45-BT6+BT10-BT16)</f>
        <v>0</v>
      </c>
      <c r="BU17" s="15">
        <f>IF('[2]BAM-EGS'!AI45="",0,'[2]BAM-EGS'!AI45-BU6+BU10-BU16)</f>
        <v>0</v>
      </c>
      <c r="BV17" s="15">
        <f>IF('[2]BAM-EGS'!AJ45="",0,'[2]BAM-EGS'!AJ45-BV6+BV10-BV16)</f>
        <v>0</v>
      </c>
      <c r="BW17" s="15">
        <f>IF('[2]BAM-EGS'!AK45="",0,'[2]BAM-EGS'!AK45-BW6+BW10-BW16)</f>
        <v>0</v>
      </c>
      <c r="BX17" s="15">
        <f>IF('[2]BAM-EGS'!AL45="",0,'[2]BAM-EGS'!AL45-BX6+BX10-BX16)</f>
        <v>3327000</v>
      </c>
      <c r="BY17" s="15">
        <f>IF('[2]BAM-EGS'!AM45="",0,'[2]BAM-EGS'!AM45-BY6+BY10-BY16)</f>
        <v>0</v>
      </c>
      <c r="BZ17" s="15">
        <f>IF('[2]BAM-EGS'!AN45="",0,'[2]BAM-EGS'!AN45-BZ6+BZ10-BZ16)</f>
        <v>0</v>
      </c>
      <c r="CA17" s="15">
        <f>IF('[2]BAM-EGS'!AO45="",0,'[2]BAM-EGS'!AO45-CA6+CA10-CA16)</f>
        <v>0</v>
      </c>
      <c r="CB17" s="15">
        <f>IF('[2]BAM-EGS'!AP45="",0,'[2]BAM-EGS'!AP45-CB6+CB10-CB16)</f>
        <v>0</v>
      </c>
      <c r="CC17" s="15">
        <f>IF('[2]BAM-EGS'!AQ45="",0,'[2]BAM-EGS'!AQ45-CC6+CC10-CC16)</f>
        <v>0</v>
      </c>
      <c r="CD17" s="15">
        <f>IF('[2]BAM-EGS'!AR45="",0,'[2]BAM-EGS'!AR45-CD6+CD10-CD16)</f>
        <v>0</v>
      </c>
      <c r="CE17" s="15">
        <f>IF('[2]BAM-EGS'!AS45="",0,'[2]BAM-EGS'!AS45-CE6+CE10-CE16)</f>
        <v>0</v>
      </c>
      <c r="CF17" s="15">
        <f>IF('[2]BAM-EGS'!AT45="",0,'[2]BAM-EGS'!AT45-CF6+CF10-CF16)</f>
        <v>0</v>
      </c>
      <c r="CG17" s="15">
        <f>IF('[2]BAM-EGS'!AU45="",0,'[2]BAM-EGS'!AU45-CG6+CG10-CG16)</f>
        <v>0</v>
      </c>
      <c r="CH17" s="15">
        <f>IF('[2]BAM-EGS'!AV45="",0,'[2]BAM-EGS'!AV45-CH6+CH10-CH16)</f>
        <v>0</v>
      </c>
      <c r="CI17" s="15">
        <f>IF('[2]BAM-EGS'!AW45="",0,'[2]BAM-EGS'!AW45-CI6+CI10-CI16)</f>
        <v>0</v>
      </c>
      <c r="CJ17" s="15">
        <f>IF('[2]BAM-EGS'!AX45="",0,'[2]BAM-EGS'!AX45-CJ6+CJ10-CJ16)</f>
        <v>0</v>
      </c>
      <c r="CK17" s="15">
        <f>IF('[2]BAM-EGS'!AY45="",0,'[2]BAM-EGS'!AY45-CK6+CK10-CK16)</f>
        <v>0</v>
      </c>
      <c r="CL17" s="15">
        <f>IF('[2]BAM-EGS'!AZ45="",0,'[2]BAM-EGS'!AZ45-CL6+CL10-CL16)</f>
        <v>0</v>
      </c>
      <c r="CM17" s="15">
        <f>IF('[2]BAM-EGS'!BA45="",0,'[2]BAM-EGS'!BA45-CM6+CM10-CM16)</f>
        <v>0</v>
      </c>
      <c r="CN17" s="15">
        <f>IF('[2]BAM-EGS'!BB45="",0,'[2]BAM-EGS'!BB45-CN6+CN10-CN16)</f>
        <v>0</v>
      </c>
      <c r="CO17" s="15">
        <f>IF('[2]BAM-EGS'!BC45="",0,'[2]BAM-EGS'!BC45-CO6+CO10-CO16)</f>
        <v>0</v>
      </c>
      <c r="CP17" s="15">
        <f>IF('[2]BAM-EGS'!BD45="",0,'[2]BAM-EGS'!BD45-CP6+CP10-CP16)</f>
        <v>0</v>
      </c>
      <c r="CQ17" s="15">
        <f>IF('[2]BAM-EGS'!BE45="",0,'[2]BAM-EGS'!BE45-CQ6+CQ10-CQ16)</f>
        <v>0</v>
      </c>
      <c r="CR17" s="15">
        <f>IF('[2]BAM-EGS'!BF45="",0,'[2]BAM-EGS'!BF45-CR6+CR10-CR16)</f>
        <v>0</v>
      </c>
      <c r="CS17" s="15">
        <f>IF('[2]BAM-EGS'!BG45="",0,'[2]BAM-EGS'!BG45-CS6+CS10-CS16)</f>
        <v>0</v>
      </c>
      <c r="CT17" s="15">
        <f>IF('[2]BAM-EGS'!BH45="",0,'[2]BAM-EGS'!BH45-CT6+CT10-CT16)</f>
        <v>0</v>
      </c>
      <c r="CU17" s="15">
        <f>IF('[2]BAM-EGS'!BI45="",0,'[2]BAM-EGS'!BI45-CU6+CU10-CU16)</f>
        <v>0</v>
      </c>
      <c r="CV17" s="15">
        <f>IF('[2]BAM-EGS'!BJ45="",0,'[2]BAM-EGS'!BJ45-CV6+CV10-CV16)</f>
        <v>0</v>
      </c>
      <c r="CW17" s="15">
        <f>IF('[2]BAM-EGS'!BK45="",0,'[2]BAM-EGS'!BK45-CW6+CW10-CW16)</f>
        <v>0</v>
      </c>
      <c r="CX17" s="15">
        <f>IF('[2]BAM-EGS'!BL45="",0,'[2]BAM-EGS'!BL45-CX6+CX10-CX16)</f>
        <v>0</v>
      </c>
      <c r="CY17" s="15">
        <f>IF('[2]BAM-EGS'!BM45="",0,'[2]BAM-EGS'!BM45-CY6+CY10-CY16)</f>
        <v>0</v>
      </c>
      <c r="CZ17" s="15">
        <f>IF('[2]BAM-EGS'!BN45="",0,'[2]BAM-EGS'!BN45-CZ6+CZ10-CZ16)</f>
        <v>0</v>
      </c>
      <c r="DA17" s="15">
        <f>IF('[2]BAM-EGS'!BO45="",0,'[2]BAM-EGS'!BO45-DA6+DA10-DA16)</f>
        <v>0</v>
      </c>
      <c r="DB17" s="15">
        <f>IF('[2]BAM-EGS'!BP45="",0,'[2]BAM-EGS'!BP45-DB6+DB10-DB16)</f>
        <v>0</v>
      </c>
      <c r="DC17" s="15">
        <f>IF('[2]BAM-EGS'!BQ45="",0,'[2]BAM-EGS'!BQ45-DC6+DC10-DC16)</f>
        <v>0</v>
      </c>
      <c r="DD17" s="15">
        <f>IF('[2]BAM-EGS'!BR45="",0,'[2]BAM-EGS'!BR45-DD6+DD10-DD16)</f>
        <v>0</v>
      </c>
      <c r="DE17" s="15">
        <f>IF('[2]BAM-EGS'!BS45="",0,'[2]BAM-EGS'!BS45-DE6+DE10-DE16)</f>
        <v>0</v>
      </c>
      <c r="DF17" s="15">
        <f>IF('[2]BAM-EGS'!BT45="",0,'[2]BAM-EGS'!BT45-DF6+DF10-DF16)</f>
        <v>0</v>
      </c>
      <c r="DG17" s="15">
        <f>IF('[2]BAM-EGS'!BU45="",0,'[2]BAM-EGS'!BU45-DG6+DG10-DG16)</f>
        <v>0</v>
      </c>
      <c r="DH17" s="15">
        <f>IF('[2]BAM-EGS'!BV45="",0,'[2]BAM-EGS'!BV45-DH6+DH10-DH16)</f>
        <v>0</v>
      </c>
      <c r="DI17" s="15">
        <f>IF('[2]BAM-EGS'!BW45="",0,'[2]BAM-EGS'!BW45-DI6+DI10-DI16)</f>
        <v>0</v>
      </c>
      <c r="DJ17" s="15">
        <f>IF('[2]BAM-EGS'!BX45="",0,'[2]BAM-EGS'!BX45-DJ6+DJ10-DJ16)</f>
        <v>0</v>
      </c>
      <c r="DK17" s="15">
        <f>IF('[2]BAM-EGS'!BY45="",0,'[2]BAM-EGS'!BY45-DK6+DK10-DK16)</f>
        <v>0</v>
      </c>
      <c r="DL17" s="15">
        <f>IF('[2]BAM-EGS'!BZ45="",0,'[2]BAM-EGS'!BZ45-DL6+DL10-DL16)</f>
        <v>0</v>
      </c>
      <c r="DM17" s="15">
        <f>IF('[2]BAM-EGS'!CA45="",0,'[2]BAM-EGS'!CA45-DM6+DM10-DM16)</f>
        <v>0</v>
      </c>
      <c r="DN17" s="15">
        <f>IF('[2]BAM-EGS'!CB45="",0,'[2]BAM-EGS'!CB45-DN6+DN10-DN16)</f>
        <v>0</v>
      </c>
      <c r="DO17" s="15">
        <f>IF('[2]BAM-EGS'!CC45="",0,'[2]BAM-EGS'!CC45-DO6+DO10-DO16)</f>
        <v>0</v>
      </c>
      <c r="DP17" s="15">
        <f>IF('[2]BAM-EGS'!CD45="",0,'[2]BAM-EGS'!CD45-DP6+DP10-DP16)</f>
        <v>0</v>
      </c>
      <c r="DQ17" s="15">
        <f>IF('[2]BAM-EGS'!CE45="",0,'[2]BAM-EGS'!CE45-DQ6+DQ10-DQ16)</f>
        <v>0</v>
      </c>
      <c r="DR17" s="15">
        <f>IF('[2]BAM-EGS'!CF45="",0,'[2]BAM-EGS'!CF45-DR6+DR10-DR16)</f>
        <v>0</v>
      </c>
      <c r="DS17" s="15">
        <f>IF('[2]BAM-EGS'!CG45="",0,'[2]BAM-EGS'!CG45-DS6+DS10-DS16)</f>
        <v>0</v>
      </c>
      <c r="DT17" s="15">
        <f>IF('[2]BAM-EGS'!CH45="",0,'[2]BAM-EGS'!CH45-DT6+DT10-DT16)</f>
        <v>0</v>
      </c>
      <c r="DU17" s="15">
        <f>IF('[2]BAM-EGS'!CI45="",0,'[2]BAM-EGS'!CI45-DU6+DU10-DU16)</f>
        <v>0</v>
      </c>
      <c r="DV17" s="15">
        <f>IF('[2]BAM-EGS'!CJ45="",0,'[2]BAM-EGS'!CJ45-DV6+DV10-DV16)</f>
        <v>0</v>
      </c>
      <c r="DW17" s="15">
        <f>IF('[2]BAM-EGS'!CK45="",0,'[2]BAM-EGS'!CK45-DW6+DW10-DW16)</f>
        <v>0</v>
      </c>
      <c r="DX17" s="15">
        <f>IF('[2]BAM-EGS'!CL45="",0,'[2]BAM-EGS'!CL45-DX6+DX10-DX16)</f>
        <v>0</v>
      </c>
      <c r="DY17" s="15">
        <f>IF('[2]BAM-EGS'!CM45="",0,'[2]BAM-EGS'!CM45-DY6+DY10-DY16)</f>
        <v>0</v>
      </c>
      <c r="DZ17" s="15">
        <f>IF('[2]BAM-EGS'!CN45="",0,'[2]BAM-EGS'!CN45-DZ6+DZ10-DZ16)</f>
        <v>0</v>
      </c>
      <c r="EA17" s="15">
        <f>IF('[2]BAM-EGS'!CO45="",0,'[2]BAM-EGS'!CO45-EA6+EA10-EA16)</f>
        <v>0</v>
      </c>
      <c r="EB17" s="15">
        <f>IF('[2]BAM-EGS'!CP45="",0,'[2]BAM-EGS'!CP45-EB6+EB10-EB16)</f>
        <v>0</v>
      </c>
      <c r="EC17" s="15">
        <f>IF('[2]BAM-EGS'!CQ45="",0,'[2]BAM-EGS'!CQ45-EC6+EC10-EC16)</f>
        <v>0</v>
      </c>
      <c r="ED17" s="15">
        <f>IF('[2]BAM-EGS'!CR45="",0,'[2]BAM-EGS'!CR45-ED6+ED10-ED16)</f>
        <v>0</v>
      </c>
      <c r="EE17" s="15">
        <f>IF('[2]BAM-EGS'!CS45="",0,'[2]BAM-EGS'!CS45-EE6+EE10-EE16)</f>
        <v>0</v>
      </c>
      <c r="EF17" s="15">
        <f>IF('[2]BAM-EGS'!CT45="",0,'[2]BAM-EGS'!CT45-EF6+EF10-EF16)</f>
        <v>0</v>
      </c>
      <c r="EG17" s="15">
        <f>IF('[2]BAM-EGS'!CU45="",0,'[2]BAM-EGS'!CU45-EG6+EG10-EG16)</f>
        <v>0</v>
      </c>
      <c r="EH17" s="15">
        <f>IF('[2]BAM-EGS'!CV45="",0,'[2]BAM-EGS'!CV45-EH6+EH10-EH16)</f>
        <v>0</v>
      </c>
      <c r="EI17" s="15">
        <f>IF('[2]BAM-EGS'!CW45="",0,'[2]BAM-EGS'!CW45-EI6+EI10-EI16)</f>
        <v>0</v>
      </c>
      <c r="EJ17" s="15">
        <f>IF('[2]BAM-EGS'!CX45="",0,'[2]BAM-EGS'!CX45-EJ6+EJ10-EJ16)</f>
        <v>0</v>
      </c>
      <c r="EK17" s="15">
        <f>IF('[2]BAM-EGS'!CY45="",0,'[2]BAM-EGS'!CY45-EK6+EK10-EK16)</f>
        <v>0</v>
      </c>
      <c r="EL17" s="15">
        <f>IF('[2]BAM-EGS'!CZ45="",0,'[2]BAM-EGS'!CZ45-EL6+EL10-EL16)</f>
        <v>0</v>
      </c>
      <c r="EM17" s="15">
        <f>IF('[2]BAM-EGS'!DA45="",0,'[2]BAM-EGS'!DA45-EM6+EM10-EM16)</f>
        <v>0</v>
      </c>
      <c r="EN17" s="15">
        <f>IF('[2]BAM-EGS'!DB45="",0,'[2]BAM-EGS'!DB45-EN6+EN10-EN16)</f>
        <v>0</v>
      </c>
      <c r="EO17" s="15">
        <f>IF('[2]BAM-EGS'!DC45="",0,'[2]BAM-EGS'!DC45-EO6+EO10-EO16)</f>
        <v>0</v>
      </c>
      <c r="EP17" s="15">
        <f>IF('[2]BAM-EGS'!DD45="",0,'[2]BAM-EGS'!DD45-EP6+EP10-EP16)</f>
        <v>0</v>
      </c>
      <c r="EQ17" s="15">
        <f>IF('[2]BAM-EGS'!DE45="",0,'[2]BAM-EGS'!DE45-EQ6+EQ10-EQ16)</f>
        <v>0</v>
      </c>
      <c r="ER17" s="15">
        <f>IF('[2]BAM-EGS'!DF45="",0,'[2]BAM-EGS'!DF45-ER6+ER10-ER16)</f>
        <v>0</v>
      </c>
      <c r="ES17" s="15">
        <f>IF('[2]BAM-EGS'!DG45="",0,'[2]BAM-EGS'!DG45-ES6+ES10-ES16)</f>
        <v>0</v>
      </c>
      <c r="ET17" s="15">
        <f>IF('[2]BAM-EGS'!DH45="",0,'[2]BAM-EGS'!DH45-ET6+ET10-ET16)</f>
        <v>0</v>
      </c>
      <c r="EU17" s="15">
        <f>IF('[2]BAM-EGS'!DI45="",0,'[2]BAM-EGS'!DI45-EU6+EU10-EU16)</f>
        <v>0</v>
      </c>
      <c r="EV17" s="15">
        <f>IF('[2]BAM-EGS'!DJ45="",0,'[2]BAM-EGS'!DJ45-EV6+EV10-EV16)</f>
        <v>0</v>
      </c>
      <c r="EW17" s="15">
        <f>IF('[2]BAM-EGS'!DK45="",0,'[2]BAM-EGS'!DK45-EW6+EW10-EW16)</f>
        <v>0</v>
      </c>
      <c r="EX17" s="15">
        <f>IF('[2]BAM-EGS'!DL45="",0,'[2]BAM-EGS'!DL45-EX6+EX10-EX16)</f>
        <v>0</v>
      </c>
      <c r="EY17" s="15">
        <f>IF('[2]BAM-EGS'!DM45="",0,'[2]BAM-EGS'!DM45-EY6+EY10-EY16)</f>
        <v>0</v>
      </c>
      <c r="EZ17" s="15">
        <f>IF('[2]BAM-EGS'!DN45="",0,'[2]BAM-EGS'!DN45-EZ6+EZ10-EZ16)</f>
        <v>0</v>
      </c>
      <c r="FA17" s="15">
        <f>IF('[2]BAM-EGS'!DO45="",0,'[2]BAM-EGS'!DO45-FA6+FA10-FA16)</f>
        <v>0</v>
      </c>
      <c r="FB17" s="15">
        <f>IF('[2]BAM-EGS'!DP45="",0,'[2]BAM-EGS'!DP45-FB6+FB10-FB16)</f>
        <v>0</v>
      </c>
      <c r="FC17" s="15">
        <f>IF('[2]BAM-EGS'!DQ45="",0,'[2]BAM-EGS'!DQ45-FC6+FC10-FC16)</f>
        <v>0</v>
      </c>
      <c r="FD17" s="15">
        <f>IF('[2]BAM-EGS'!DR45="",0,'[2]BAM-EGS'!DR45-FD6+FD10-FD16)</f>
        <v>0</v>
      </c>
      <c r="FE17" s="15">
        <f>IF('[2]BAM-EGS'!DS45="",0,'[2]BAM-EGS'!DS45-FE6+FE10-FE16)</f>
        <v>0</v>
      </c>
      <c r="FF17" s="15">
        <f>IF('[2]BAM-EGS'!DT45="",0,'[2]BAM-EGS'!DT45-FF6+FF10-FF16)</f>
        <v>0</v>
      </c>
      <c r="FG17" s="15">
        <f>IF('[2]BAM-EGS'!DU45="",0,'[2]BAM-EGS'!DU45-FG6+FG10-FG16)</f>
        <v>0</v>
      </c>
      <c r="FH17" s="15">
        <f>IF('[2]BAM-EGS'!DV45="",0,'[2]BAM-EGS'!DV45-FH6+FH10-FH16)</f>
        <v>0</v>
      </c>
      <c r="FI17" s="15">
        <f>IF('[2]BAM-EGS'!DW45="",0,'[2]BAM-EGS'!DW45-FI6+FI10-FI16)</f>
        <v>0</v>
      </c>
      <c r="FJ17" s="15">
        <f>IF('[2]BAM-EGS'!DX45="",0,'[2]BAM-EGS'!DX45-FJ6+FJ10-FJ16)</f>
        <v>0</v>
      </c>
      <c r="FK17" s="15">
        <f>IF('[2]BAM-EGS'!DY45="",0,'[2]BAM-EGS'!DY45-FK6+FK10-FK16)</f>
        <v>0</v>
      </c>
      <c r="FL17" s="15">
        <f>IF('[2]BAM-EGS'!DZ45="",0,'[2]BAM-EGS'!DZ45-FL6+FL10-FL16)</f>
        <v>0</v>
      </c>
      <c r="FM17" s="15">
        <f>IF('[2]BAM-EGS'!EA45="",0,'[2]BAM-EGS'!EA45-FM6+FM10-FM16)</f>
        <v>0</v>
      </c>
      <c r="FN17" s="15">
        <f>IF('[2]BAM-EGS'!EB45="",0,'[2]BAM-EGS'!EB45-FN6+FN10-FN16)</f>
        <v>0</v>
      </c>
      <c r="FO17" s="15">
        <f>IF('[2]BAM-EGS'!EC45="",0,'[2]BAM-EGS'!EC45-FO6+FO10-FO16)</f>
        <v>0</v>
      </c>
      <c r="FP17" s="15">
        <f>IF('[2]BAM-EGS'!ED45="",0,'[2]BAM-EGS'!ED45-FP6+FP10-FP16)</f>
        <v>0</v>
      </c>
      <c r="FQ17" s="15">
        <f>IF('[2]BAM-EGS'!EE45="",0,'[2]BAM-EGS'!EE45-FQ6+FQ10-FQ16)</f>
        <v>0</v>
      </c>
      <c r="FR17" s="16"/>
      <c r="FS17" s="9"/>
      <c r="FT17" s="14" t="s">
        <v>2099</v>
      </c>
    </row>
    <row r="18" spans="1:218" ht="12.95" customHeight="1" thickBot="1" x14ac:dyDescent="0.25">
      <c r="F18" s="11" t="s">
        <v>2107</v>
      </c>
      <c r="G18" s="7">
        <v>31</v>
      </c>
      <c r="H18" s="7">
        <v>30</v>
      </c>
      <c r="I18" s="7">
        <v>31</v>
      </c>
      <c r="J18" s="7">
        <v>30</v>
      </c>
      <c r="K18" s="7">
        <v>31</v>
      </c>
      <c r="L18" s="7">
        <v>31</v>
      </c>
      <c r="M18" s="7">
        <v>30</v>
      </c>
      <c r="N18" s="7">
        <v>31</v>
      </c>
      <c r="O18" s="7">
        <v>30</v>
      </c>
      <c r="P18" s="7">
        <v>31</v>
      </c>
      <c r="Q18" s="7">
        <v>31</v>
      </c>
      <c r="R18" s="7">
        <v>28</v>
      </c>
      <c r="S18" s="7">
        <v>31</v>
      </c>
      <c r="T18" s="7">
        <v>30</v>
      </c>
      <c r="U18" s="7">
        <v>31</v>
      </c>
      <c r="V18" s="7">
        <v>30</v>
      </c>
      <c r="W18" s="7">
        <v>31</v>
      </c>
      <c r="X18" s="7">
        <v>31</v>
      </c>
      <c r="Y18" s="7">
        <v>30</v>
      </c>
      <c r="Z18" s="7">
        <v>31</v>
      </c>
      <c r="AA18" s="7">
        <v>30</v>
      </c>
      <c r="AB18" s="7">
        <v>31</v>
      </c>
      <c r="AC18" s="7">
        <v>31</v>
      </c>
      <c r="AD18" s="7">
        <v>28</v>
      </c>
      <c r="AE18" s="7">
        <v>31</v>
      </c>
      <c r="FT18" s="14" t="s">
        <v>2099</v>
      </c>
    </row>
    <row r="19" spans="1:218" ht="12.95" customHeight="1" thickBot="1" x14ac:dyDescent="0.25">
      <c r="F19" s="10" t="s">
        <v>2134</v>
      </c>
      <c r="G19" s="44">
        <v>34394</v>
      </c>
      <c r="H19" s="44">
        <v>34425</v>
      </c>
      <c r="I19" s="44">
        <v>34455</v>
      </c>
      <c r="J19" s="44">
        <v>34486</v>
      </c>
      <c r="K19" s="44">
        <v>34516</v>
      </c>
      <c r="L19" s="44">
        <v>34547</v>
      </c>
      <c r="M19" s="44">
        <v>34578</v>
      </c>
      <c r="N19" s="44">
        <v>34608</v>
      </c>
      <c r="O19" s="44">
        <v>34639</v>
      </c>
      <c r="P19" s="44">
        <v>34669</v>
      </c>
      <c r="Q19" s="44">
        <v>34700</v>
      </c>
      <c r="R19" s="44">
        <v>34731</v>
      </c>
      <c r="S19" s="44">
        <v>34759</v>
      </c>
      <c r="T19" s="44">
        <v>34790</v>
      </c>
      <c r="U19" s="44">
        <v>34820</v>
      </c>
      <c r="V19" s="44">
        <v>34851</v>
      </c>
      <c r="W19" s="44">
        <v>34881</v>
      </c>
      <c r="X19" s="44">
        <v>34912</v>
      </c>
      <c r="Y19" s="44">
        <v>34943</v>
      </c>
      <c r="Z19" s="44">
        <v>34973</v>
      </c>
      <c r="AA19" s="44">
        <v>35004</v>
      </c>
      <c r="AB19" s="44">
        <v>35034</v>
      </c>
      <c r="AC19" s="44">
        <v>35065</v>
      </c>
      <c r="AD19" s="44">
        <v>35096</v>
      </c>
      <c r="AE19" s="44">
        <v>35125</v>
      </c>
      <c r="AF19" s="44">
        <v>35156</v>
      </c>
      <c r="AG19" s="44">
        <v>35186</v>
      </c>
      <c r="AH19" s="44">
        <v>35217</v>
      </c>
      <c r="AI19" s="44">
        <v>35247</v>
      </c>
      <c r="AJ19" s="44">
        <v>35278</v>
      </c>
      <c r="AK19" s="44">
        <v>35309</v>
      </c>
      <c r="AL19" s="44">
        <v>35339</v>
      </c>
      <c r="AM19" s="44">
        <v>35370</v>
      </c>
      <c r="AN19" s="44">
        <v>35400</v>
      </c>
      <c r="AO19" s="44">
        <v>35431</v>
      </c>
      <c r="AP19" s="44">
        <v>35462</v>
      </c>
      <c r="AQ19" s="44">
        <v>35490</v>
      </c>
      <c r="AR19" s="44">
        <v>35521</v>
      </c>
      <c r="AS19" s="44">
        <v>35551</v>
      </c>
      <c r="AT19" s="44">
        <v>35582</v>
      </c>
      <c r="AU19" s="44">
        <v>35612</v>
      </c>
      <c r="AV19" s="44">
        <v>35643</v>
      </c>
      <c r="AW19" s="44">
        <v>35674</v>
      </c>
      <c r="AX19" s="44">
        <v>35704</v>
      </c>
      <c r="AY19" s="44">
        <v>35735</v>
      </c>
      <c r="AZ19" s="44">
        <v>35765</v>
      </c>
      <c r="BA19" s="44">
        <v>35796</v>
      </c>
      <c r="BB19" s="44">
        <v>35827</v>
      </c>
      <c r="BC19" s="44">
        <v>35855</v>
      </c>
      <c r="BD19" s="44">
        <v>35886</v>
      </c>
      <c r="BE19" s="44">
        <v>35916</v>
      </c>
      <c r="BF19" s="44">
        <v>35947</v>
      </c>
      <c r="BG19" s="44">
        <v>35977</v>
      </c>
      <c r="BH19" s="44">
        <v>36008</v>
      </c>
      <c r="BI19" s="44">
        <v>36039</v>
      </c>
      <c r="BJ19" s="44">
        <v>36069</v>
      </c>
      <c r="BK19" s="44">
        <v>36100</v>
      </c>
      <c r="BL19" s="44">
        <v>36130</v>
      </c>
      <c r="BM19" s="44">
        <v>36161</v>
      </c>
      <c r="BN19" s="44">
        <v>36192</v>
      </c>
      <c r="BO19" s="44">
        <v>36220</v>
      </c>
      <c r="BP19" s="44">
        <v>36251</v>
      </c>
      <c r="BQ19" s="44">
        <v>36281</v>
      </c>
      <c r="BR19" s="44">
        <v>36312</v>
      </c>
      <c r="BS19" s="44">
        <v>36342</v>
      </c>
      <c r="BT19" s="44">
        <v>36373</v>
      </c>
      <c r="BU19" s="44">
        <v>36404</v>
      </c>
      <c r="BV19" s="44">
        <v>36434</v>
      </c>
      <c r="BW19" s="44">
        <v>36465</v>
      </c>
      <c r="BX19" s="44">
        <v>36495</v>
      </c>
      <c r="BY19" s="44">
        <v>36526</v>
      </c>
      <c r="BZ19" s="44">
        <v>36557</v>
      </c>
      <c r="CA19" s="44">
        <v>36586</v>
      </c>
      <c r="CB19" s="44">
        <v>36617</v>
      </c>
      <c r="CC19" s="44">
        <v>36647</v>
      </c>
      <c r="CD19" s="44">
        <v>36678</v>
      </c>
      <c r="CE19" s="44">
        <v>36708</v>
      </c>
      <c r="CF19" s="44">
        <v>36739</v>
      </c>
      <c r="CG19" s="44">
        <v>36770</v>
      </c>
      <c r="CH19" s="44">
        <v>36800</v>
      </c>
      <c r="CI19" s="44">
        <v>36831</v>
      </c>
      <c r="CJ19" s="44">
        <v>36861</v>
      </c>
      <c r="CK19" s="44">
        <v>36892</v>
      </c>
      <c r="CL19" s="44">
        <v>36923</v>
      </c>
      <c r="CM19" s="44">
        <v>36951</v>
      </c>
      <c r="CN19" s="44">
        <v>36982</v>
      </c>
      <c r="CO19" s="44">
        <v>37012</v>
      </c>
      <c r="CP19" s="44">
        <v>37043</v>
      </c>
      <c r="CQ19" s="44">
        <v>37073</v>
      </c>
      <c r="CR19" s="44">
        <v>37104</v>
      </c>
      <c r="CS19" s="44">
        <v>37135</v>
      </c>
      <c r="CT19" s="44">
        <v>37165</v>
      </c>
      <c r="CU19" s="44">
        <v>37196</v>
      </c>
      <c r="CV19" s="44">
        <v>37226</v>
      </c>
      <c r="CW19" s="44">
        <v>37257</v>
      </c>
      <c r="CX19" s="44">
        <v>37288</v>
      </c>
      <c r="CY19" s="44">
        <v>37316</v>
      </c>
      <c r="CZ19" s="44">
        <v>37347</v>
      </c>
      <c r="DA19" s="44">
        <v>37377</v>
      </c>
      <c r="DB19" s="44">
        <v>37408</v>
      </c>
      <c r="DC19" s="44">
        <v>37438</v>
      </c>
      <c r="DD19" s="44">
        <v>37469</v>
      </c>
      <c r="DE19" s="44">
        <v>37500</v>
      </c>
      <c r="DF19" s="44">
        <v>37530</v>
      </c>
      <c r="DG19" s="44">
        <v>37561</v>
      </c>
      <c r="DH19" s="44">
        <v>37591</v>
      </c>
      <c r="DI19" s="44">
        <v>37622</v>
      </c>
      <c r="DJ19" s="44">
        <v>37653</v>
      </c>
      <c r="DK19" s="44">
        <v>37681</v>
      </c>
      <c r="DL19" s="44">
        <v>37712</v>
      </c>
      <c r="DM19" s="44">
        <v>37742</v>
      </c>
      <c r="DN19" s="44">
        <v>37773</v>
      </c>
      <c r="DO19" s="44">
        <v>37803</v>
      </c>
      <c r="DP19" s="44">
        <v>37834</v>
      </c>
      <c r="DQ19" s="44">
        <v>37865</v>
      </c>
      <c r="DR19" s="44">
        <v>37895</v>
      </c>
      <c r="DS19" s="44">
        <v>37926</v>
      </c>
      <c r="DT19" s="44">
        <v>37956</v>
      </c>
      <c r="DU19" s="44">
        <v>37987</v>
      </c>
      <c r="DV19" s="44">
        <v>38018</v>
      </c>
      <c r="DW19" s="44">
        <v>38047</v>
      </c>
      <c r="DX19" s="44">
        <v>38078</v>
      </c>
      <c r="DY19" s="44">
        <v>38108</v>
      </c>
      <c r="DZ19" s="44">
        <v>38139</v>
      </c>
      <c r="EA19" s="44">
        <v>38169</v>
      </c>
      <c r="EB19" s="44">
        <v>38200</v>
      </c>
      <c r="EC19" s="44">
        <v>38231</v>
      </c>
      <c r="ED19" s="44">
        <v>38261</v>
      </c>
      <c r="EE19" s="44">
        <v>38292</v>
      </c>
      <c r="EF19" s="44">
        <v>38322</v>
      </c>
      <c r="EG19" s="44">
        <v>38353</v>
      </c>
      <c r="EH19" s="44">
        <v>38384</v>
      </c>
      <c r="EI19" s="44">
        <v>38412</v>
      </c>
      <c r="EJ19" s="44">
        <v>38443</v>
      </c>
      <c r="EK19" s="44">
        <v>38473</v>
      </c>
      <c r="EL19" s="44">
        <v>38504</v>
      </c>
      <c r="EM19" s="44">
        <v>38534</v>
      </c>
      <c r="EN19" s="44">
        <v>38565</v>
      </c>
      <c r="EO19" s="44">
        <v>38596</v>
      </c>
      <c r="EP19" s="44">
        <v>38626</v>
      </c>
      <c r="EQ19" s="44">
        <v>38657</v>
      </c>
      <c r="ER19" s="44">
        <v>38687</v>
      </c>
      <c r="ES19" s="44">
        <v>38718</v>
      </c>
      <c r="ET19" s="44">
        <v>38749</v>
      </c>
      <c r="EU19" s="44">
        <v>38777</v>
      </c>
      <c r="EV19" s="44">
        <v>38808</v>
      </c>
      <c r="EW19" s="44">
        <v>38838</v>
      </c>
      <c r="EX19" s="44">
        <v>38869</v>
      </c>
      <c r="EY19" s="44">
        <v>38899</v>
      </c>
      <c r="EZ19" s="44">
        <v>38930</v>
      </c>
      <c r="FA19" s="44">
        <v>38961</v>
      </c>
      <c r="FB19" s="44">
        <v>38991</v>
      </c>
      <c r="FC19" s="44">
        <v>39022</v>
      </c>
      <c r="FD19" s="44">
        <v>39052</v>
      </c>
      <c r="FE19" s="44">
        <v>39083</v>
      </c>
      <c r="FF19" s="44">
        <v>39114</v>
      </c>
      <c r="FG19" s="44">
        <v>39142</v>
      </c>
      <c r="FH19" s="44">
        <v>39173</v>
      </c>
      <c r="FI19" s="44">
        <v>39203</v>
      </c>
      <c r="FJ19" s="44">
        <v>39234</v>
      </c>
      <c r="FK19" s="44">
        <v>39264</v>
      </c>
      <c r="FL19" s="44">
        <v>39295</v>
      </c>
      <c r="FM19" s="44">
        <v>39326</v>
      </c>
      <c r="FN19" s="44">
        <v>39356</v>
      </c>
      <c r="FO19" s="44">
        <v>39387</v>
      </c>
      <c r="FP19" s="44">
        <v>39417</v>
      </c>
      <c r="FQ19" s="44">
        <v>39448</v>
      </c>
      <c r="FR19" s="8" t="s">
        <v>2135</v>
      </c>
      <c r="FS19" s="9"/>
      <c r="FT19" s="14" t="s">
        <v>2099</v>
      </c>
    </row>
    <row r="20" spans="1:218" ht="12.95" hidden="1" customHeight="1" x14ac:dyDescent="0.2">
      <c r="A20" s="4" t="s">
        <v>2147</v>
      </c>
      <c r="B20" s="21"/>
      <c r="C20" s="22"/>
      <c r="D20" s="33" t="s">
        <v>2148</v>
      </c>
      <c r="E20" s="29" t="s">
        <v>307</v>
      </c>
      <c r="F20" s="22">
        <v>0</v>
      </c>
      <c r="G20" s="32">
        <f>IF('[2]BAM-EGS'!Z45="",0,G6-G10-G13+G16+G17)</f>
        <v>294016</v>
      </c>
      <c r="H20" s="32">
        <f>IF('[2]BAM-EGS'!AA45="",0,H6-H10+H16+H17)</f>
        <v>430087</v>
      </c>
      <c r="I20" s="32">
        <f>IF('[2]BAM-EGS'!AB45="",0,I6-I10+I16+I17)</f>
        <v>1107008</v>
      </c>
      <c r="J20" s="32">
        <f>IF('[2]BAM-EGS'!AC45="",0,J6-J10+J16+J17)</f>
        <v>-563220</v>
      </c>
      <c r="K20" s="32">
        <f>IF('[2]BAM-EGS'!AD45="",0,K6-K10+K16+K17)</f>
        <v>-33335</v>
      </c>
      <c r="L20" s="32">
        <f>IF('[2]BAM-EGS'!AE45="",0,L6-L10+L16+L17)</f>
        <v>-858235</v>
      </c>
      <c r="M20" s="32">
        <f>IF('[2]BAM-EGS'!AF45="",0,M6-M10+M16+M17)</f>
        <v>-494261</v>
      </c>
      <c r="N20" s="32">
        <f>IF('[2]BAM-EGS'!AG45="",0,N6-N10+N16+N17)</f>
        <v>0</v>
      </c>
      <c r="O20" s="32">
        <f>IF('[2]BAM-EGS'!AH45="",0,O6-O10+O16+O17)</f>
        <v>0</v>
      </c>
      <c r="P20" s="32">
        <f>IF('[2]BAM-EGS'!AI45="",0,P6-P10+P16+P17)</f>
        <v>0</v>
      </c>
      <c r="Q20" s="32">
        <f>IF('[2]BAM-EGS'!AJ45="",0,Q6-Q10+Q16+Q17)</f>
        <v>0</v>
      </c>
      <c r="R20" s="32">
        <f>IF('[2]BAM-EGS'!AK45="",0,R6-R10+R16+R17)</f>
        <v>0</v>
      </c>
      <c r="S20" s="32">
        <f>IF('[2]BAM-EGS'!AL45="",0,S6-S10+S16+S17)</f>
        <v>0</v>
      </c>
      <c r="T20" s="32">
        <f>IF('[2]BAM-EGS'!AM45="",0,T6-T10+T16+T17)</f>
        <v>0</v>
      </c>
      <c r="U20" s="32">
        <f>IF('[2]BAM-EGS'!AN45="",0,U6-U10+U16+U17)</f>
        <v>0</v>
      </c>
      <c r="V20" s="32">
        <f>IF('[2]BAM-EGS'!AO45="",0,V6-V10+V16+V17)</f>
        <v>0</v>
      </c>
      <c r="W20" s="32">
        <f>IF('[2]BAM-EGS'!AP45="",0,W6-W10+W16+W17)</f>
        <v>0</v>
      </c>
      <c r="X20" s="32">
        <f>IF('[2]BAM-EGS'!AQ45="",0,X6-X10+X16+X17)</f>
        <v>0</v>
      </c>
      <c r="Y20" s="32">
        <f>IF('[2]BAM-EGS'!AR45="",0,Y6-Y10+Y16+Y17)</f>
        <v>0</v>
      </c>
      <c r="Z20" s="32">
        <f>IF('[2]BAM-EGS'!AS45="",0,Z6-Z10+Z16+Z17)</f>
        <v>0</v>
      </c>
      <c r="AA20" s="32">
        <f>IF('[2]BAM-EGS'!AT45="",0,AA6-AA10+AA16+AA17)</f>
        <v>0</v>
      </c>
      <c r="AB20" s="32">
        <f>IF('[2]BAM-EGS'!AU45="",0,AB6-AB10+AB16+AB17)</f>
        <v>0</v>
      </c>
      <c r="AC20" s="32">
        <f>IF('[2]BAM-EGS'!AV45="",0,AC6-AC10+AC16+AC17)</f>
        <v>0</v>
      </c>
      <c r="AD20" s="32">
        <v>0</v>
      </c>
      <c r="AE20" s="32">
        <v>0</v>
      </c>
      <c r="AF20" s="32">
        <v>0</v>
      </c>
      <c r="AG20" s="32">
        <v>0</v>
      </c>
      <c r="AH20" s="32">
        <v>0</v>
      </c>
      <c r="AI20" s="32">
        <v>0</v>
      </c>
      <c r="AJ20" s="32">
        <v>0</v>
      </c>
      <c r="AK20" s="32">
        <v>0</v>
      </c>
      <c r="AL20" s="32">
        <v>0</v>
      </c>
      <c r="AM20" s="32">
        <v>0</v>
      </c>
      <c r="AN20" s="32">
        <f>'[2]BAM-EGS'!$B$47</f>
        <v>23074874</v>
      </c>
      <c r="AO20" s="32">
        <f>IF('[2]BAM-EGS'!C45="",0,AO6-AO10+AO16+AO17)</f>
        <v>-12516336</v>
      </c>
      <c r="AP20" s="32">
        <f>IF('[2]BAM-EGS'!D45="",0,AP6-AP10+AP16+AP17)</f>
        <v>-7071880</v>
      </c>
      <c r="AQ20" s="32">
        <f>IF('[2]BAM-EGS'!E45="",0,AQ6-AQ10+AQ16+AQ17)</f>
        <v>7262702</v>
      </c>
      <c r="AR20" s="32">
        <f>IF('[2]BAM-EGS'!F45="",0,AR6-AR10+AR16+AR17)</f>
        <v>6430780</v>
      </c>
      <c r="AS20" s="32">
        <f>IF('[2]BAM-EGS'!G45="",0,AS6-AS10+AS16+AS17)</f>
        <v>5210602</v>
      </c>
      <c r="AT20" s="32">
        <f>IF('[2]BAM-EGS'!H45="",0,AT6-AT10+AT16+AT17)</f>
        <v>2152588</v>
      </c>
      <c r="AU20" s="32">
        <f>IF('[2]BAM-EGS'!I45="",0,AU6-AU10+AU16+AU17)</f>
        <v>-858573</v>
      </c>
      <c r="AV20" s="32">
        <f>IF('[2]BAM-EGS'!J45="",0,AV6-AV10+AV16+AV17)</f>
        <v>-842581</v>
      </c>
      <c r="AW20" s="32">
        <f>IF('[2]BAM-EGS'!K45="",0,AW6-AW10+AW16+AW17)</f>
        <v>3392705</v>
      </c>
      <c r="AX20" s="32">
        <f>IF('[2]BAM-EGS'!L45="",0,AX6-AX10+AX16+AX17)</f>
        <v>4751844</v>
      </c>
      <c r="AY20" s="32">
        <f>IF('[2]BAM-EGS'!M45="",0,AY6-AY10+AY16+AY17)</f>
        <v>-5679870</v>
      </c>
      <c r="AZ20" s="32">
        <f>IF('[2]BAM-EGS'!N45="",0,AZ6-AZ10+AZ16+AZ17)</f>
        <v>-11658502</v>
      </c>
      <c r="BA20" s="32">
        <f>IF('[2]BAM-EGS'!O45="",0,BA6-BA10+BA16+BA17)</f>
        <v>-9522248</v>
      </c>
      <c r="BB20" s="32">
        <f>IF('[2]BAM-EGS'!P45="",0,BB6-BB10+BB16+BB17)</f>
        <v>6738629</v>
      </c>
      <c r="BC20" s="32">
        <f>IF('[2]BAM-EGS'!Q45="",0,BC6-BC10+BC16+BC17)</f>
        <v>6179310</v>
      </c>
      <c r="BD20" s="32">
        <f>IF('[2]BAM-EGS'!R45="",0,BD6-BD10+BD16+BD17)</f>
        <v>6829452</v>
      </c>
      <c r="BE20" s="32">
        <f>IF('[2]BAM-EGS'!S45="",0,BE6-BE10+BE16+BE17)</f>
        <v>5088192</v>
      </c>
      <c r="BF20" s="32">
        <f>IF('[2]BAM-EGS'!T45="",0,BF6-BF10+BF16+BF17)</f>
        <v>570958</v>
      </c>
      <c r="BG20" s="32">
        <f>IF('[2]BAM-EGS'!U45="",0,BG6-BG10+BG16+BG17)</f>
        <v>-31512</v>
      </c>
      <c r="BH20" s="32">
        <f>IF('[2]BAM-EGS'!V45="",0,BH6-BH10+BH16+BH17)</f>
        <v>-179035</v>
      </c>
      <c r="BI20" s="32">
        <f>IF('[2]BAM-EGS'!W45="",0,BI6-BI10+BI16+BI17)</f>
        <v>-42338</v>
      </c>
      <c r="BJ20" s="32">
        <f>IF('[2]BAM-EGS'!X45="",0,BJ6-BJ10+BJ16+BJ17)</f>
        <v>-698476</v>
      </c>
      <c r="BK20" s="32">
        <f>IF('[2]BAM-EGS'!Y45="",0,BK6-BK10+BK16+BK17)</f>
        <v>351184</v>
      </c>
      <c r="BL20" s="32">
        <f>IF('[2]BAM-EGS'!Z45="",0,BL6-BL10+BL16+BL17)</f>
        <v>294016</v>
      </c>
      <c r="BM20" s="32">
        <f>IF('[2]BAM-EGS'!AA45="",0,BM6-BM10+BM16+BM17)</f>
        <v>430087</v>
      </c>
      <c r="BN20" s="32">
        <f>IF('[2]BAM-EGS'!AB45="",0,BN6-BN10+BN16+BN17)</f>
        <v>1107008</v>
      </c>
      <c r="BO20" s="32">
        <f>IF('[2]BAM-EGS'!AC45="",0,BO6-BO10+BO16+BO17)</f>
        <v>-563220</v>
      </c>
      <c r="BP20" s="32">
        <f>IF('[2]BAM-EGS'!AD45="",0,BP6-BP10+BP16+BP17)</f>
        <v>-33335</v>
      </c>
      <c r="BQ20" s="32">
        <f>IF('[2]BAM-EGS'!AE45="",0,BQ6-BQ10+BQ16+BQ17)</f>
        <v>-858235</v>
      </c>
      <c r="BR20" s="32">
        <f>IF('[2]BAM-EGS'!AF45="",0,BR6-BR10+BR16+BR17)</f>
        <v>-494261</v>
      </c>
      <c r="BS20" s="32">
        <f>IF('[2]BAM-EGS'!AG45="",0,BS6-BS10+BS16+BS17)</f>
        <v>0</v>
      </c>
      <c r="BT20" s="32">
        <f>IF('[2]BAM-EGS'!AH45="",0,BT6-BT10+BT16+BT17)</f>
        <v>0</v>
      </c>
      <c r="BU20" s="32">
        <f>IF('[2]BAM-EGS'!AI45="",0,BU6-BU10+BU16+BU17)</f>
        <v>0</v>
      </c>
      <c r="BV20" s="32">
        <f>IF('[2]BAM-EGS'!AJ45="",0,BV6-BV10+BV16+BV17)</f>
        <v>0</v>
      </c>
      <c r="BW20" s="32">
        <f>IF('[2]BAM-EGS'!AK45="",0,BW6-BW10+BW16+BW17)</f>
        <v>0</v>
      </c>
      <c r="BX20" s="32">
        <f>IF('[2]BAM-EGS'!AL45="",0,BX6-BX10+BX16+BX17)</f>
        <v>0</v>
      </c>
      <c r="BY20" s="32">
        <f>IF('[2]BAM-EGS'!AM45="",0,BY6-BY10+BY16+BY17)</f>
        <v>0</v>
      </c>
      <c r="BZ20" s="32">
        <f>IF('[2]BAM-EGS'!AN45="",0,BZ6-BZ10+BZ16+BZ17)</f>
        <v>0</v>
      </c>
      <c r="CA20" s="32">
        <f>IF('[2]BAM-EGS'!AO45="",0,CA6-CA10+CA16+CA17)</f>
        <v>0</v>
      </c>
      <c r="CB20" s="32">
        <f>IF('[2]BAM-EGS'!AP45="",0,CB6-CB10+CB16+CB17)</f>
        <v>0</v>
      </c>
      <c r="CC20" s="32">
        <f>IF('[2]BAM-EGS'!AQ45="",0,CC6-CC10+CC16+CC17)</f>
        <v>0</v>
      </c>
      <c r="CD20" s="32">
        <f>IF('[2]BAM-EGS'!AR45="",0,CD6-CD10+CD16+CD17)</f>
        <v>0</v>
      </c>
      <c r="CE20" s="32">
        <f>IF('[2]BAM-EGS'!AS45="",0,CE6-CE10+CE16+CE17)</f>
        <v>0</v>
      </c>
      <c r="CF20" s="32">
        <f>IF('[2]BAM-EGS'!AT45="",0,CF6-CF10+CF16+CF17)</f>
        <v>0</v>
      </c>
      <c r="CG20" s="32">
        <f>IF('[2]BAM-EGS'!AU45="",0,CG6-CG10+CG16+CG17)</f>
        <v>0</v>
      </c>
      <c r="CH20" s="32">
        <f>IF('[2]BAM-EGS'!AV45="",0,CH6-CH10+CH16+CH17)</f>
        <v>0</v>
      </c>
      <c r="CI20" s="32">
        <f>IF('[2]BAM-EGS'!AW45="",0,CI6-CI10+CI16+CI17)</f>
        <v>0</v>
      </c>
      <c r="CJ20" s="32">
        <f>IF('[2]BAM-EGS'!AX45="",0,CJ6-CJ10+CJ16+CJ17)</f>
        <v>0</v>
      </c>
      <c r="CK20" s="32">
        <f>IF('[2]BAM-EGS'!AY45="",0,CK6-CK10+CK16+CK17)</f>
        <v>0</v>
      </c>
      <c r="CL20" s="32">
        <f>IF('[2]BAM-EGS'!AZ45="",0,CL6-CL10+CL16+CL17)</f>
        <v>0</v>
      </c>
      <c r="CM20" s="32">
        <f>IF('[2]BAM-EGS'!BA45="",0,CM6-CM10+CM16+CM17)</f>
        <v>0</v>
      </c>
      <c r="CN20" s="32">
        <f>IF('[2]BAM-EGS'!BB45="",0,CN6-CN10+CN16+CN17)</f>
        <v>0</v>
      </c>
      <c r="CO20" s="32">
        <f>IF('[2]BAM-EGS'!BC45="",0,CO6-CO10+CO16+CO17)</f>
        <v>0</v>
      </c>
      <c r="CP20" s="32">
        <f>IF('[2]BAM-EGS'!BD45="",0,CP6-CP10+CP16+CP17)</f>
        <v>0</v>
      </c>
      <c r="CQ20" s="32">
        <f>IF('[2]BAM-EGS'!BE45="",0,CQ6-CQ10+CQ16+CQ17)</f>
        <v>0</v>
      </c>
      <c r="CR20" s="32">
        <f>IF('[2]BAM-EGS'!BF45="",0,CR6-CR10+CR16+CR17)</f>
        <v>0</v>
      </c>
      <c r="CS20" s="32">
        <f>IF('[2]BAM-EGS'!BG45="",0,CS6-CS10+CS16+CS17)</f>
        <v>0</v>
      </c>
      <c r="CT20" s="32">
        <f>IF('[2]BAM-EGS'!BH45="",0,CT6-CT10+CT16+CT17)</f>
        <v>0</v>
      </c>
      <c r="CU20" s="32">
        <f>IF('[2]BAM-EGS'!BI45="",0,CU6-CU10+CU16+CU17)</f>
        <v>0</v>
      </c>
      <c r="CV20" s="32">
        <f>IF('[2]BAM-EGS'!BJ45="",0,CV6-CV10+CV16+CV17)</f>
        <v>0</v>
      </c>
      <c r="CW20" s="32">
        <f>IF('[2]BAM-EGS'!BK45="",0,CW6-CW10+CW16+CW17)</f>
        <v>0</v>
      </c>
      <c r="CX20" s="32">
        <f>IF('[2]BAM-EGS'!BL45="",0,CX6-CX10+CX16+CX17)</f>
        <v>0</v>
      </c>
      <c r="CY20" s="32">
        <f>IF('[2]BAM-EGS'!BM45="",0,CY6-CY10+CY16+CY17)</f>
        <v>0</v>
      </c>
      <c r="CZ20" s="32">
        <f>IF('[2]BAM-EGS'!BN45="",0,CZ6-CZ10+CZ16+CZ17)</f>
        <v>0</v>
      </c>
      <c r="DA20" s="32">
        <f>IF('[2]BAM-EGS'!BO45="",0,DA6-DA10+DA16+DA17)</f>
        <v>0</v>
      </c>
      <c r="DB20" s="32">
        <f>IF('[2]BAM-EGS'!BP45="",0,DB6-DB10+DB16+DB17)</f>
        <v>0</v>
      </c>
      <c r="DC20" s="32">
        <f>IF('[2]BAM-EGS'!BQ45="",0,DC6-DC10+DC16+DC17)</f>
        <v>0</v>
      </c>
      <c r="DD20" s="32">
        <f>IF('[2]BAM-EGS'!BR45="",0,DD6-DD10+DD16+DD17)</f>
        <v>0</v>
      </c>
      <c r="DE20" s="32">
        <f>IF('[2]BAM-EGS'!BS45="",0,DE6-DE10+DE16+DE17)</f>
        <v>0</v>
      </c>
      <c r="DF20" s="32">
        <f>IF('[2]BAM-EGS'!BT45="",0,DF6-DF10+DF16+DF17)</f>
        <v>0</v>
      </c>
      <c r="DG20" s="32">
        <f>IF('[2]BAM-EGS'!BU45="",0,DG6-DG10+DG16+DG17)</f>
        <v>0</v>
      </c>
      <c r="DH20" s="32">
        <f>IF('[2]BAM-EGS'!BV45="",0,DH6-DH10+DH16+DH17)</f>
        <v>0</v>
      </c>
      <c r="DI20" s="32">
        <f>IF('[2]BAM-EGS'!BW45="",0,DI6-DI10+DI16+DI17)</f>
        <v>0</v>
      </c>
      <c r="DJ20" s="32">
        <f>IF('[2]BAM-EGS'!BX45="",0,DJ6-DJ10+DJ16+DJ17)</f>
        <v>0</v>
      </c>
      <c r="DK20" s="32">
        <f>IF('[2]BAM-EGS'!BY45="",0,DK6-DK10+DK16+DK17)</f>
        <v>0</v>
      </c>
      <c r="DL20" s="32">
        <f>IF('[2]BAM-EGS'!BZ45="",0,DL6-DL10+DL16+DL17)</f>
        <v>0</v>
      </c>
      <c r="DM20" s="32">
        <f>IF('[2]BAM-EGS'!CA45="",0,DM6-DM10+DM16+DM17)</f>
        <v>0</v>
      </c>
      <c r="DN20" s="32">
        <f>IF('[2]BAM-EGS'!CB45="",0,DN6-DN10+DN16+DN17)</f>
        <v>0</v>
      </c>
      <c r="DO20" s="32">
        <f>IF('[2]BAM-EGS'!CC45="",0,DO6-DO10+DO16+DO17)</f>
        <v>0</v>
      </c>
      <c r="DP20" s="32">
        <f>IF('[2]BAM-EGS'!CD45="",0,DP6-DP10+DP16+DP17)</f>
        <v>0</v>
      </c>
      <c r="DQ20" s="32">
        <f>IF('[2]BAM-EGS'!CE45="",0,DQ6-DQ10+DQ16+DQ17)</f>
        <v>0</v>
      </c>
      <c r="DR20" s="32">
        <f>IF('[2]BAM-EGS'!CF45="",0,DR6-DR10+DR16+DR17)</f>
        <v>0</v>
      </c>
      <c r="DS20" s="32">
        <f>IF('[2]BAM-EGS'!CG45="",0,DS6-DS10+DS16+DS17)</f>
        <v>0</v>
      </c>
      <c r="DT20" s="32">
        <f>IF('[2]BAM-EGS'!CH45="",0,DT6-DT10+DT16+DT17)</f>
        <v>0</v>
      </c>
      <c r="DU20" s="32">
        <f>IF('[2]BAM-EGS'!CI45="",0,DU6-DU10+DU16+DU17)</f>
        <v>0</v>
      </c>
      <c r="DV20" s="32">
        <f>IF('[2]BAM-EGS'!CJ45="",0,DV6-DV10+DV16+DV17)</f>
        <v>0</v>
      </c>
      <c r="DW20" s="32">
        <f>IF('[2]BAM-EGS'!CK45="",0,DW6-DW10+DW16+DW17)</f>
        <v>0</v>
      </c>
      <c r="DX20" s="32">
        <f>IF('[2]BAM-EGS'!CL45="",0,DX6-DX10+DX16+DX17)</f>
        <v>0</v>
      </c>
      <c r="DY20" s="32">
        <f>IF('[2]BAM-EGS'!CM45="",0,DY6-DY10+DY16+DY17)</f>
        <v>0</v>
      </c>
      <c r="DZ20" s="32">
        <f>IF('[2]BAM-EGS'!CN45="",0,DZ6-DZ10+DZ16+DZ17)</f>
        <v>0</v>
      </c>
      <c r="EA20" s="32">
        <f>IF('[2]BAM-EGS'!CO45="",0,EA6-EA10+EA16+EA17)</f>
        <v>0</v>
      </c>
      <c r="EB20" s="32">
        <f>IF('[2]BAM-EGS'!CP45="",0,EB6-EB10+EB16+EB17)</f>
        <v>0</v>
      </c>
      <c r="EC20" s="32">
        <f>IF('[2]BAM-EGS'!CQ45="",0,EC6-EC10+EC16+EC17)</f>
        <v>0</v>
      </c>
      <c r="ED20" s="32">
        <f>IF('[2]BAM-EGS'!CR45="",0,ED6-ED10+ED16+ED17)</f>
        <v>0</v>
      </c>
      <c r="EE20" s="32">
        <f>IF('[2]BAM-EGS'!CS45="",0,EE6-EE10+EE16+EE17)</f>
        <v>0</v>
      </c>
      <c r="EF20" s="32">
        <f>IF('[2]BAM-EGS'!CT45="",0,EF6-EF10+EF16+EF17)</f>
        <v>0</v>
      </c>
      <c r="EG20" s="32">
        <f>IF('[2]BAM-EGS'!CU45="",0,EG6-EG10+EG16+EG17)</f>
        <v>0</v>
      </c>
      <c r="EH20" s="32">
        <f>IF('[2]BAM-EGS'!CV45="",0,EH6-EH10+EH16+EH17)</f>
        <v>0</v>
      </c>
      <c r="EI20" s="32">
        <f>IF('[2]BAM-EGS'!CW45="",0,EI6-EI10+EI16+EI17)</f>
        <v>0</v>
      </c>
      <c r="EJ20" s="32">
        <f>IF('[2]BAM-EGS'!CX45="",0,EJ6-EJ10+EJ16+EJ17)</f>
        <v>0</v>
      </c>
      <c r="EK20" s="32">
        <f>IF('[2]BAM-EGS'!CY45="",0,EK6-EK10+EK16+EK17)</f>
        <v>0</v>
      </c>
      <c r="EL20" s="32">
        <f>IF('[2]BAM-EGS'!CZ45="",0,EL6-EL10+EL16+EL17)</f>
        <v>0</v>
      </c>
      <c r="EM20" s="32">
        <f>IF('[2]BAM-EGS'!DA45="",0,EM6-EM10+EM16+EM17)</f>
        <v>0</v>
      </c>
      <c r="EN20" s="32">
        <f>IF('[2]BAM-EGS'!DB45="",0,EN6-EN10+EN16+EN17)</f>
        <v>0</v>
      </c>
      <c r="EO20" s="32">
        <f>IF('[2]BAM-EGS'!DC45="",0,EO6-EO10+EO16+EO17)</f>
        <v>0</v>
      </c>
      <c r="EP20" s="32">
        <f>IF('[2]BAM-EGS'!DD45="",0,EP6-EP10+EP16+EP17)</f>
        <v>0</v>
      </c>
      <c r="EQ20" s="32">
        <f>IF('[2]BAM-EGS'!DE45="",0,EQ6-EQ10+EQ16+EQ17)</f>
        <v>0</v>
      </c>
      <c r="ER20" s="32">
        <f>IF('[2]BAM-EGS'!DF45="",0,ER6-ER10+ER16+ER17)</f>
        <v>0</v>
      </c>
      <c r="ES20" s="32">
        <f>IF('[2]BAM-EGS'!DG45="",0,ES6-ES10+ES16+ES17)</f>
        <v>0</v>
      </c>
      <c r="ET20" s="32">
        <f>IF('[2]BAM-EGS'!DH45="",0,ET6-ET10+ET16+ET17)</f>
        <v>0</v>
      </c>
      <c r="EU20" s="32">
        <f>IF('[2]BAM-EGS'!DI45="",0,EU6-EU10+EU16+EU17)</f>
        <v>0</v>
      </c>
      <c r="EV20" s="32">
        <f>IF('[2]BAM-EGS'!DJ45="",0,EV6-EV10+EV16+EV17)</f>
        <v>0</v>
      </c>
      <c r="EW20" s="32">
        <f>IF('[2]BAM-EGS'!DK45="",0,EW6-EW10+EW16+EW17)</f>
        <v>0</v>
      </c>
      <c r="EX20" s="32">
        <f>IF('[2]BAM-EGS'!DL45="",0,EX6-EX10+EX16+EX17)</f>
        <v>0</v>
      </c>
      <c r="EY20" s="32">
        <f>IF('[2]BAM-EGS'!DM45="",0,EY6-EY10+EY16+EY17)</f>
        <v>0</v>
      </c>
      <c r="EZ20" s="32">
        <f>IF('[2]BAM-EGS'!DN45="",0,EZ6-EZ10+EZ16+EZ17)</f>
        <v>0</v>
      </c>
      <c r="FA20" s="32">
        <f>IF('[2]BAM-EGS'!DO45="",0,FA6-FA10+FA16+FA17)</f>
        <v>0</v>
      </c>
      <c r="FB20" s="32">
        <f>IF('[2]BAM-EGS'!DP45="",0,FB6-FB10+FB16+FB17)</f>
        <v>0</v>
      </c>
      <c r="FC20" s="32">
        <f>IF('[2]BAM-EGS'!DQ45="",0,FC6-FC10+FC16+FC17)</f>
        <v>0</v>
      </c>
      <c r="FD20" s="32">
        <f>IF('[2]BAM-EGS'!DR45="",0,FD6-FD10+FD16+FD17)</f>
        <v>0</v>
      </c>
      <c r="FE20" s="32">
        <f>IF('[2]BAM-EGS'!DS45="",0,FE6-FE10+FE16+FE17)</f>
        <v>0</v>
      </c>
      <c r="FF20" s="32">
        <f>IF('[2]BAM-EGS'!DT45="",0,FF6-FF10+FF16+FF17)</f>
        <v>0</v>
      </c>
      <c r="FG20" s="32">
        <f>IF('[2]BAM-EGS'!DU45="",0,FG6-FG10+FG16+FG17)</f>
        <v>0</v>
      </c>
      <c r="FH20" s="32">
        <f>IF('[2]BAM-EGS'!DV45="",0,FH6-FH10+FH16+FH17)</f>
        <v>0</v>
      </c>
      <c r="FI20" s="32">
        <f>IF('[2]BAM-EGS'!DW45="",0,FI6-FI10+FI16+FI17)</f>
        <v>0</v>
      </c>
      <c r="FJ20" s="32">
        <f>IF('[2]BAM-EGS'!DX45="",0,FJ6-FJ10+FJ16+FJ17)</f>
        <v>0</v>
      </c>
      <c r="FK20" s="32">
        <f>IF('[2]BAM-EGS'!DY45="",0,FK6-FK10+FK16+FK17)</f>
        <v>0</v>
      </c>
      <c r="FL20" s="32">
        <f>IF('[2]BAM-EGS'!DZ45="",0,FL6-FL10+FL16+FL17)</f>
        <v>0</v>
      </c>
      <c r="FM20" s="32">
        <f>IF('[2]BAM-EGS'!EA45="",0,FM6-FM10+FM16+FM17)</f>
        <v>0</v>
      </c>
      <c r="FN20" s="32">
        <f>IF('[2]BAM-EGS'!EB45="",0,FN6-FN10+FN16+FN17)</f>
        <v>0</v>
      </c>
      <c r="FO20" s="32">
        <f>IF('[2]BAM-EGS'!EC45="",0,FO6-FO10+FO16+FO17)</f>
        <v>0</v>
      </c>
      <c r="FP20" s="32">
        <f>IF('[2]BAM-EGS'!ED45="",0,FP6-FP10+FP16+FP17)</f>
        <v>0</v>
      </c>
      <c r="FQ20" s="32">
        <f>IF('[2]BAM-EGS'!EE45="",0,FQ6-FQ10+FQ16+FQ17)</f>
        <v>0</v>
      </c>
      <c r="FR20" s="16"/>
      <c r="FS20" s="9"/>
      <c r="FT20" s="14" t="s">
        <v>2099</v>
      </c>
      <c r="FV20" s="17"/>
    </row>
    <row r="21" spans="1:218" ht="12.95" hidden="1" customHeight="1" x14ac:dyDescent="0.2">
      <c r="A21" s="4" t="s">
        <v>2149</v>
      </c>
      <c r="B21" s="21"/>
      <c r="C21" s="22"/>
      <c r="D21" s="33" t="s">
        <v>2148</v>
      </c>
      <c r="E21" s="29" t="s">
        <v>307</v>
      </c>
      <c r="F21" s="22"/>
      <c r="G21" s="23">
        <v>0</v>
      </c>
      <c r="H21" s="23">
        <v>0</v>
      </c>
      <c r="I21" s="23">
        <f>IF('[2]BAM-EGS'!AB45="",I6-I10+I13+I16+I17,0)</f>
        <v>0</v>
      </c>
      <c r="J21" s="23">
        <f>IF('[2]BAM-EGS'!AC45="",J6-J10+J13+J16+J17,0)</f>
        <v>0</v>
      </c>
      <c r="K21" s="23">
        <f>IF('[2]BAM-EGS'!AD45="",K6-K10+K13+K16+K17,0)</f>
        <v>0</v>
      </c>
      <c r="L21" s="23">
        <f>IF('[2]BAM-EGS'!AE45="",L6-L10+L13+L16+L17,0)</f>
        <v>0</v>
      </c>
      <c r="M21" s="23">
        <f>IF('[2]BAM-EGS'!AF45="",M6-M10+M13+M16+M17,0)</f>
        <v>0</v>
      </c>
      <c r="N21" s="23">
        <f>IF('[2]BAM-EGS'!AG45="",N6-N10+N13+N16+N17,0)</f>
        <v>0</v>
      </c>
      <c r="O21" s="23">
        <f>IF('[2]BAM-EGS'!AH45="",O6-O10+O13+O16+O17,0)</f>
        <v>0</v>
      </c>
      <c r="P21" s="23">
        <f>IF('[2]BAM-EGS'!AI45="",P6-P10+P13+P16+P17,0)</f>
        <v>0</v>
      </c>
      <c r="Q21" s="23">
        <f>IF('[2]BAM-EGS'!AJ45="",Q6-Q10+Q13+Q16+Q17,0)</f>
        <v>0</v>
      </c>
      <c r="R21" s="23">
        <f>IF('[2]BAM-EGS'!AK45="",R6-R10+R13+R16+R17,0)</f>
        <v>0</v>
      </c>
      <c r="S21" s="23">
        <f>IF('[2]BAM-EGS'!AL45="",S6-S10+S13+S16+S17,0)</f>
        <v>0</v>
      </c>
      <c r="T21" s="23">
        <f>IF('[2]BAM-EGS'!AM45="",T6-T10+T13+T16+T17,0)</f>
        <v>0</v>
      </c>
      <c r="U21" s="23">
        <f>IF('[2]BAM-EGS'!AN45="",U6-U10+U13+U16+U17,0)</f>
        <v>0</v>
      </c>
      <c r="V21" s="23">
        <f>IF('[2]BAM-EGS'!AO45="",V6-V10+V13+V16+V17,0)</f>
        <v>0</v>
      </c>
      <c r="W21" s="23">
        <f>IF('[2]BAM-EGS'!AP45="",W6-W10+W13+W16+W17,0)</f>
        <v>0</v>
      </c>
      <c r="X21" s="23">
        <f>IF('[2]BAM-EGS'!AQ45="",X6-X10+X13+X16+X17,0)</f>
        <v>0</v>
      </c>
      <c r="Y21" s="23">
        <f>IF('[2]BAM-EGS'!AR45="",Y6-Y10+Y13+Y16+Y17,0)</f>
        <v>0</v>
      </c>
      <c r="Z21" s="23">
        <f>IF('[2]BAM-EGS'!AS45="",Z6-Z10+Z13+Z16+Z17,0)</f>
        <v>0</v>
      </c>
      <c r="AA21" s="23">
        <f>IF('[2]BAM-EGS'!AT45="",AA6-AA10+AA13+AA16+AA17,0)</f>
        <v>0</v>
      </c>
      <c r="AB21" s="23">
        <f>IF('[2]BAM-EGS'!AU45="",AB6-AB10+AB13+AB16+AB17,0)</f>
        <v>0</v>
      </c>
      <c r="AC21" s="23">
        <f>IF('[2]BAM-EGS'!AV45="",AC6-AC10+AC13+AC16+AC17,0)</f>
        <v>0</v>
      </c>
      <c r="AD21" s="23">
        <v>0</v>
      </c>
      <c r="AE21" s="23">
        <v>0</v>
      </c>
      <c r="AF21" s="23">
        <v>0</v>
      </c>
      <c r="AG21" s="23">
        <v>0</v>
      </c>
      <c r="AH21" s="23">
        <v>0</v>
      </c>
      <c r="AI21" s="23">
        <v>0</v>
      </c>
      <c r="AJ21" s="23">
        <v>0</v>
      </c>
      <c r="AK21" s="23">
        <v>0</v>
      </c>
      <c r="AL21" s="23">
        <v>0</v>
      </c>
      <c r="AM21" s="23">
        <v>0</v>
      </c>
      <c r="AN21" s="23">
        <v>0</v>
      </c>
      <c r="AO21" s="23">
        <f>IF('[2]BAM-EGS'!C45="",AO6-AO10+AO13+AO16+AO17,0)</f>
        <v>0</v>
      </c>
      <c r="AP21" s="23">
        <f>IF('[2]BAM-EGS'!D45="",AP6-AP10+AP13+AP16+AP17,0)</f>
        <v>0</v>
      </c>
      <c r="AQ21" s="23">
        <f>IF('[2]BAM-EGS'!E45="",AQ6-AQ10+AQ13+AQ16+AQ17,0)</f>
        <v>0</v>
      </c>
      <c r="AR21" s="23">
        <f>IF('[2]BAM-EGS'!F45="",AR6-AR10+AR13+AR16+AR17,0)</f>
        <v>0</v>
      </c>
      <c r="AS21" s="23">
        <f>IF('[2]BAM-EGS'!G45="",AS6-AS10+AS13+AS16+AS17,0)</f>
        <v>0</v>
      </c>
      <c r="AT21" s="23">
        <f>IF('[2]BAM-EGS'!H45="",AT6-AT10+AT13+AT16+AT17,0)</f>
        <v>0</v>
      </c>
      <c r="AU21" s="23">
        <f>IF('[2]BAM-EGS'!I45="",AU6-AU10+AU13+AU16+AU17,0)</f>
        <v>0</v>
      </c>
      <c r="AV21" s="23">
        <f>IF('[2]BAM-EGS'!J45="",AV6-AV10+AV13+AV16+AV17,0)</f>
        <v>0</v>
      </c>
      <c r="AW21" s="23">
        <f>IF('[2]BAM-EGS'!K45="",AW6-AW10+AW13+AW16+AW17,0)</f>
        <v>0</v>
      </c>
      <c r="AX21" s="23">
        <f>IF('[2]BAM-EGS'!L45="",AX6-AX10+AX13+AX16+AX17,0)</f>
        <v>0</v>
      </c>
      <c r="AY21" s="23">
        <f>IF('[2]BAM-EGS'!M45="",AY6-AY10+AY13+AY16+AY17,0)</f>
        <v>0</v>
      </c>
      <c r="AZ21" s="23">
        <f>IF('[2]BAM-EGS'!N45="",AZ6-AZ10+AZ13+AZ16+AZ17,0)</f>
        <v>0</v>
      </c>
      <c r="BA21" s="23">
        <f>IF('[2]BAM-EGS'!O45="",BA6-BA10+BA13+BA16+BA17,0)</f>
        <v>0</v>
      </c>
      <c r="BB21" s="23">
        <f>IF('[2]BAM-EGS'!P45="",BB6-BB10+BB13+BB16+BB17,0)</f>
        <v>0</v>
      </c>
      <c r="BC21" s="23">
        <f>IF('[2]BAM-EGS'!Q45="",BC6-BC10+BC13+BC16+BC17,0)</f>
        <v>0</v>
      </c>
      <c r="BD21" s="23">
        <f>IF('[2]BAM-EGS'!R45="",BD6-BD10+BD13+BD16+BD17,0)</f>
        <v>0</v>
      </c>
      <c r="BE21" s="23">
        <f>IF('[2]BAM-EGS'!S45="",BE6-BE10+BE13+BE16+BE17,0)</f>
        <v>0</v>
      </c>
      <c r="BF21" s="23">
        <f>IF('[2]BAM-EGS'!T45="",BF6-BF10+BF13+BF16+BF17,0)</f>
        <v>0</v>
      </c>
      <c r="BG21" s="23">
        <f>IF('[2]BAM-EGS'!U45="",BG6-BG10+BG13+BG16+BG17,0)</f>
        <v>0</v>
      </c>
      <c r="BH21" s="23">
        <f>IF('[2]BAM-EGS'!V45="",BH6-BH10+BH13+BH16+BH17,0)</f>
        <v>0</v>
      </c>
      <c r="BI21" s="23">
        <f>IF('[2]BAM-EGS'!W45="",BI6-BI10+BI13+BI16+BI17,0)</f>
        <v>0</v>
      </c>
      <c r="BJ21" s="23">
        <f>IF('[2]BAM-EGS'!X45="",BJ6-BJ10+BJ13+BJ16+BJ17,0)</f>
        <v>0</v>
      </c>
      <c r="BK21" s="23">
        <f>IF('[2]BAM-EGS'!Y45="",BK6-BK10+BK13+BK16+BK17,0)</f>
        <v>0</v>
      </c>
      <c r="BL21" s="23">
        <f>IF('[2]BAM-EGS'!Z45="",BL6-BL10+BL13+BL16+BL17,0)</f>
        <v>0</v>
      </c>
      <c r="BM21" s="23">
        <f>IF('[2]BAM-EGS'!AA45="",BM6-BM10+BM13+BM16+BM17,0)</f>
        <v>0</v>
      </c>
      <c r="BN21" s="23">
        <f>IF('[2]BAM-EGS'!AB45="",BN6-BN10+BN13+BN16+BN17,0)</f>
        <v>0</v>
      </c>
      <c r="BO21" s="23">
        <f>IF('[2]BAM-EGS'!AC45="",BO6-BO10+BO13+BO16+BO17,0)</f>
        <v>0</v>
      </c>
      <c r="BP21" s="23">
        <f>IF('[2]BAM-EGS'!AD45="",BP6-BP10+BP13+BP16+BP17,0)</f>
        <v>0</v>
      </c>
      <c r="BQ21" s="23">
        <f>IF('[2]BAM-EGS'!AE45="",BQ6-BQ10+BQ13+BQ16+BQ17,0)</f>
        <v>0</v>
      </c>
      <c r="BR21" s="23">
        <f>IF('[2]BAM-EGS'!AF45="",BR6-BR10+BR13+BR16+BR17,0)</f>
        <v>0</v>
      </c>
      <c r="BS21" s="23">
        <f>IF('[2]BAM-EGS'!AG45="",BS6-BS10+BS13+BS16+BS17,0)</f>
        <v>0</v>
      </c>
      <c r="BT21" s="23">
        <f>IF('[2]BAM-EGS'!AH45="",BT6-BT10+BT13+BT16+BT17,0)</f>
        <v>0</v>
      </c>
      <c r="BU21" s="23">
        <f>IF('[2]BAM-EGS'!AI45="",BU6-BU10+BU13+BU16+BU17,0)</f>
        <v>0</v>
      </c>
      <c r="BV21" s="23">
        <f>IF('[2]BAM-EGS'!AJ45="",BV6-BV10+BV13+BV16+BV17,0)</f>
        <v>0</v>
      </c>
      <c r="BW21" s="23">
        <f>IF('[2]BAM-EGS'!AK45="",BW6-BW10+BW13+BW16+BW17,0)</f>
        <v>0</v>
      </c>
      <c r="BX21" s="23">
        <f>IF('[2]BAM-EGS'!AL45="",BX6-BX10+BX13+BX16+BX17,0)</f>
        <v>0</v>
      </c>
      <c r="BY21" s="23">
        <f>IF('[2]BAM-EGS'!AM45="",BY6-BY10+BY13+BY16+BY17,0)</f>
        <v>0</v>
      </c>
      <c r="BZ21" s="23">
        <f>IF('[2]BAM-EGS'!AN45="",BZ6-BZ10+BZ13+BZ16+BZ17,0)</f>
        <v>0</v>
      </c>
      <c r="CA21" s="23">
        <f>IF('[2]BAM-EGS'!AO45="",CA6-CA10+CA13+CA16+CA17,0)</f>
        <v>0</v>
      </c>
      <c r="CB21" s="23">
        <f>IF('[2]BAM-EGS'!AP45="",CB6-CB10+CB13+CB16+CB17,0)</f>
        <v>0</v>
      </c>
      <c r="CC21" s="23">
        <f>IF('[2]BAM-EGS'!AQ45="",CC6-CC10+CC13+CC16+CC17,0)</f>
        <v>0</v>
      </c>
      <c r="CD21" s="23">
        <f>IF('[2]BAM-EGS'!AR45="",CD6-CD10+CD13+CD16+CD17,0)</f>
        <v>0</v>
      </c>
      <c r="CE21" s="23">
        <f>IF('[2]BAM-EGS'!AS45="",CE6-CE10+CE13+CE16+CE17,0)</f>
        <v>0</v>
      </c>
      <c r="CF21" s="23">
        <f>IF('[2]BAM-EGS'!AT45="",CF6-CF10+CF13+CF16+CF17,0)</f>
        <v>0</v>
      </c>
      <c r="CG21" s="23">
        <f>IF('[2]BAM-EGS'!AU45="",CG6-CG10+CG13+CG16+CG17,0)</f>
        <v>0</v>
      </c>
      <c r="CH21" s="23">
        <f>IF('[2]BAM-EGS'!AV45="",CH6-CH10+CH13+CH16+CH17,0)</f>
        <v>0</v>
      </c>
      <c r="CI21" s="23">
        <f>IF('[2]BAM-EGS'!AW45="",CI6-CI10+CI13+CI16+CI17,0)</f>
        <v>0</v>
      </c>
      <c r="CJ21" s="23">
        <f>IF('[2]BAM-EGS'!AX45="",CJ6-CJ10+CJ13+CJ16+CJ17,0)</f>
        <v>-2630000</v>
      </c>
      <c r="CK21" s="23">
        <f>IF('[2]BAM-EGS'!AY45="",CK6-CK10+CK13+CK16+CK17,0)</f>
        <v>-5819087</v>
      </c>
      <c r="CL21" s="23">
        <f>IF('[2]BAM-EGS'!AZ45="",CL6-CL10+CL13+CL16+CL17,0)</f>
        <v>0</v>
      </c>
      <c r="CM21" s="23">
        <f>IF('[2]BAM-EGS'!BA45="",CM6-CM10+CM13+CM16+CM17,0)</f>
        <v>-3000000</v>
      </c>
      <c r="CN21" s="23">
        <f>IF('[2]BAM-EGS'!BB45="",CN6-CN10+CN13+CN16+CN17,0)</f>
        <v>0</v>
      </c>
      <c r="CO21" s="23">
        <f>IF('[2]BAM-EGS'!BC45="",CO6-CO10+CO13+CO16+CO17,0)</f>
        <v>2289004</v>
      </c>
      <c r="CP21" s="23">
        <f>IF('[2]BAM-EGS'!BD45="",CP6-CP10+CP13+CP16+CP17,0)</f>
        <v>3038093</v>
      </c>
      <c r="CQ21" s="23">
        <f>IF('[2]BAM-EGS'!BE45="",CQ6-CQ10+CQ13+CQ16+CQ17,0)</f>
        <v>3139182</v>
      </c>
      <c r="CR21" s="23">
        <f>IF('[2]BAM-EGS'!BF45="",CR6-CR10+CR13+CR16+CR17,0)</f>
        <v>2954255</v>
      </c>
      <c r="CS21" s="23">
        <f>IF('[2]BAM-EGS'!BG45="",CS6-CS10+CS13+CS16+CS17,0)</f>
        <v>2680043</v>
      </c>
      <c r="CT21" s="23">
        <f>IF('[2]BAM-EGS'!BH45="",CT6-CT10+CT13+CT16+CT17,0)</f>
        <v>2615879</v>
      </c>
      <c r="CU21" s="23">
        <f>IF('[2]BAM-EGS'!BI45="",CU6-CU10+CU13+CU16+CU17,0)</f>
        <v>0</v>
      </c>
      <c r="CV21" s="23">
        <f>IF('[2]BAM-EGS'!BJ45="",CV6-CV10+CV13+CV16+CV17,0)</f>
        <v>-8112008</v>
      </c>
      <c r="CW21" s="23">
        <f>IF('[2]BAM-EGS'!BK45="",CW6-CW10+CW13+CW16+CW17,0)</f>
        <v>-8604447</v>
      </c>
      <c r="CX21" s="23">
        <f>IF('[2]BAM-EGS'!BL45="",CX6-CX10+CX13+CX16+CX17,0)</f>
        <v>0</v>
      </c>
      <c r="CY21" s="23">
        <f>IF('[2]BAM-EGS'!BM45="",CY6-CY10+CY13+CY16+CY17,0)</f>
        <v>0</v>
      </c>
      <c r="CZ21" s="23">
        <f>IF('[2]BAM-EGS'!BN45="",CZ6-CZ10+CZ13+CZ16+CZ17,0)</f>
        <v>0</v>
      </c>
      <c r="DA21" s="23">
        <f>IF('[2]BAM-EGS'!BO45="",DA6-DA10+DA13+DA16+DA17,0)</f>
        <v>1837841</v>
      </c>
      <c r="DB21" s="23">
        <f>IF('[2]BAM-EGS'!BP45="",DB6-DB10+DB13+DB16+DB17,0)</f>
        <v>1778556</v>
      </c>
      <c r="DC21" s="23">
        <f>IF('[2]BAM-EGS'!BQ45="",DC6-DC10+DC13+DC16+DC17,0)</f>
        <v>1837841</v>
      </c>
      <c r="DD21" s="23">
        <f>IF('[2]BAM-EGS'!BR45="",DD6-DD10+DD13+DD16+DD17,0)</f>
        <v>1837841</v>
      </c>
      <c r="DE21" s="23">
        <f>IF('[2]BAM-EGS'!BS45="",DE6-DE10+DE13+DE16+DE17,0)</f>
        <v>1778556</v>
      </c>
      <c r="DF21" s="23">
        <f>IF('[2]BAM-EGS'!BT45="",DF6-DF10+DF13+DF16+DF17,0)</f>
        <v>1837841</v>
      </c>
      <c r="DG21" s="23">
        <f>IF('[2]BAM-EGS'!BU45="",DG6-DG10+DG13+DG16+DG17,0)</f>
        <v>0</v>
      </c>
      <c r="DH21" s="23">
        <f>IF('[2]BAM-EGS'!BV45="",DH6-DH10+DH13+DH16+DH17,0)</f>
        <v>-7848052</v>
      </c>
      <c r="DI21" s="23">
        <f>IF('[2]BAM-EGS'!BW45="",DI6-DI10+DI13+DI16+DI17,0)</f>
        <v>-8359052</v>
      </c>
      <c r="DJ21" s="23">
        <f>IF('[2]BAM-EGS'!BX45="",DJ6-DJ10+DJ13+DJ16+DJ17,0)</f>
        <v>-333</v>
      </c>
      <c r="DK21" s="23">
        <f>IF('[2]BAM-EGS'!BY45="",DK6-DK10+DK13+DK16+DK17,0)</f>
        <v>0</v>
      </c>
      <c r="DL21" s="23">
        <f>IF('[2]BAM-EGS'!BZ45="",DL6-DL10+DL13+DL16+DL17,0)</f>
        <v>0</v>
      </c>
      <c r="DM21" s="23">
        <f>IF('[2]BAM-EGS'!CA45="",DM6-DM10+DM13+DM16+DM17,0)</f>
        <v>2658694</v>
      </c>
      <c r="DN21" s="23">
        <f>IF('[2]BAM-EGS'!CB45="",DN6-DN10+DN13+DN16+DN17,0)</f>
        <v>2573070</v>
      </c>
      <c r="DO21" s="23">
        <f>IF('[2]BAM-EGS'!CC45="",DO6-DO10+DO13+DO16+DO17,0)</f>
        <v>2658839</v>
      </c>
      <c r="DP21" s="23">
        <f>IF('[2]BAM-EGS'!CD45="",DP6-DP10+DP13+DP16+DP17,0)</f>
        <v>2658839</v>
      </c>
      <c r="DQ21" s="23">
        <f>IF('[2]BAM-EGS'!CE45="",DQ6-DQ10+DQ13+DQ16+DQ17,0)</f>
        <v>2573070</v>
      </c>
      <c r="DR21" s="23">
        <f>IF('[2]BAM-EGS'!CF45="",DR6-DR10+DR13+DR16+DR17,0)</f>
        <v>2658839</v>
      </c>
      <c r="DS21" s="23">
        <f>IF('[2]BAM-EGS'!CG45="",DS6-DS10+DS13+DS16+DS17,0)</f>
        <v>0</v>
      </c>
      <c r="DT21" s="23">
        <f>IF('[2]BAM-EGS'!CH45="",DT6-DT10+DT13+DT16+DT17,0)</f>
        <v>-7694851</v>
      </c>
      <c r="DU21" s="23">
        <f>IF('[2]BAM-EGS'!CI45="",DU6-DU10+DU13+DU16+DU17,0)</f>
        <v>-8105851</v>
      </c>
      <c r="DV21" s="23">
        <f>IF('[2]BAM-EGS'!CJ45="",DV6-DV10+DV13+DV16+DV17,0)</f>
        <v>-446</v>
      </c>
      <c r="DW21" s="23">
        <f>IF('[2]BAM-EGS'!CK45="",DW6-DW10+DW13+DW16+DW17,0)</f>
        <v>0</v>
      </c>
      <c r="DX21" s="23">
        <f>IF('[2]BAM-EGS'!CL45="",DX6-DX10+DX13+DX16+DX17,0)</f>
        <v>0</v>
      </c>
      <c r="DY21" s="23">
        <f>IF('[2]BAM-EGS'!CM45="",DY6-DY10+DY13+DY16+DY17,0)</f>
        <v>2593176</v>
      </c>
      <c r="DZ21" s="23">
        <f>IF('[2]BAM-EGS'!CN45="",DZ6-DZ10+DZ13+DZ16+DZ17,0)</f>
        <v>2509525</v>
      </c>
      <c r="EA21" s="23">
        <f>IF('[2]BAM-EGS'!CO45="",EA6-EA10+EA13+EA16+EA17,0)</f>
        <v>2593176</v>
      </c>
      <c r="EB21" s="23">
        <f>IF('[2]BAM-EGS'!CP45="",EB6-EB10+EB13+EB16+EB17,0)</f>
        <v>2593176</v>
      </c>
      <c r="EC21" s="23">
        <f>IF('[2]BAM-EGS'!CQ45="",EC6-EC10+EC13+EC16+EC17,0)</f>
        <v>2509525</v>
      </c>
      <c r="ED21" s="23">
        <f>IF('[2]BAM-EGS'!CR45="",ED6-ED10+ED13+ED16+ED17,0)</f>
        <v>2593176</v>
      </c>
      <c r="EE21" s="23">
        <f>IF('[2]BAM-EGS'!CS45="",EE6-EE10+EE13+EE16+EE17,0)</f>
        <v>0</v>
      </c>
      <c r="EF21" s="23">
        <f>IF('[2]BAM-EGS'!CT45="",EF6-EF10+EF13+EF16+EF17,0)</f>
        <v>-7428227</v>
      </c>
      <c r="EG21" s="23">
        <f>IF('[2]BAM-EGS'!CU45="",EG6-EG10+EG13+EG16+EG17,0)</f>
        <v>-7962227</v>
      </c>
      <c r="EH21" s="23">
        <f>IF('[2]BAM-EGS'!CV45="",EH6-EH10+EH13+EH16+EH17,0)</f>
        <v>-341</v>
      </c>
      <c r="EI21" s="23">
        <f>IF('[2]BAM-EGS'!CW45="",EI6-EI10+EI13+EI16+EI17,0)</f>
        <v>0</v>
      </c>
      <c r="EJ21" s="23">
        <f>IF('[2]BAM-EGS'!CX45="",EJ6-EJ10+EJ13+EJ16+EJ17,0)</f>
        <v>0</v>
      </c>
      <c r="EK21" s="23">
        <f>IF('[2]BAM-EGS'!CY45="",EK6-EK10+EK13+EK16+EK17,0)</f>
        <v>2524374</v>
      </c>
      <c r="EL21" s="23">
        <f>IF('[2]BAM-EGS'!CZ45="",EL6-EL10+EL13+EL16+EL17,0)</f>
        <v>2442943</v>
      </c>
      <c r="EM21" s="23">
        <f>IF('[2]BAM-EGS'!DA45="",EM6-EM10+EM13+EM16+EM17,0)</f>
        <v>2524374</v>
      </c>
      <c r="EN21" s="23">
        <f>IF('[2]BAM-EGS'!DB45="",EN6-EN10+EN13+EN16+EN17,0)</f>
        <v>2524374</v>
      </c>
      <c r="EO21" s="23">
        <f>IF('[2]BAM-EGS'!DC45="",EO6-EO10+EO13+EO16+EO17,0)</f>
        <v>2442943</v>
      </c>
      <c r="EP21" s="23">
        <f>IF('[2]BAM-EGS'!DD45="",EP6-EP10+EP13+EP16+EP17,0)</f>
        <v>2524374</v>
      </c>
      <c r="EQ21" s="23">
        <f>IF('[2]BAM-EGS'!DE45="",EQ6-EQ10+EQ13+EQ16+EQ17,0)</f>
        <v>0</v>
      </c>
      <c r="ER21" s="23">
        <f>IF('[2]BAM-EGS'!DF45="",ER6-ER10+ER13+ER16+ER17,0)</f>
        <v>-7162232</v>
      </c>
      <c r="ES21" s="23">
        <f>IF('[2]BAM-EGS'!DG45="",ES6-ES10+ES13+ES16+ES17,0)</f>
        <v>-7820232</v>
      </c>
      <c r="ET21" s="23">
        <f>IF('[2]BAM-EGS'!DH45="",ET6-ET10+ET13+ET16+ET17,0)</f>
        <v>-4</v>
      </c>
      <c r="EU21" s="23">
        <f>IF('[2]BAM-EGS'!DI45="",EU6-EU10+EU13+EU16+EU17,0)</f>
        <v>0</v>
      </c>
      <c r="EV21" s="23">
        <f>IF('[2]BAM-EGS'!DJ45="",EV6-EV10+EV13+EV16+EV17,0)</f>
        <v>0</v>
      </c>
      <c r="EW21" s="23">
        <f>IF('[2]BAM-EGS'!DK45="",EW6-EW10+EW13+EW16+EW17,0)</f>
        <v>2524374</v>
      </c>
      <c r="EX21" s="23">
        <f>IF('[2]BAM-EGS'!DL45="",EX6-EX10+EX13+EX16+EX17,0)</f>
        <v>2442943</v>
      </c>
      <c r="EY21" s="23">
        <f>IF('[2]BAM-EGS'!DM45="",EY6-EY10+EY13+EY16+EY17,0)</f>
        <v>2524374</v>
      </c>
      <c r="EZ21" s="23">
        <f>IF('[2]BAM-EGS'!DN45="",EZ6-EZ10+EZ13+EZ16+EZ17,0)</f>
        <v>2524374</v>
      </c>
      <c r="FA21" s="23">
        <f>IF('[2]BAM-EGS'!DO45="",FA6-FA10+FA13+FA16+FA17,0)</f>
        <v>2442943</v>
      </c>
      <c r="FB21" s="23">
        <f>IF('[2]BAM-EGS'!DP45="",FB6-FB10+FB13+FB16+FB17,0)</f>
        <v>2524374</v>
      </c>
      <c r="FC21" s="23">
        <f>IF('[2]BAM-EGS'!DQ45="",FC6-FC10+FC13+FC16+FC17,0)</f>
        <v>0</v>
      </c>
      <c r="FD21" s="23">
        <f>IF('[2]BAM-EGS'!DR45="",FD6-FD10+FD13+FD16+FD17,0)</f>
        <v>-7762232</v>
      </c>
      <c r="FE21" s="23">
        <f>IF('[2]BAM-EGS'!DS45="",FE6-FE10+FE13+FE16+FE17,0)</f>
        <v>-7820232</v>
      </c>
      <c r="FF21" s="23">
        <f>IF('[2]BAM-EGS'!DT45="",FF6-FF10+FF13+FF16+FF17,0)</f>
        <v>-4</v>
      </c>
      <c r="FG21" s="23">
        <f>IF('[2]BAM-EGS'!DU45="",FG6-FG10+FG13+FG16+FG17,0)</f>
        <v>0</v>
      </c>
      <c r="FH21" s="23">
        <f>IF('[2]BAM-EGS'!DV45="",FH6-FH10+FH13+FH16+FH17,0)</f>
        <v>4848000</v>
      </c>
      <c r="FI21" s="23">
        <f>IF('[2]BAM-EGS'!DW45="",FI6-FI10+FI13+FI16+FI17,0)</f>
        <v>0</v>
      </c>
      <c r="FJ21" s="23">
        <f>IF('[2]BAM-EGS'!DX45="",FJ6-FJ10+FJ13+FJ16+FJ17,0)</f>
        <v>0</v>
      </c>
      <c r="FK21" s="23">
        <f>IF('[2]BAM-EGS'!DY45="",FK6-FK10+FK13+FK16+FK17,0)</f>
        <v>0</v>
      </c>
      <c r="FL21" s="23">
        <f>IF('[2]BAM-EGS'!DZ45="",FL6-FL10+FL13+FL16+FL17,0)</f>
        <v>0</v>
      </c>
      <c r="FM21" s="23">
        <f>IF('[2]BAM-EGS'!EA45="",FM6-FM10+FM13+FM16+FM17,0)</f>
        <v>0</v>
      </c>
      <c r="FN21" s="23">
        <f>IF('[2]BAM-EGS'!EB45="",FN6-FN10+FN13+FN16+FN17,0)</f>
        <v>0</v>
      </c>
      <c r="FO21" s="23">
        <f>IF('[2]BAM-EGS'!EC45="",FO6-FO10+FO13+FO16+FO17,0)</f>
        <v>0</v>
      </c>
      <c r="FP21" s="23">
        <f>IF('[2]BAM-EGS'!ED45="",FP6-FP10+FP13+FP16+FP17,0)</f>
        <v>0</v>
      </c>
      <c r="FQ21" s="23" t="e">
        <f>IF('[2]BAM-EGS'!EE45="",FQ6-FQ10+FQ13+FQ16+FQ17,0)</f>
        <v>#VALUE!</v>
      </c>
      <c r="FR21" s="16"/>
      <c r="FS21" s="9"/>
      <c r="FT21" s="14" t="s">
        <v>2099</v>
      </c>
    </row>
    <row r="22" spans="1:218" ht="12.95" customHeight="1" x14ac:dyDescent="0.2">
      <c r="A22" s="4" t="s">
        <v>261</v>
      </c>
      <c r="B22" s="21"/>
      <c r="C22" s="22"/>
      <c r="D22" s="33"/>
      <c r="E22" s="29" t="s">
        <v>307</v>
      </c>
      <c r="F22" s="22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23"/>
      <c r="AW22" s="23"/>
      <c r="AX22" s="23"/>
      <c r="AY22" s="23"/>
      <c r="AZ22" s="23"/>
      <c r="BA22" s="23"/>
      <c r="BB22" s="23"/>
      <c r="BC22" s="23"/>
      <c r="BD22" s="23"/>
      <c r="BE22" s="23"/>
      <c r="BF22" s="23"/>
      <c r="BG22" s="23"/>
      <c r="BH22" s="23"/>
      <c r="BI22" s="23"/>
      <c r="BJ22" s="23"/>
      <c r="BK22" s="23"/>
      <c r="BL22" s="23"/>
      <c r="BM22" s="23"/>
      <c r="BN22" s="23"/>
      <c r="BO22" s="23"/>
      <c r="BP22" s="23"/>
      <c r="BQ22" s="23"/>
      <c r="BR22" s="23"/>
      <c r="BS22" s="23"/>
      <c r="BT22" s="23"/>
      <c r="BU22" s="23"/>
      <c r="BV22" s="23"/>
      <c r="BW22" s="23">
        <f>'[2]BAM-EGS'!AK11</f>
        <v>4736</v>
      </c>
      <c r="BX22" s="23">
        <f>'[2]BAM-EGS'!AL11</f>
        <v>-3327000</v>
      </c>
      <c r="BY22" s="23">
        <f>'[2]BAM-EGS'!AM11</f>
        <v>246252</v>
      </c>
      <c r="BZ22" s="23">
        <f>'[2]BAM-EGS'!AN11</f>
        <v>20701</v>
      </c>
      <c r="CA22" s="23">
        <f>'[2]BAM-EGS'!AO11</f>
        <v>0</v>
      </c>
      <c r="CB22" s="23">
        <f>'[2]BAM-EGS'!AP11</f>
        <v>338</v>
      </c>
      <c r="CC22" s="23">
        <f>'[2]BAM-EGS'!AQ11</f>
        <v>7920</v>
      </c>
      <c r="CD22" s="23">
        <f>'[2]BAM-EGS'!AR11</f>
        <v>30529</v>
      </c>
      <c r="CE22" s="23">
        <f>'[2]BAM-EGS'!AS11</f>
        <v>30005</v>
      </c>
      <c r="CF22" s="23">
        <f>'[2]BAM-EGS'!AT11</f>
        <v>0</v>
      </c>
      <c r="CG22" s="23">
        <f>'[2]BAM-EGS'!AU11</f>
        <v>0</v>
      </c>
      <c r="CH22" s="23">
        <f>'[2]BAM-EGS'!AV11</f>
        <v>0</v>
      </c>
      <c r="CI22" s="23">
        <f>'[2]BAM-EGS'!AW11</f>
        <v>0</v>
      </c>
      <c r="CJ22" s="23">
        <f>'[2]BAM-EGS'!AX11</f>
        <v>-2581002</v>
      </c>
      <c r="CK22" s="23">
        <f>'[2]BAM-EGS'!AY11</f>
        <v>-5556997</v>
      </c>
      <c r="CL22" s="23">
        <f>'[2]BAM-EGS'!AZ11</f>
        <v>0</v>
      </c>
      <c r="CM22" s="23">
        <f>'[2]BAM-EGS'!BA11</f>
        <v>-2983125</v>
      </c>
      <c r="CN22" s="23">
        <f>'[2]BAM-EGS'!BB11</f>
        <v>0</v>
      </c>
      <c r="CO22" s="23">
        <f>'[2]BAM-EGS'!BC11</f>
        <v>2311894</v>
      </c>
      <c r="CP22" s="23">
        <f>'[2]BAM-EGS'!BD11</f>
        <v>3068474</v>
      </c>
      <c r="CQ22" s="23">
        <f>'[2]BAM-EGS'!BE11</f>
        <v>3170574</v>
      </c>
      <c r="CR22" s="23">
        <f>'[2]BAM-EGS'!BF11</f>
        <v>2983798</v>
      </c>
      <c r="CS22" s="23">
        <f>'[2]BAM-EGS'!BG11</f>
        <v>2706844</v>
      </c>
      <c r="CT22" s="23">
        <f>'[2]BAM-EGS'!BH11</f>
        <v>2642038</v>
      </c>
      <c r="CU22" s="23">
        <f>'[2]BAM-EGS'!BI11</f>
        <v>0</v>
      </c>
      <c r="CV22" s="23">
        <f>'[2]BAM-EGS'!BJ11</f>
        <v>-8065210</v>
      </c>
      <c r="CW22" s="23">
        <f>'[2]BAM-EGS'!BK11</f>
        <v>-8337665</v>
      </c>
      <c r="CX22" s="23">
        <f>'[2]BAM-EGS'!BL11</f>
        <v>0</v>
      </c>
      <c r="CY22" s="23">
        <f>'[2]BAM-EGS'!BM11</f>
        <v>0</v>
      </c>
      <c r="CZ22" s="23">
        <f>'[2]BAM-EGS'!BN11</f>
        <v>0</v>
      </c>
      <c r="DA22" s="23">
        <f>'[2]BAM-EGS'!BO11</f>
        <v>1856220</v>
      </c>
      <c r="DB22" s="23">
        <f>'[2]BAM-EGS'!BP11</f>
        <v>1796342</v>
      </c>
      <c r="DC22" s="23">
        <f>'[2]BAM-EGS'!BQ11</f>
        <v>1856220</v>
      </c>
      <c r="DD22" s="23">
        <f>'[2]BAM-EGS'!BR11</f>
        <v>1856220</v>
      </c>
      <c r="DE22" s="23">
        <f>'[2]BAM-EGS'!BS11</f>
        <v>1796342</v>
      </c>
      <c r="DF22" s="23">
        <f>'[2]BAM-EGS'!BT11</f>
        <v>1856220</v>
      </c>
      <c r="DG22" s="23">
        <f>'[2]BAM-EGS'!BU11</f>
        <v>0</v>
      </c>
      <c r="DH22" s="23">
        <f>'[2]BAM-EGS'!BV11</f>
        <v>-7802681</v>
      </c>
      <c r="DI22" s="23">
        <f>'[2]BAM-EGS'!BW11</f>
        <v>-8099384</v>
      </c>
      <c r="DJ22" s="23">
        <f>'[2]BAM-EGS'!BX11</f>
        <v>-333</v>
      </c>
      <c r="DK22" s="23">
        <f>'[2]BAM-EGS'!BY11</f>
        <v>0</v>
      </c>
      <c r="DL22" s="23">
        <f>'[2]BAM-EGS'!BZ11</f>
        <v>0</v>
      </c>
      <c r="DM22" s="23">
        <f>'[2]BAM-EGS'!CA11</f>
        <v>2685281</v>
      </c>
      <c r="DN22" s="23">
        <f>'[2]BAM-EGS'!CB11</f>
        <v>2598801</v>
      </c>
      <c r="DO22" s="23">
        <f>'[2]BAM-EGS'!CC11</f>
        <v>2685428</v>
      </c>
      <c r="DP22" s="23">
        <f>'[2]BAM-EGS'!CD11</f>
        <v>2685428</v>
      </c>
      <c r="DQ22" s="23">
        <f>'[2]BAM-EGS'!CE11</f>
        <v>2598802</v>
      </c>
      <c r="DR22" s="23">
        <f>'[2]BAM-EGS'!CF11</f>
        <v>2685428</v>
      </c>
      <c r="DS22" s="23">
        <f>'[2]BAM-EGS'!CG11</f>
        <v>0</v>
      </c>
      <c r="DT22" s="23">
        <f>'[2]BAM-EGS'!CH11</f>
        <v>-7650342</v>
      </c>
      <c r="DU22" s="23">
        <f>'[2]BAM-EGS'!CI11</f>
        <v>-7853849</v>
      </c>
      <c r="DV22" s="23">
        <f>'[2]BAM-EGS'!CJ11</f>
        <v>-446</v>
      </c>
      <c r="DW22" s="23">
        <f>'[2]BAM-EGS'!CK11</f>
        <v>0</v>
      </c>
      <c r="DX22" s="23">
        <f>'[2]BAM-EGS'!CL11</f>
        <v>0</v>
      </c>
      <c r="DY22" s="23">
        <f>'[2]BAM-EGS'!CM11</f>
        <v>2619109</v>
      </c>
      <c r="DZ22" s="23">
        <f>'[2]BAM-EGS'!CN11</f>
        <v>2534620</v>
      </c>
      <c r="EA22" s="23">
        <f>'[2]BAM-EGS'!CO11</f>
        <v>2619108</v>
      </c>
      <c r="EB22" s="23">
        <f>'[2]BAM-EGS'!CP11</f>
        <v>2619109</v>
      </c>
      <c r="EC22" s="23">
        <f>'[2]BAM-EGS'!CQ11</f>
        <v>2534620</v>
      </c>
      <c r="ED22" s="23">
        <f>'[2]BAM-EGS'!CR11</f>
        <v>2619109</v>
      </c>
      <c r="EE22" s="23">
        <f>'[2]BAM-EGS'!CS11</f>
        <v>0</v>
      </c>
      <c r="EF22" s="23">
        <f>'[2]BAM-EGS'!CT11</f>
        <v>-7385217</v>
      </c>
      <c r="EG22" s="23">
        <f>'[2]BAM-EGS'!CU11</f>
        <v>-7714574</v>
      </c>
      <c r="EH22" s="23">
        <f>'[2]BAM-EGS'!CV11</f>
        <v>-341</v>
      </c>
      <c r="EI22" s="23">
        <f>'[2]BAM-EGS'!CW11</f>
        <v>0</v>
      </c>
      <c r="EJ22" s="23">
        <f>'[2]BAM-EGS'!CX11</f>
        <v>0</v>
      </c>
      <c r="EK22" s="23">
        <f>'[2]BAM-EGS'!CY11</f>
        <v>2549619</v>
      </c>
      <c r="EL22" s="23">
        <f>'[2]BAM-EGS'!CZ11</f>
        <v>2467372</v>
      </c>
      <c r="EM22" s="23">
        <f>'[2]BAM-EGS'!DA11</f>
        <v>2549619</v>
      </c>
      <c r="EN22" s="23">
        <f>'[2]BAM-EGS'!DB11</f>
        <v>2549619</v>
      </c>
      <c r="EO22" s="23">
        <f>'[2]BAM-EGS'!DC11</f>
        <v>2467372</v>
      </c>
      <c r="EP22" s="23">
        <f>'[2]BAM-EGS'!DD11</f>
        <v>2549619</v>
      </c>
      <c r="EQ22" s="23">
        <f>'[2]BAM-EGS'!DE11</f>
        <v>0</v>
      </c>
      <c r="ER22" s="23">
        <f>'[2]BAM-EGS'!DF11</f>
        <v>-7120736</v>
      </c>
      <c r="ES22" s="23">
        <f>'[2]BAM-EGS'!DG11</f>
        <v>-7576971</v>
      </c>
      <c r="ET22" s="23">
        <f>'[2]BAM-EGS'!DH11</f>
        <v>-4</v>
      </c>
      <c r="EU22" s="23">
        <f>'[2]BAM-EGS'!DI11</f>
        <v>0</v>
      </c>
      <c r="EV22" s="23">
        <f>'[2]BAM-EGS'!DJ11</f>
        <v>0</v>
      </c>
      <c r="EW22" s="23">
        <f>'[2]BAM-EGS'!DK11</f>
        <v>2549619</v>
      </c>
      <c r="EX22" s="23">
        <f>'[2]BAM-EGS'!DL11</f>
        <v>2467373</v>
      </c>
      <c r="EY22" s="23">
        <f>'[2]BAM-EGS'!DM11</f>
        <v>2549619</v>
      </c>
      <c r="EZ22" s="23">
        <f>'[2]BAM-EGS'!DN11</f>
        <v>2549619</v>
      </c>
      <c r="FA22" s="23">
        <f>'[2]BAM-EGS'!DO11</f>
        <v>2467373</v>
      </c>
      <c r="FB22" s="23">
        <f>'[2]BAM-EGS'!DP11</f>
        <v>2549619</v>
      </c>
      <c r="FC22" s="23">
        <f>'[2]BAM-EGS'!DQ11</f>
        <v>0</v>
      </c>
      <c r="FD22" s="23">
        <f>'[2]BAM-EGS'!DR11</f>
        <v>-7717361</v>
      </c>
      <c r="FE22" s="23">
        <f>'[2]BAM-EGS'!DS11</f>
        <v>-7576971</v>
      </c>
      <c r="FF22" s="23">
        <f>'[2]BAM-EGS'!DT11</f>
        <v>-4</v>
      </c>
      <c r="FG22" s="23">
        <f>'[2]BAM-EGS'!DU11</f>
        <v>0</v>
      </c>
      <c r="FH22" s="23">
        <f>'[2]BAM-EGS'!DV11</f>
        <v>4848000</v>
      </c>
      <c r="FI22" s="23">
        <f>'[2]BAM-EGS'!DW11</f>
        <v>0</v>
      </c>
      <c r="FJ22" s="23">
        <f>'[2]BAM-EGS'!DX11</f>
        <v>0</v>
      </c>
      <c r="FK22" s="23">
        <f>'[2]BAM-EGS'!DY11</f>
        <v>0</v>
      </c>
      <c r="FL22" s="23">
        <f>'[2]BAM-EGS'!DZ11</f>
        <v>0</v>
      </c>
      <c r="FM22" s="23">
        <f>'[2]BAM-EGS'!EA11</f>
        <v>0</v>
      </c>
      <c r="FN22" s="23">
        <f>'[2]BAM-EGS'!EB11</f>
        <v>0</v>
      </c>
      <c r="FO22" s="23">
        <f>'[2]BAM-EGS'!EC11</f>
        <v>0</v>
      </c>
      <c r="FP22" s="23">
        <f>'[2]BAM-EGS'!ED11</f>
        <v>0</v>
      </c>
      <c r="FQ22" s="23"/>
      <c r="FR22" s="16"/>
      <c r="FS22" s="9"/>
      <c r="FT22" s="14"/>
    </row>
    <row r="23" spans="1:218" ht="13.5" hidden="1" customHeight="1" x14ac:dyDescent="0.2">
      <c r="A23" s="4" t="s">
        <v>2147</v>
      </c>
      <c r="B23" s="21"/>
      <c r="C23" s="22"/>
      <c r="D23" s="33" t="s">
        <v>5481</v>
      </c>
      <c r="E23" s="29" t="s">
        <v>308</v>
      </c>
      <c r="F23" s="22"/>
      <c r="G23" s="23">
        <f>IF('[3]BAM-EGS'!Z45="",0,'[3]BAM-EGS'!Z45)</f>
        <v>-3897180</v>
      </c>
      <c r="H23" s="23"/>
      <c r="I23" s="23"/>
      <c r="J23" s="23"/>
      <c r="K23" s="23"/>
      <c r="L23" s="23"/>
      <c r="M23" s="23"/>
      <c r="N23" s="23"/>
      <c r="O23" s="23"/>
      <c r="P23" s="23"/>
      <c r="Q23"/>
      <c r="R23" s="23" t="s">
        <v>2170</v>
      </c>
      <c r="S23" s="23"/>
      <c r="T23" s="23">
        <f>(6000000+'[2]BAM-EGS'!$AM$9-750000)*-1</f>
        <v>-5250000</v>
      </c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>
        <f>IF('[3]BAM-EGS'!B45="",0,'[3]BAM-EGS'!B45)</f>
        <v>0</v>
      </c>
      <c r="AO23" s="23">
        <f>IF('[3]BAM-EGS'!C45="",0,'[3]BAM-EGS'!C45)</f>
        <v>0</v>
      </c>
      <c r="AP23" s="23">
        <f>IF('[3]BAM-EGS'!D45="",0,'[3]BAM-EGS'!D45)</f>
        <v>0</v>
      </c>
      <c r="AQ23" s="23">
        <f>IF('[3]BAM-EGS'!E45="",0,'[3]BAM-EGS'!E45)</f>
        <v>0</v>
      </c>
      <c r="AR23" s="23">
        <f>IF('[3]BAM-EGS'!F45="",0,'[3]BAM-EGS'!F45)</f>
        <v>0</v>
      </c>
      <c r="AS23" s="23">
        <f>IF('[3]BAM-EGS'!G45="",0,'[3]BAM-EGS'!G45)</f>
        <v>0</v>
      </c>
      <c r="AT23" s="23">
        <f>IF('[3]BAM-EGS'!H45="",0,'[3]BAM-EGS'!H45)</f>
        <v>0</v>
      </c>
      <c r="AU23" s="23">
        <f>IF('[3]BAM-EGS'!I45="",0,'[3]BAM-EGS'!I45)</f>
        <v>0</v>
      </c>
      <c r="AV23" s="23">
        <f>IF('[3]BAM-EGS'!J45="",0,'[3]BAM-EGS'!J45)</f>
        <v>0</v>
      </c>
      <c r="AW23" s="23">
        <f>IF('[3]BAM-EGS'!K45="",0,'[3]BAM-EGS'!K45)</f>
        <v>0</v>
      </c>
      <c r="AX23" s="23">
        <f>IF('[3]BAM-EGS'!L45="",0,'[3]BAM-EGS'!L45)</f>
        <v>0</v>
      </c>
      <c r="AY23" s="23">
        <f>IF('[3]BAM-EGS'!M45="",0,'[3]BAM-EGS'!M45)</f>
        <v>0</v>
      </c>
      <c r="AZ23" s="23">
        <f>IF('[3]BAM-EGS'!N45="",0,'[3]BAM-EGS'!N45)</f>
        <v>0</v>
      </c>
      <c r="BA23" s="23">
        <f>IF('[3]BAM-EGS'!O45="",0,'[3]BAM-EGS'!O45)</f>
        <v>0</v>
      </c>
      <c r="BB23" s="23">
        <f>IF('[3]BAM-EGS'!P45="",0,'[3]BAM-EGS'!P45)</f>
        <v>0</v>
      </c>
      <c r="BC23" s="23">
        <f>IF('[3]BAM-EGS'!Q45="",0,'[3]BAM-EGS'!Q45)</f>
        <v>0</v>
      </c>
      <c r="BD23" s="23">
        <f>IF('[3]BAM-EGS'!R45="",0,'[3]BAM-EGS'!R45)</f>
        <v>0</v>
      </c>
      <c r="BE23" s="23">
        <f>IF('[3]BAM-EGS'!S45="",0,'[3]BAM-EGS'!S45)</f>
        <v>0</v>
      </c>
      <c r="BF23" s="23">
        <f>IF('[3]BAM-EGS'!T45="",0,'[3]BAM-EGS'!T45)</f>
        <v>0</v>
      </c>
      <c r="BG23" s="23">
        <f>IF('[3]BAM-EGS'!U45="",0,'[3]BAM-EGS'!U45)</f>
        <v>0</v>
      </c>
      <c r="BH23" s="23">
        <f>IF('[3]BAM-EGS'!V45="",0,'[3]BAM-EGS'!V45)</f>
        <v>-576305</v>
      </c>
      <c r="BI23" s="23">
        <f>IF('[3]BAM-EGS'!W45="",0,'[3]BAM-EGS'!W45)</f>
        <v>2123168</v>
      </c>
      <c r="BJ23" s="23">
        <f>IF('[3]BAM-EGS'!X45="",0,'[3]BAM-EGS'!X45)</f>
        <v>3931959</v>
      </c>
      <c r="BK23" s="23">
        <f>IF('[3]BAM-EGS'!Y45="",0,'[3]BAM-EGS'!Y45)</f>
        <v>1371463</v>
      </c>
      <c r="BL23" s="23">
        <f>IF('[3]BAM-EGS'!Z45="",0,'[3]BAM-EGS'!Z45)</f>
        <v>-3897180</v>
      </c>
      <c r="BM23" s="23">
        <f>IF('[3]BAM-EGS'!AA45="",0,'[3]BAM-EGS'!AA45)</f>
        <v>-5637271</v>
      </c>
      <c r="BN23" s="23">
        <f>IF('[3]BAM-EGS'!AB45="",0,'[3]BAM-EGS'!AB45)</f>
        <v>1526501</v>
      </c>
      <c r="BO23" s="23">
        <f>IF('[3]BAM-EGS'!AC45="",0,'[3]BAM-EGS'!AC45)</f>
        <v>-4886828</v>
      </c>
      <c r="BP23" s="23">
        <f>IF('[3]BAM-EGS'!AD45="",0,'[3]BAM-EGS'!AD45)</f>
        <v>2512812</v>
      </c>
      <c r="BQ23" s="23">
        <f>IF('[3]BAM-EGS'!AE45="",0,'[3]BAM-EGS'!AE45)</f>
        <v>7780791</v>
      </c>
      <c r="BR23" s="23">
        <f>IF('[3]BAM-EGS'!AF45="",0,'[3]BAM-EGS'!AF45)</f>
        <v>1581719</v>
      </c>
      <c r="BS23" s="23">
        <f>IF('[3]BAM-EGS'!AG45="",0,'[3]BAM-EGS'!AG45)</f>
        <v>-669283</v>
      </c>
      <c r="BT23" s="23">
        <f>IF('[3]BAM-EGS'!AH45="",0,'[3]BAM-EGS'!AH45)</f>
        <v>1668762</v>
      </c>
      <c r="BU23" s="23">
        <f>IF('[3]BAM-EGS'!AI45="",0,'[3]BAM-EGS'!AI45)</f>
        <v>872689</v>
      </c>
      <c r="BV23" s="23">
        <f>IF('[3]BAM-EGS'!AJ45="",0,'[3]BAM-EGS'!AJ45)</f>
        <v>3184548</v>
      </c>
      <c r="BW23" s="23">
        <f>IF('[3]BAM-EGS'!AK45="",0,'[3]BAM-EGS'!AK45)</f>
        <v>-420672</v>
      </c>
      <c r="BX23" s="23">
        <f>IF('[3]BAM-EGS'!AL45="",0,'[3]BAM-EGS'!AL45)</f>
        <v>-5864268</v>
      </c>
      <c r="BY23" s="23">
        <f>IF('[3]BAM-EGS'!AM45="",0,'[3]BAM-EGS'!AM45)</f>
        <v>-2561790</v>
      </c>
      <c r="BZ23" s="23">
        <f>IF('[3]BAM-EGS'!AN45="",0,'[3]BAM-EGS'!AN45)</f>
        <v>-2573388</v>
      </c>
      <c r="CA23" s="23">
        <f>IF('[3]BAM-EGS'!AO45="",0,'[3]BAM-EGS'!AO45)</f>
        <v>9497963</v>
      </c>
      <c r="CB23" s="23">
        <f>IF('[3]BAM-EGS'!AP45="",0,'[3]BAM-EGS'!AP45)</f>
        <v>3948507</v>
      </c>
      <c r="CC23" s="23">
        <f>IF('[3]BAM-EGS'!AQ45="",0,'[3]BAM-EGS'!AQ45)</f>
        <v>2095749</v>
      </c>
      <c r="CD23" s="23">
        <f>IF('[3]BAM-EGS'!AR45="",0,'[3]BAM-EGS'!AR45)</f>
        <v>319107</v>
      </c>
      <c r="CE23" s="23">
        <f>IF('[3]BAM-EGS'!AS45="",0,'[3]BAM-EGS'!AS45)</f>
        <v>-1888390</v>
      </c>
      <c r="CF23" s="23">
        <f>IF('[3]BAM-EGS'!AT45="",0,'[3]BAM-EGS'!AT45)</f>
        <v>-1994234</v>
      </c>
      <c r="CG23" s="23">
        <f>IF('[3]BAM-EGS'!AU45="",0,'[3]BAM-EGS'!AU45)</f>
        <v>-637616</v>
      </c>
      <c r="CH23" s="23">
        <f>IF('[3]BAM-EGS'!AV45="",0,'[3]BAM-EGS'!AV45)</f>
        <v>-1454585</v>
      </c>
      <c r="CI23" s="23">
        <f>IF('[3]BAM-EGS'!AW45="",0,'[3]BAM-EGS'!AW45)</f>
        <v>0</v>
      </c>
      <c r="CJ23" s="23">
        <f>IF('[3]BAM-EGS'!AX45="",0,'[3]BAM-EGS'!AX45)</f>
        <v>0</v>
      </c>
      <c r="CK23" s="23">
        <f>IF('[3]BAM-EGS'!AY45="",0,'[3]BAM-EGS'!AY45)</f>
        <v>0</v>
      </c>
      <c r="CL23" s="23">
        <f>IF('[3]BAM-EGS'!AZ45="",0,'[3]BAM-EGS'!AZ45)</f>
        <v>0</v>
      </c>
      <c r="CM23" s="23">
        <f>IF('[3]BAM-EGS'!BA45="",0,'[3]BAM-EGS'!BA45)</f>
        <v>0</v>
      </c>
      <c r="CN23" s="23">
        <f>IF('[3]BAM-EGS'!BB45="",0,'[3]BAM-EGS'!BB45)</f>
        <v>0</v>
      </c>
      <c r="CO23" s="23">
        <f>IF('[3]BAM-EGS'!BC45="",0,'[3]BAM-EGS'!BC45)</f>
        <v>0</v>
      </c>
      <c r="CP23" s="23">
        <f>IF('[3]BAM-EGS'!BD45="",0,'[3]BAM-EGS'!BD45)</f>
        <v>0</v>
      </c>
      <c r="CQ23" s="23">
        <f>IF('[3]BAM-EGS'!BE45="",0,'[3]BAM-EGS'!BE45)</f>
        <v>0</v>
      </c>
      <c r="CR23" s="23">
        <f>IF('[3]BAM-EGS'!BF45="",0,'[3]BAM-EGS'!BF45)</f>
        <v>0</v>
      </c>
      <c r="CS23" s="23">
        <f>IF('[3]BAM-EGS'!BG45="",0,'[3]BAM-EGS'!BG45)</f>
        <v>0</v>
      </c>
      <c r="CT23" s="23">
        <f>IF('[3]BAM-EGS'!BH45="",0,'[3]BAM-EGS'!BH45)</f>
        <v>0</v>
      </c>
      <c r="CU23" s="23">
        <f>IF('[3]BAM-EGS'!BI45="",0,'[3]BAM-EGS'!BI45)</f>
        <v>0</v>
      </c>
      <c r="CV23" s="23">
        <f>IF('[3]BAM-EGS'!BJ45="",0,'[3]BAM-EGS'!BJ45)</f>
        <v>0</v>
      </c>
      <c r="CW23" s="23">
        <f>IF('[3]BAM-EGS'!BK45="",0,'[3]BAM-EGS'!BK45)</f>
        <v>0</v>
      </c>
      <c r="CX23" s="23">
        <f>IF('[3]BAM-EGS'!BL45="",0,'[3]BAM-EGS'!BL45)</f>
        <v>0</v>
      </c>
      <c r="CY23" s="23">
        <f>IF('[3]BAM-EGS'!BM45="",0,'[3]BAM-EGS'!BM45)</f>
        <v>0</v>
      </c>
      <c r="CZ23" s="23">
        <f>IF('[3]BAM-EGS'!BN45="",0,'[3]BAM-EGS'!BN45)</f>
        <v>0</v>
      </c>
      <c r="DA23" s="23">
        <f>IF('[3]BAM-EGS'!BO45="",0,'[3]BAM-EGS'!BO45)</f>
        <v>0</v>
      </c>
      <c r="DB23" s="23">
        <f>IF('[3]BAM-EGS'!BP45="",0,'[3]BAM-EGS'!BP45)</f>
        <v>0</v>
      </c>
      <c r="DC23" s="23">
        <f>IF('[3]BAM-EGS'!BQ45="",0,'[3]BAM-EGS'!BQ45)</f>
        <v>0</v>
      </c>
      <c r="DD23" s="23">
        <f>IF('[3]BAM-EGS'!BR45="",0,'[3]BAM-EGS'!BR45)</f>
        <v>0</v>
      </c>
      <c r="DE23" s="23">
        <f>IF('[3]BAM-EGS'!BS45="",0,'[3]BAM-EGS'!BS45)</f>
        <v>0</v>
      </c>
      <c r="DF23" s="23">
        <f>IF('[3]BAM-EGS'!BT45="",0,'[3]BAM-EGS'!BT45)</f>
        <v>0</v>
      </c>
      <c r="DG23" s="23">
        <f>IF('[3]BAM-EGS'!BU45="",0,'[3]BAM-EGS'!BU45)</f>
        <v>0</v>
      </c>
      <c r="DH23" s="23">
        <f>IF('[3]BAM-EGS'!BV45="",0,'[3]BAM-EGS'!BV45)</f>
        <v>0</v>
      </c>
      <c r="DI23" s="23">
        <f>IF('[3]BAM-EGS'!BW45="",0,'[3]BAM-EGS'!BW45)</f>
        <v>0</v>
      </c>
      <c r="DJ23" s="23">
        <f>IF('[3]BAM-EGS'!BX45="",0,'[3]BAM-EGS'!BX45)</f>
        <v>0</v>
      </c>
      <c r="DK23" s="23">
        <f>IF('[3]BAM-EGS'!BY45="",0,'[3]BAM-EGS'!BY45)</f>
        <v>0</v>
      </c>
      <c r="DL23" s="23">
        <f>IF('[3]BAM-EGS'!BZ45="",0,'[3]BAM-EGS'!BZ45)</f>
        <v>0</v>
      </c>
      <c r="DM23" s="23">
        <f>IF('[3]BAM-EGS'!CA45="",0,'[3]BAM-EGS'!CA45)</f>
        <v>0</v>
      </c>
      <c r="DN23" s="23">
        <f>IF('[3]BAM-EGS'!CB45="",0,'[3]BAM-EGS'!CB45)</f>
        <v>0</v>
      </c>
      <c r="DO23" s="23">
        <f>IF('[3]BAM-EGS'!CC45="",0,'[3]BAM-EGS'!CC45)</f>
        <v>0</v>
      </c>
      <c r="DP23" s="23">
        <f>IF('[3]BAM-EGS'!CD45="",0,'[3]BAM-EGS'!CD45)</f>
        <v>0</v>
      </c>
      <c r="DQ23" s="23">
        <f>IF('[3]BAM-EGS'!CE45="",0,'[3]BAM-EGS'!CE45)</f>
        <v>0</v>
      </c>
      <c r="DR23" s="23">
        <f>IF('[3]BAM-EGS'!CF45="",0,'[3]BAM-EGS'!CF45)</f>
        <v>0</v>
      </c>
      <c r="DS23" s="23">
        <f>IF('[3]BAM-EGS'!CG45="",0,'[3]BAM-EGS'!CG45)</f>
        <v>0</v>
      </c>
      <c r="DT23" s="23">
        <f>IF('[3]BAM-EGS'!CH45="",0,'[3]BAM-EGS'!CH45)</f>
        <v>0</v>
      </c>
      <c r="DU23" s="23">
        <f>IF('[3]BAM-EGS'!CI45="",0,'[3]BAM-EGS'!CI45)</f>
        <v>0</v>
      </c>
      <c r="DV23" s="23">
        <f>IF('[3]BAM-EGS'!CJ45="",0,'[3]BAM-EGS'!CJ45)</f>
        <v>0</v>
      </c>
      <c r="DW23" s="23">
        <f>IF('[3]BAM-EGS'!CK45="",0,'[3]BAM-EGS'!CK45)</f>
        <v>0</v>
      </c>
      <c r="DX23" s="23">
        <f>IF('[3]BAM-EGS'!CL45="",0,'[3]BAM-EGS'!CL45)</f>
        <v>0</v>
      </c>
      <c r="DY23" s="23">
        <f>IF('[3]BAM-EGS'!CM45="",0,'[3]BAM-EGS'!CM45)</f>
        <v>0</v>
      </c>
      <c r="DZ23" s="23">
        <f>IF('[3]BAM-EGS'!CN45="",0,'[3]BAM-EGS'!CN45)</f>
        <v>0</v>
      </c>
      <c r="EA23" s="23">
        <f>IF('[3]BAM-EGS'!CO45="",0,'[3]BAM-EGS'!CO45)</f>
        <v>0</v>
      </c>
      <c r="EB23" s="23">
        <f>IF('[3]BAM-EGS'!CP45="",0,'[3]BAM-EGS'!CP45)</f>
        <v>0</v>
      </c>
      <c r="EC23" s="23">
        <f>IF('[3]BAM-EGS'!CQ45="",0,'[3]BAM-EGS'!CQ45)</f>
        <v>0</v>
      </c>
      <c r="ED23" s="23">
        <f>IF('[3]BAM-EGS'!CR45="",0,'[3]BAM-EGS'!CR45)</f>
        <v>0</v>
      </c>
      <c r="EE23" s="23">
        <f>IF('[3]BAM-EGS'!CS45="",0,'[3]BAM-EGS'!CS45)</f>
        <v>0</v>
      </c>
      <c r="EF23" s="23">
        <f>IF('[3]BAM-EGS'!CT45="",0,'[3]BAM-EGS'!CT45)</f>
        <v>0</v>
      </c>
      <c r="EG23" s="23">
        <f>IF('[3]BAM-EGS'!CU45="",0,'[3]BAM-EGS'!CU45)</f>
        <v>0</v>
      </c>
      <c r="EH23" s="23">
        <f>IF('[3]BAM-EGS'!CV45="",0,'[3]BAM-EGS'!CV45)</f>
        <v>0</v>
      </c>
      <c r="EI23" s="23">
        <f>IF('[3]BAM-EGS'!CW45="",0,'[3]BAM-EGS'!CW45)</f>
        <v>0</v>
      </c>
      <c r="EJ23" s="23">
        <f>IF('[3]BAM-EGS'!CX45="",0,'[3]BAM-EGS'!CX45)</f>
        <v>0</v>
      </c>
      <c r="EK23" s="23">
        <f>IF('[3]BAM-EGS'!CY45="",0,'[3]BAM-EGS'!CY45)</f>
        <v>0</v>
      </c>
      <c r="EL23" s="23">
        <f>IF('[3]BAM-EGS'!CZ45="",0,'[3]BAM-EGS'!CZ45)</f>
        <v>0</v>
      </c>
      <c r="EM23" s="23">
        <f>IF('[3]BAM-EGS'!DA45="",0,'[3]BAM-EGS'!DA45)</f>
        <v>0</v>
      </c>
      <c r="EN23" s="23">
        <f>IF('[3]BAM-EGS'!DB45="",0,'[3]BAM-EGS'!DB45)</f>
        <v>0</v>
      </c>
      <c r="EO23" s="23">
        <f>IF('[3]BAM-EGS'!DC45="",0,'[3]BAM-EGS'!DC45)</f>
        <v>0</v>
      </c>
      <c r="EP23" s="23">
        <f>IF('[3]BAM-EGS'!DD45="",0,'[3]BAM-EGS'!DD45)</f>
        <v>0</v>
      </c>
      <c r="EQ23" s="23">
        <f>IF('[3]BAM-EGS'!DE45="",0,'[3]BAM-EGS'!DE45)</f>
        <v>0</v>
      </c>
      <c r="ER23" s="23">
        <f>IF('[3]BAM-EGS'!DF45="",0,'[3]BAM-EGS'!DF45)</f>
        <v>0</v>
      </c>
      <c r="ES23" s="23">
        <f>IF('[3]BAM-EGS'!DG45="",0,'[3]BAM-EGS'!DG45)</f>
        <v>0</v>
      </c>
      <c r="ET23" s="23">
        <f>IF('[3]BAM-EGS'!DH45="",0,'[3]BAM-EGS'!DH45)</f>
        <v>0</v>
      </c>
      <c r="EU23" s="23">
        <f>IF('[3]BAM-EGS'!DI45="",0,'[3]BAM-EGS'!DI45)</f>
        <v>0</v>
      </c>
      <c r="EV23" s="23">
        <f>IF('[3]BAM-EGS'!DJ45="",0,'[3]BAM-EGS'!DJ45)</f>
        <v>0</v>
      </c>
      <c r="EW23" s="23">
        <f>IF('[3]BAM-EGS'!DK45="",0,'[3]BAM-EGS'!DK45)</f>
        <v>0</v>
      </c>
      <c r="EX23" s="23">
        <f>IF('[3]BAM-EGS'!DL45="",0,'[3]BAM-EGS'!DL45)</f>
        <v>0</v>
      </c>
      <c r="EY23" s="23">
        <f>IF('[3]BAM-EGS'!DM45="",0,'[3]BAM-EGS'!DM45)</f>
        <v>0</v>
      </c>
      <c r="EZ23" s="23">
        <f>IF('[3]BAM-EGS'!DN45="",0,'[3]BAM-EGS'!DN45)</f>
        <v>0</v>
      </c>
      <c r="FA23" s="23">
        <f>IF('[3]BAM-EGS'!DO45="",0,'[3]BAM-EGS'!DO45)</f>
        <v>0</v>
      </c>
      <c r="FB23" s="23">
        <f>IF('[3]BAM-EGS'!DP45="",0,'[3]BAM-EGS'!DP45)</f>
        <v>0</v>
      </c>
      <c r="FC23" s="23">
        <f>IF('[3]BAM-EGS'!DQ45="",0,'[3]BAM-EGS'!DQ45)</f>
        <v>0</v>
      </c>
      <c r="FD23" s="23">
        <f>IF('[3]BAM-EGS'!DR45="",0,'[3]BAM-EGS'!DR45)</f>
        <v>0</v>
      </c>
      <c r="FE23" s="23">
        <f>IF('[3]BAM-EGS'!DS45="",0,'[3]BAM-EGS'!DS45)</f>
        <v>0</v>
      </c>
      <c r="FF23" s="23">
        <f>IF('[3]BAM-EGS'!DT45="",0,'[3]BAM-EGS'!DT45)</f>
        <v>0</v>
      </c>
      <c r="FG23" s="23">
        <f>IF('[3]BAM-EGS'!DU45="",0,'[3]BAM-EGS'!DU45)</f>
        <v>0</v>
      </c>
      <c r="FH23" s="23">
        <f>IF('[3]BAM-EGS'!DV45="",0,'[3]BAM-EGS'!DV45)</f>
        <v>0</v>
      </c>
      <c r="FI23" s="23">
        <f>IF('[3]BAM-EGS'!DW45="",0,'[3]BAM-EGS'!DW45)</f>
        <v>0</v>
      </c>
      <c r="FJ23" s="23">
        <f>IF('[3]BAM-EGS'!DX45="",0,'[3]BAM-EGS'!DX45)</f>
        <v>0</v>
      </c>
      <c r="FK23" s="23">
        <f>IF('[3]BAM-EGS'!DY45="",0,'[3]BAM-EGS'!DY45)</f>
        <v>0</v>
      </c>
      <c r="FL23" s="23">
        <f>IF('[3]BAM-EGS'!DZ45="",0,'[3]BAM-EGS'!DZ45)</f>
        <v>0</v>
      </c>
      <c r="FM23" s="23">
        <f>IF('[3]BAM-EGS'!EA45="",0,'[3]BAM-EGS'!EA45)</f>
        <v>0</v>
      </c>
      <c r="FN23" s="23">
        <f>IF('[3]BAM-EGS'!EB45="",0,'[3]BAM-EGS'!EB45)</f>
        <v>0</v>
      </c>
      <c r="FO23" s="23">
        <f>IF('[3]BAM-EGS'!EC45="",0,'[3]BAM-EGS'!EC45)</f>
        <v>0</v>
      </c>
      <c r="FP23" s="23">
        <f>IF('[3]BAM-EGS'!ED45="",0,'[3]BAM-EGS'!ED45)</f>
        <v>0</v>
      </c>
      <c r="FQ23" s="23">
        <f>IF('[3]BAM-EGS'!EE45="",0,'[3]BAM-EGS'!EE45)</f>
        <v>0</v>
      </c>
      <c r="FR23" s="16"/>
      <c r="FS23" s="9"/>
      <c r="FT23" s="14" t="s">
        <v>2099</v>
      </c>
    </row>
    <row r="24" spans="1:218" ht="12.95" hidden="1" customHeight="1" x14ac:dyDescent="0.2">
      <c r="A24" s="4" t="s">
        <v>2149</v>
      </c>
      <c r="B24" s="21"/>
      <c r="C24" s="22"/>
      <c r="D24" s="33" t="s">
        <v>5481</v>
      </c>
      <c r="E24" s="29" t="s">
        <v>308</v>
      </c>
      <c r="F24" s="22"/>
      <c r="G24" s="23">
        <f>IF('[3]BAM-EGS'!Z45="",'[3]BAM-EGS'!Z44,0)</f>
        <v>0</v>
      </c>
      <c r="H24" s="23"/>
      <c r="I24" s="23"/>
      <c r="J24" s="23"/>
      <c r="K24" s="23"/>
      <c r="L24" s="23"/>
      <c r="M24" s="23"/>
      <c r="N24" s="23"/>
      <c r="O24" s="23"/>
      <c r="P24" s="23"/>
      <c r="Q24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>
        <f>IF('[3]BAM-EGS'!B45="",'[3]BAM-EGS'!B44,0)</f>
        <v>0</v>
      </c>
      <c r="AO24" s="23">
        <f>IF('[3]BAM-EGS'!C45="",'[3]BAM-EGS'!C44,0)</f>
        <v>0</v>
      </c>
      <c r="AP24" s="23">
        <f>IF('[3]BAM-EGS'!D45="",'[3]BAM-EGS'!D44,0)</f>
        <v>0</v>
      </c>
      <c r="AQ24" s="23">
        <f>IF('[3]BAM-EGS'!E45="",'[3]BAM-EGS'!E44,0)</f>
        <v>0</v>
      </c>
      <c r="AR24" s="23">
        <f>IF('[3]BAM-EGS'!F45="",'[3]BAM-EGS'!F44,0)</f>
        <v>0</v>
      </c>
      <c r="AS24" s="23">
        <f>IF('[3]BAM-EGS'!G45="",'[3]BAM-EGS'!G44,0)</f>
        <v>0</v>
      </c>
      <c r="AT24" s="23">
        <f>IF('[3]BAM-EGS'!H45="",'[3]BAM-EGS'!H44,0)</f>
        <v>0</v>
      </c>
      <c r="AU24" s="23">
        <f>IF('[3]BAM-EGS'!I45="",'[3]BAM-EGS'!I44,0)</f>
        <v>0</v>
      </c>
      <c r="AV24" s="23">
        <f>IF('[3]BAM-EGS'!J45="",'[3]BAM-EGS'!J44,0)</f>
        <v>0</v>
      </c>
      <c r="AW24" s="23">
        <f>IF('[3]BAM-EGS'!K45="",'[3]BAM-EGS'!K44,0)</f>
        <v>0</v>
      </c>
      <c r="AX24" s="23">
        <f>IF('[3]BAM-EGS'!L45="",'[3]BAM-EGS'!L44,0)</f>
        <v>0</v>
      </c>
      <c r="AY24" s="23">
        <f>IF('[3]BAM-EGS'!M45="",'[3]BAM-EGS'!M44,0)</f>
        <v>0</v>
      </c>
      <c r="AZ24" s="23">
        <f>IF('[3]BAM-EGS'!N45="",'[3]BAM-EGS'!N44,0)</f>
        <v>0</v>
      </c>
      <c r="BA24" s="23">
        <f>IF('[3]BAM-EGS'!O45="",'[3]BAM-EGS'!O44,0)</f>
        <v>0</v>
      </c>
      <c r="BB24" s="23">
        <f>IF('[3]BAM-EGS'!P45="",'[3]BAM-EGS'!P44,0)</f>
        <v>0</v>
      </c>
      <c r="BC24" s="23">
        <f>IF('[3]BAM-EGS'!Q45="",'[3]BAM-EGS'!Q44,0)</f>
        <v>0</v>
      </c>
      <c r="BD24" s="23">
        <f>IF('[3]BAM-EGS'!R45="",'[3]BAM-EGS'!R44,0)</f>
        <v>0</v>
      </c>
      <c r="BE24" s="23">
        <f>IF('[3]BAM-EGS'!S45="",'[3]BAM-EGS'!S44,0)</f>
        <v>0</v>
      </c>
      <c r="BF24" s="23">
        <f>IF('[3]BAM-EGS'!T45="",'[3]BAM-EGS'!T44,0)</f>
        <v>0</v>
      </c>
      <c r="BG24" s="23">
        <f>IF('[3]BAM-EGS'!U45="",'[3]BAM-EGS'!U44,0)</f>
        <v>0</v>
      </c>
      <c r="BH24" s="23">
        <f>IF('[3]BAM-EGS'!V45="",'[3]BAM-EGS'!V44,0)</f>
        <v>0</v>
      </c>
      <c r="BI24" s="23">
        <f>IF('[3]BAM-EGS'!W45="",'[3]BAM-EGS'!W44,0)</f>
        <v>0</v>
      </c>
      <c r="BJ24" s="23">
        <f>IF('[3]BAM-EGS'!X45="",'[3]BAM-EGS'!X44,0)</f>
        <v>0</v>
      </c>
      <c r="BK24" s="23">
        <f>IF('[3]BAM-EGS'!Y45="",'[3]BAM-EGS'!Y44,0)</f>
        <v>0</v>
      </c>
      <c r="BL24" s="23">
        <f>IF('[3]BAM-EGS'!Z45="",'[3]BAM-EGS'!Z44,0)</f>
        <v>0</v>
      </c>
      <c r="BM24" s="23">
        <f>IF('[3]BAM-EGS'!AA45="",'[3]BAM-EGS'!AA44,0)</f>
        <v>0</v>
      </c>
      <c r="BN24" s="23">
        <f>IF('[3]BAM-EGS'!AB45="",'[3]BAM-EGS'!AB44,0)</f>
        <v>0</v>
      </c>
      <c r="BO24" s="23">
        <f>IF('[3]BAM-EGS'!AC45="",'[3]BAM-EGS'!AC44,0)</f>
        <v>0</v>
      </c>
      <c r="BP24" s="23">
        <f>IF('[3]BAM-EGS'!AD45="",'[3]BAM-EGS'!AD44,0)</f>
        <v>0</v>
      </c>
      <c r="BQ24" s="23">
        <f>IF('[3]BAM-EGS'!AE45="",'[3]BAM-EGS'!AE44,0)</f>
        <v>0</v>
      </c>
      <c r="BR24" s="23">
        <f>IF('[3]BAM-EGS'!AF45="",'[3]BAM-EGS'!AF44,0)</f>
        <v>0</v>
      </c>
      <c r="BS24" s="23">
        <f>IF('[3]BAM-EGS'!AG45="",'[3]BAM-EGS'!AG44,0)</f>
        <v>0</v>
      </c>
      <c r="BT24" s="23">
        <f>IF('[3]BAM-EGS'!AH45="",'[3]BAM-EGS'!AH44,0)</f>
        <v>0</v>
      </c>
      <c r="BU24" s="23">
        <f>IF('[3]BAM-EGS'!AI45="",'[3]BAM-EGS'!AI44,0)</f>
        <v>0</v>
      </c>
      <c r="BV24" s="23">
        <f>IF('[3]BAM-EGS'!AJ45="",'[3]BAM-EGS'!AJ44,0)</f>
        <v>0</v>
      </c>
      <c r="BW24" s="23">
        <f>IF('[3]BAM-EGS'!AK45="",'[3]BAM-EGS'!AK44,0)</f>
        <v>0</v>
      </c>
      <c r="BX24" s="23">
        <f>IF('[3]BAM-EGS'!AL45="",'[3]BAM-EGS'!AL44,0)</f>
        <v>0</v>
      </c>
      <c r="BY24" s="23">
        <f>IF('[3]BAM-EGS'!AM45="",'[3]BAM-EGS'!AM44,0)</f>
        <v>0</v>
      </c>
      <c r="BZ24" s="23">
        <f>IF('[3]BAM-EGS'!AN45="",'[3]BAM-EGS'!AN44,0)</f>
        <v>0</v>
      </c>
      <c r="CA24" s="23">
        <f>IF('[3]BAM-EGS'!AO45="",'[3]BAM-EGS'!AO44,0)</f>
        <v>0</v>
      </c>
      <c r="CB24" s="23">
        <f>IF('[3]BAM-EGS'!AP45="",'[3]BAM-EGS'!AP44,0)</f>
        <v>0</v>
      </c>
      <c r="CC24" s="23">
        <f>IF('[3]BAM-EGS'!AQ45="",'[3]BAM-EGS'!AQ44,0)</f>
        <v>0</v>
      </c>
      <c r="CD24" s="23">
        <f>IF('[3]BAM-EGS'!AR45="",'[3]BAM-EGS'!AR44,0)</f>
        <v>0</v>
      </c>
      <c r="CE24" s="23">
        <f>IF('[3]BAM-EGS'!AS45="",'[3]BAM-EGS'!AS44,0)</f>
        <v>0</v>
      </c>
      <c r="CF24" s="23">
        <f>IF('[3]BAM-EGS'!AT45="",'[3]BAM-EGS'!AT44,0)</f>
        <v>0</v>
      </c>
      <c r="CG24" s="23">
        <f>IF('[3]BAM-EGS'!AU45="",'[3]BAM-EGS'!AU44,0)</f>
        <v>0</v>
      </c>
      <c r="CH24" s="23">
        <f>IF('[3]BAM-EGS'!AV45="",'[3]BAM-EGS'!AV44,0)</f>
        <v>0</v>
      </c>
      <c r="CI24" s="23">
        <f>IF('[3]BAM-EGS'!AW45="",'[3]BAM-EGS'!AW44,0)</f>
        <v>-4152414.9989999998</v>
      </c>
      <c r="CJ24" s="23">
        <f>IF('[3]BAM-EGS'!AX45="",'[3]BAM-EGS'!AX44,0)</f>
        <v>-9540038</v>
      </c>
      <c r="CK24" s="23">
        <f>IF('[3]BAM-EGS'!AY45="",'[3]BAM-EGS'!AY44,0)</f>
        <v>-8419942</v>
      </c>
      <c r="CL24" s="23">
        <f>IF('[3]BAM-EGS'!AZ45="",'[3]BAM-EGS'!AZ44,0)</f>
        <v>-12500000</v>
      </c>
      <c r="CM24" s="23">
        <f>IF('[3]BAM-EGS'!BA45="",'[3]BAM-EGS'!BA44,0)</f>
        <v>1620000</v>
      </c>
      <c r="CN24" s="23">
        <f>IF('[3]BAM-EGS'!BB45="",'[3]BAM-EGS'!BB44,0)</f>
        <v>0</v>
      </c>
      <c r="CO24" s="23">
        <f>IF('[3]BAM-EGS'!BC45="",'[3]BAM-EGS'!BC44,0)</f>
        <v>-2289004</v>
      </c>
      <c r="CP24" s="23">
        <f>IF('[3]BAM-EGS'!BD45="",'[3]BAM-EGS'!BD44,0)</f>
        <v>-4038093</v>
      </c>
      <c r="CQ24" s="23">
        <f>IF('[3]BAM-EGS'!BE45="",'[3]BAM-EGS'!BE44,0)</f>
        <v>-4139182</v>
      </c>
      <c r="CR24" s="23">
        <f>IF('[3]BAM-EGS'!BF45="",'[3]BAM-EGS'!BF44,0)</f>
        <v>-3954255</v>
      </c>
      <c r="CS24" s="23">
        <f>IF('[3]BAM-EGS'!BG45="",'[3]BAM-EGS'!BG44,0)</f>
        <v>-3680043</v>
      </c>
      <c r="CT24" s="23">
        <f>IF('[3]BAM-EGS'!BH45="",'[3]BAM-EGS'!BH44,0)</f>
        <v>8786121</v>
      </c>
      <c r="CU24" s="23">
        <f>IF('[3]BAM-EGS'!BI45="",'[3]BAM-EGS'!BI44,0)</f>
        <v>13749931</v>
      </c>
      <c r="CV24" s="23">
        <f>IF('[3]BAM-EGS'!BJ45="",'[3]BAM-EGS'!BJ44,0)</f>
        <v>-15289923</v>
      </c>
      <c r="CW24" s="23">
        <f>IF('[3]BAM-EGS'!BK45="",'[3]BAM-EGS'!BK44,0)</f>
        <v>9604447</v>
      </c>
      <c r="CX24" s="23">
        <f>IF('[3]BAM-EGS'!BL45="",'[3]BAM-EGS'!BL44,0)</f>
        <v>1250000</v>
      </c>
      <c r="CY24" s="23">
        <f>IF('[3]BAM-EGS'!BM45="",'[3]BAM-EGS'!BM44,0)</f>
        <v>0</v>
      </c>
      <c r="CZ24" s="23">
        <f>IF('[3]BAM-EGS'!BN45="",'[3]BAM-EGS'!BN44,0)</f>
        <v>0</v>
      </c>
      <c r="DA24" s="23">
        <f>IF('[3]BAM-EGS'!BO45="",'[3]BAM-EGS'!BO44,0)</f>
        <v>-1837841</v>
      </c>
      <c r="DB24" s="23">
        <f>IF('[3]BAM-EGS'!BP45="",'[3]BAM-EGS'!BP44,0)</f>
        <v>-2778556</v>
      </c>
      <c r="DC24" s="23">
        <f>IF('[3]BAM-EGS'!BQ45="",'[3]BAM-EGS'!BQ44,0)</f>
        <v>-2837841</v>
      </c>
      <c r="DD24" s="23">
        <f>IF('[3]BAM-EGS'!BR45="",'[3]BAM-EGS'!BR44,0)</f>
        <v>-2837841</v>
      </c>
      <c r="DE24" s="23">
        <f>IF('[3]BAM-EGS'!BS45="",'[3]BAM-EGS'!BS44,0)</f>
        <v>9221444</v>
      </c>
      <c r="DF24" s="23">
        <f>IF('[3]BAM-EGS'!BT45="",'[3]BAM-EGS'!BT44,0)</f>
        <v>9562163</v>
      </c>
      <c r="DG24" s="23">
        <f>IF('[3]BAM-EGS'!BU45="",'[3]BAM-EGS'!BU44,0)</f>
        <v>13750000</v>
      </c>
      <c r="DH24" s="23">
        <f>IF('[3]BAM-EGS'!BV45="",'[3]BAM-EGS'!BV44,0)</f>
        <v>-9317074</v>
      </c>
      <c r="DI24" s="23">
        <f>IF('[3]BAM-EGS'!BW45="",'[3]BAM-EGS'!BW44,0)</f>
        <v>-8873919</v>
      </c>
      <c r="DJ24" s="23">
        <f>IF('[3]BAM-EGS'!BX45="",'[3]BAM-EGS'!BX44,0)</f>
        <v>1250333</v>
      </c>
      <c r="DK24" s="23">
        <f>IF('[3]BAM-EGS'!BY45="",'[3]BAM-EGS'!BY44,0)</f>
        <v>0</v>
      </c>
      <c r="DL24" s="23">
        <f>IF('[3]BAM-EGS'!BZ45="",'[3]BAM-EGS'!BZ44,0)</f>
        <v>0</v>
      </c>
      <c r="DM24" s="23">
        <f>IF('[3]BAM-EGS'!CA45="",'[3]BAM-EGS'!CA44,0)</f>
        <v>-3682111</v>
      </c>
      <c r="DN24" s="23">
        <f>IF('[3]BAM-EGS'!CB45="",'[3]BAM-EGS'!CB44,0)</f>
        <v>6042652</v>
      </c>
      <c r="DO24" s="23">
        <f>IF('[3]BAM-EGS'!CC45="",'[3]BAM-EGS'!CC44,0)</f>
        <v>8828161</v>
      </c>
      <c r="DP24" s="23">
        <f>IF('[3]BAM-EGS'!CD45="",'[3]BAM-EGS'!CD44,0)</f>
        <v>8800161</v>
      </c>
      <c r="DQ24" s="23">
        <f>IF('[3]BAM-EGS'!CE45="",'[3]BAM-EGS'!CE44,0)</f>
        <v>9426930</v>
      </c>
      <c r="DR24" s="23">
        <f>IF('[3]BAM-EGS'!CF45="",'[3]BAM-EGS'!CF44,0)</f>
        <v>8718161</v>
      </c>
      <c r="DS24" s="23">
        <f>IF('[3]BAM-EGS'!CG45="",'[3]BAM-EGS'!CG44,0)</f>
        <v>0</v>
      </c>
      <c r="DT24" s="23">
        <f>IF('[3]BAM-EGS'!CH45="",'[3]BAM-EGS'!CH44,0)</f>
        <v>-19802232</v>
      </c>
      <c r="DU24" s="23">
        <f>IF('[3]BAM-EGS'!CI45="",'[3]BAM-EGS'!CI44,0)</f>
        <v>-19918066</v>
      </c>
      <c r="DV24" s="23">
        <f>IF('[3]BAM-EGS'!CJ45="",'[3]BAM-EGS'!CJ44,0)</f>
        <v>1590446</v>
      </c>
      <c r="DW24" s="23">
        <f>IF('[3]BAM-EGS'!CK45="",'[3]BAM-EGS'!CK44,0)</f>
        <v>0</v>
      </c>
      <c r="DX24" s="23">
        <f>IF('[3]BAM-EGS'!CL45="",'[3]BAM-EGS'!CL44,0)</f>
        <v>-941000</v>
      </c>
      <c r="DY24" s="23">
        <f>IF('[3]BAM-EGS'!CM45="",'[3]BAM-EGS'!CM44,0)</f>
        <v>-3616176</v>
      </c>
      <c r="DZ24" s="23">
        <f>IF('[3]BAM-EGS'!CN45="",'[3]BAM-EGS'!CN44,0)</f>
        <v>6074575</v>
      </c>
      <c r="EA24" s="23">
        <f>IF('[3]BAM-EGS'!CO45="",'[3]BAM-EGS'!CO44,0)</f>
        <v>8783824</v>
      </c>
      <c r="EB24" s="23">
        <f>IF('[3]BAM-EGS'!CP45="",'[3]BAM-EGS'!CP44,0)</f>
        <v>8783824</v>
      </c>
      <c r="EC24" s="23">
        <f>IF('[3]BAM-EGS'!CQ45="",'[3]BAM-EGS'!CQ44,0)</f>
        <v>9490475</v>
      </c>
      <c r="ED24" s="23">
        <f>IF('[3]BAM-EGS'!CR45="",'[3]BAM-EGS'!CR44,0)</f>
        <v>9806824</v>
      </c>
      <c r="EE24" s="23">
        <f>IF('[3]BAM-EGS'!CS45="",'[3]BAM-EGS'!CS44,0)</f>
        <v>50000</v>
      </c>
      <c r="EF24" s="23">
        <f>IF('[3]BAM-EGS'!CT45="",'[3]BAM-EGS'!CT44,0)</f>
        <v>-20450177</v>
      </c>
      <c r="EG24" s="23">
        <f>IF('[3]BAM-EGS'!CU45="",'[3]BAM-EGS'!CU44,0)</f>
        <v>-19518369</v>
      </c>
      <c r="EH24" s="23">
        <f>IF('[3]BAM-EGS'!CV45="",'[3]BAM-EGS'!CV44,0)</f>
        <v>1540341</v>
      </c>
      <c r="EI24" s="23">
        <f>IF('[3]BAM-EGS'!CW45="",'[3]BAM-EGS'!CW44,0)</f>
        <v>0</v>
      </c>
      <c r="EJ24" s="23">
        <f>IF('[3]BAM-EGS'!CX45="",'[3]BAM-EGS'!CX44,0)</f>
        <v>136</v>
      </c>
      <c r="EK24" s="23">
        <f>IF('[3]BAM-EGS'!CY45="",'[3]BAM-EGS'!CY44,0)</f>
        <v>-2524374</v>
      </c>
      <c r="EL24" s="23">
        <f>IF('[3]BAM-EGS'!CZ45="",'[3]BAM-EGS'!CZ44,0)</f>
        <v>7949504</v>
      </c>
      <c r="EM24" s="23">
        <f>IF('[3]BAM-EGS'!DA45="",'[3]BAM-EGS'!DA44,0)</f>
        <v>9052143</v>
      </c>
      <c r="EN24" s="23">
        <f>IF('[3]BAM-EGS'!DB45="",'[3]BAM-EGS'!DB44,0)</f>
        <v>9875626</v>
      </c>
      <c r="EO24" s="23">
        <f>IF('[3]BAM-EGS'!DC45="",'[3]BAM-EGS'!DC44,0)</f>
        <v>9557057</v>
      </c>
      <c r="EP24" s="23">
        <f>IF('[3]BAM-EGS'!DD45="",'[3]BAM-EGS'!DD44,0)</f>
        <v>9875626</v>
      </c>
      <c r="EQ24" s="23">
        <f>IF('[3]BAM-EGS'!DE45="",'[3]BAM-EGS'!DE44,0)</f>
        <v>-18724</v>
      </c>
      <c r="ER24" s="23">
        <f>IF('[3]BAM-EGS'!DF45="",'[3]BAM-EGS'!DF44,0)</f>
        <v>-22332906</v>
      </c>
      <c r="ES24" s="23">
        <f>IF('[3]BAM-EGS'!DG45="",'[3]BAM-EGS'!DG44,0)</f>
        <v>-21429906</v>
      </c>
      <c r="ET24" s="23">
        <f>IF('[3]BAM-EGS'!DH45="",'[3]BAM-EGS'!DH44,0)</f>
        <v>4</v>
      </c>
      <c r="EU24" s="23">
        <f>IF('[3]BAM-EGS'!DI45="",'[3]BAM-EGS'!DI44,0)</f>
        <v>0</v>
      </c>
      <c r="EV24" s="23">
        <f>IF('[3]BAM-EGS'!DJ45="",'[3]BAM-EGS'!DJ44,0)</f>
        <v>0</v>
      </c>
      <c r="EW24" s="23">
        <f>IF('[3]BAM-EGS'!DK45="",'[3]BAM-EGS'!DK44,0)</f>
        <v>-2524374</v>
      </c>
      <c r="EX24" s="23">
        <f>IF('[3]BAM-EGS'!DL45="",'[3]BAM-EGS'!DL44,0)</f>
        <v>9095058</v>
      </c>
      <c r="EY24" s="23">
        <f>IF('[3]BAM-EGS'!DM45="",'[3]BAM-EGS'!DM44,0)</f>
        <v>9875626</v>
      </c>
      <c r="EZ24" s="23">
        <f>IF('[3]BAM-EGS'!DN45="",'[3]BAM-EGS'!DN44,0)</f>
        <v>9875626</v>
      </c>
      <c r="FA24" s="23">
        <f>IF('[3]BAM-EGS'!DO45="",'[3]BAM-EGS'!DO44,0)</f>
        <v>9557057</v>
      </c>
      <c r="FB24" s="23">
        <f>IF('[3]BAM-EGS'!DP45="",'[3]BAM-EGS'!DP44,0)</f>
        <v>9875626</v>
      </c>
      <c r="FC24" s="23">
        <f>IF('[3]BAM-EGS'!DQ45="",'[3]BAM-EGS'!DQ44,0)</f>
        <v>0</v>
      </c>
      <c r="FD24" s="23">
        <f>IF('[3]BAM-EGS'!DR45="",'[3]BAM-EGS'!DR44,0)</f>
        <v>-21992770</v>
      </c>
      <c r="FE24" s="23">
        <f>IF('[3]BAM-EGS'!DS45="",'[3]BAM-EGS'!DS44,0)</f>
        <v>-23757752</v>
      </c>
      <c r="FF24" s="23">
        <f>IF('[3]BAM-EGS'!DT45="",'[3]BAM-EGS'!DT44,0)</f>
        <v>90</v>
      </c>
      <c r="FG24" s="23">
        <f>IF('[3]BAM-EGS'!DU45="",'[3]BAM-EGS'!DU44,0)</f>
        <v>0</v>
      </c>
      <c r="FH24" s="23">
        <f>IF('[3]BAM-EGS'!DV45="",'[3]BAM-EGS'!DV44,0)</f>
        <v>-4800000</v>
      </c>
      <c r="FI24" s="23">
        <f>IF('[3]BAM-EGS'!DW45="",'[3]BAM-EGS'!DW44,0)</f>
        <v>4800000</v>
      </c>
      <c r="FJ24" s="23">
        <f>IF('[3]BAM-EGS'!DX45="",'[3]BAM-EGS'!DX44,0)</f>
        <v>0</v>
      </c>
      <c r="FK24" s="23">
        <f>IF('[3]BAM-EGS'!DY45="",'[3]BAM-EGS'!DY44,0)</f>
        <v>0</v>
      </c>
      <c r="FL24" s="23">
        <f>IF('[3]BAM-EGS'!DZ45="",'[3]BAM-EGS'!DZ44,0)</f>
        <v>0</v>
      </c>
      <c r="FM24" s="23">
        <f>IF('[3]BAM-EGS'!EA45="",'[3]BAM-EGS'!EA44,0)</f>
        <v>0</v>
      </c>
      <c r="FN24" s="23">
        <f>IF('[3]BAM-EGS'!EB45="",'[3]BAM-EGS'!EB44,0)</f>
        <v>0</v>
      </c>
      <c r="FO24" s="23">
        <f>IF('[3]BAM-EGS'!EC45="",'[3]BAM-EGS'!EC44,0)</f>
        <v>0</v>
      </c>
      <c r="FP24" s="23">
        <f>IF('[3]BAM-EGS'!ED45="",'[3]BAM-EGS'!ED44,0)</f>
        <v>0</v>
      </c>
      <c r="FQ24" s="23" t="e">
        <f>IF('[3]BAM-EGS'!EE45="",'[3]BAM-EGS'!EE44,0)</f>
        <v>#VALUE!</v>
      </c>
      <c r="FR24" s="16"/>
      <c r="FS24" s="9"/>
      <c r="FT24" s="14" t="s">
        <v>2099</v>
      </c>
    </row>
    <row r="25" spans="1:218" ht="12.95" customHeight="1" x14ac:dyDescent="0.2">
      <c r="A25" s="4" t="s">
        <v>306</v>
      </c>
      <c r="B25" s="21"/>
      <c r="C25" s="22"/>
      <c r="D25" s="33"/>
      <c r="E25" s="29" t="s">
        <v>308</v>
      </c>
      <c r="F25" s="22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  <c r="AV25" s="23"/>
      <c r="AW25" s="23"/>
      <c r="AX25" s="23"/>
      <c r="AY25" s="23"/>
      <c r="AZ25" s="23"/>
      <c r="BA25" s="23"/>
      <c r="BB25" s="23"/>
      <c r="BC25" s="23"/>
      <c r="BD25" s="23"/>
      <c r="BE25" s="23"/>
      <c r="BF25" s="23"/>
      <c r="BG25" s="23"/>
      <c r="BH25" s="23"/>
      <c r="BI25" s="23"/>
      <c r="BJ25" s="23"/>
      <c r="BK25" s="23"/>
      <c r="BL25" s="23"/>
      <c r="BM25" s="23"/>
      <c r="BN25" s="23"/>
      <c r="BO25" s="23"/>
      <c r="BP25" s="23"/>
      <c r="BQ25" s="23"/>
      <c r="BR25" s="23"/>
      <c r="BS25" s="23"/>
      <c r="BT25" s="23"/>
      <c r="BU25" s="23"/>
      <c r="BV25" s="23"/>
      <c r="BW25" s="23">
        <f>'[3]BAM-EGS'!AK11</f>
        <v>-420672</v>
      </c>
      <c r="BX25" s="23">
        <f>'[3]BAM-EGS'!AL11</f>
        <v>-2463998</v>
      </c>
      <c r="BY25" s="23">
        <f>'[3]BAM-EGS'!AM11</f>
        <v>-1722358</v>
      </c>
      <c r="BZ25" s="23">
        <f>'[3]BAM-EGS'!AN11</f>
        <v>-2498978</v>
      </c>
      <c r="CA25" s="23">
        <f>'[3]BAM-EGS'!AO11</f>
        <v>9591523</v>
      </c>
      <c r="CB25" s="23">
        <f>'[3]BAM-EGS'!AP11</f>
        <v>3992501</v>
      </c>
      <c r="CC25" s="23">
        <f>'[3]BAM-EGS'!AQ11</f>
        <v>2055602</v>
      </c>
      <c r="CD25" s="23">
        <f>'[3]BAM-EGS'!AR11</f>
        <v>297595</v>
      </c>
      <c r="CE25" s="23">
        <f>'[3]BAM-EGS'!AS11</f>
        <v>-1939299</v>
      </c>
      <c r="CF25" s="23">
        <f>'[3]BAM-EGS'!AT11</f>
        <v>-1975547</v>
      </c>
      <c r="CG25" s="23">
        <f>'[3]BAM-EGS'!AU11</f>
        <v>-633594</v>
      </c>
      <c r="CH25" s="23">
        <f>'[3]BAM-EGS'!AV11</f>
        <v>-1451865</v>
      </c>
      <c r="CI25" s="23">
        <f>'[3]BAM-EGS'!AW11</f>
        <v>-4120661</v>
      </c>
      <c r="CJ25" s="23">
        <f>'[3]BAM-EGS'!AX11</f>
        <v>-9473229</v>
      </c>
      <c r="CK25" s="23">
        <f>'[3]BAM-EGS'!AY11</f>
        <v>-7984191</v>
      </c>
      <c r="CL25" s="23">
        <f>'[3]BAM-EGS'!AZ11</f>
        <v>-12460025</v>
      </c>
      <c r="CM25" s="23">
        <f>'[3]BAM-EGS'!BA11</f>
        <v>1613699</v>
      </c>
      <c r="CN25" s="23">
        <f>'[3]BAM-EGS'!BB11</f>
        <v>0</v>
      </c>
      <c r="CO25" s="23">
        <f>'[3]BAM-EGS'!BC11</f>
        <v>-2311894</v>
      </c>
      <c r="CP25" s="23">
        <f>'[3]BAM-EGS'!BD11</f>
        <v>-4068474</v>
      </c>
      <c r="CQ25" s="23">
        <f>'[3]BAM-EGS'!BE11</f>
        <v>-4170574</v>
      </c>
      <c r="CR25" s="23">
        <f>'[3]BAM-EGS'!BF11</f>
        <v>-3877848</v>
      </c>
      <c r="CS25" s="23">
        <f>'[3]BAM-EGS'!BG11</f>
        <v>-3602584</v>
      </c>
      <c r="CT25" s="23">
        <f>'[3]BAM-EGS'!BH11</f>
        <v>8860482</v>
      </c>
      <c r="CU25" s="23">
        <f>'[3]BAM-EGS'!BI11</f>
        <v>13839931</v>
      </c>
      <c r="CV25" s="23">
        <f>'[3]BAM-EGS'!BJ11</f>
        <v>-15232457</v>
      </c>
      <c r="CW25" s="23">
        <f>'[3]BAM-EGS'!BK11</f>
        <v>9992801</v>
      </c>
      <c r="CX25" s="23">
        <f>'[3]BAM-EGS'!BL11</f>
        <v>1278125</v>
      </c>
      <c r="CY25" s="23">
        <f>'[3]BAM-EGS'!BM11</f>
        <v>0</v>
      </c>
      <c r="CZ25" s="23">
        <f>'[3]BAM-EGS'!BN11</f>
        <v>0</v>
      </c>
      <c r="DA25" s="23">
        <f>'[3]BAM-EGS'!BO11</f>
        <v>-1856220</v>
      </c>
      <c r="DB25" s="23">
        <f>'[3]BAM-EGS'!BP11</f>
        <v>-2796342</v>
      </c>
      <c r="DC25" s="23">
        <f>'[3]BAM-EGS'!BQ11</f>
        <v>-2774051</v>
      </c>
      <c r="DD25" s="23">
        <f>'[3]BAM-EGS'!BR11</f>
        <v>-2759051</v>
      </c>
      <c r="DE25" s="23">
        <f>'[3]BAM-EGS'!BS11</f>
        <v>9302192</v>
      </c>
      <c r="DF25" s="23">
        <f>'[3]BAM-EGS'!BT11</f>
        <v>9640953</v>
      </c>
      <c r="DG25" s="23">
        <f>'[3]BAM-EGS'!BU11</f>
        <v>13798063</v>
      </c>
      <c r="DH25" s="23">
        <f>'[3]BAM-EGS'!BV11</f>
        <v>-9252574</v>
      </c>
      <c r="DI25" s="23">
        <f>'[3]BAM-EGS'!BW11</f>
        <v>-8501919</v>
      </c>
      <c r="DJ25" s="23">
        <f>'[3]BAM-EGS'!BX11</f>
        <v>1278456</v>
      </c>
      <c r="DK25" s="23">
        <f>'[3]BAM-EGS'!BY11</f>
        <v>0</v>
      </c>
      <c r="DL25" s="23">
        <f>'[3]BAM-EGS'!BZ11</f>
        <v>0</v>
      </c>
      <c r="DM25" s="23">
        <f>'[3]BAM-EGS'!CA11</f>
        <v>-3656803</v>
      </c>
      <c r="DN25" s="23">
        <f>'[3]BAM-EGS'!CB11</f>
        <v>6110808</v>
      </c>
      <c r="DO25" s="23">
        <f>'[3]BAM-EGS'!CC11</f>
        <v>8898589</v>
      </c>
      <c r="DP25" s="23">
        <f>'[3]BAM-EGS'!CD11</f>
        <v>8870589</v>
      </c>
      <c r="DQ25" s="23">
        <f>'[3]BAM-EGS'!CE11</f>
        <v>9499366</v>
      </c>
      <c r="DR25" s="23">
        <f>'[3]BAM-EGS'!CF11</f>
        <v>8788589</v>
      </c>
      <c r="DS25" s="23">
        <f>'[3]BAM-EGS'!CG11</f>
        <v>0</v>
      </c>
      <c r="DT25" s="23">
        <f>'[3]BAM-EGS'!CH11</f>
        <v>-19709436</v>
      </c>
      <c r="DU25" s="23">
        <f>'[3]BAM-EGS'!CI11</f>
        <v>-19274794</v>
      </c>
      <c r="DV25" s="23">
        <f>'[3]BAM-EGS'!CJ11</f>
        <v>1618567</v>
      </c>
      <c r="DW25" s="23">
        <f>'[3]BAM-EGS'!CK11</f>
        <v>0</v>
      </c>
      <c r="DX25" s="23">
        <f>'[3]BAM-EGS'!CL11</f>
        <v>-941000</v>
      </c>
      <c r="DY25" s="23">
        <f>'[3]BAM-EGS'!CM11</f>
        <v>-3544106</v>
      </c>
      <c r="DZ25" s="23">
        <f>'[3]BAM-EGS'!CN11</f>
        <v>6149599</v>
      </c>
      <c r="EA25" s="23">
        <f>'[3]BAM-EGS'!CO11</f>
        <v>8855474</v>
      </c>
      <c r="EB25" s="23">
        <f>'[3]BAM-EGS'!CP11</f>
        <v>8802475</v>
      </c>
      <c r="EC25" s="23">
        <f>'[3]BAM-EGS'!CQ11</f>
        <v>9562879</v>
      </c>
      <c r="ED25" s="23">
        <f>'[3]BAM-EGS'!CR11</f>
        <v>9878394</v>
      </c>
      <c r="EE25" s="23">
        <f>'[3]BAM-EGS'!CS11</f>
        <v>50000</v>
      </c>
      <c r="EF25" s="23">
        <f>'[3]BAM-EGS'!CT11</f>
        <v>-20370243</v>
      </c>
      <c r="EG25" s="23">
        <f>'[3]BAM-EGS'!CU11</f>
        <v>-18868110</v>
      </c>
      <c r="EH25" s="23">
        <f>'[3]BAM-EGS'!CV11</f>
        <v>1568382</v>
      </c>
      <c r="EI25" s="23">
        <f>'[3]BAM-EGS'!CW11</f>
        <v>-70</v>
      </c>
      <c r="EJ25" s="23">
        <f>'[3]BAM-EGS'!CX11</f>
        <v>137</v>
      </c>
      <c r="EK25" s="23">
        <f>'[3]BAM-EGS'!CY11</f>
        <v>-2434917</v>
      </c>
      <c r="EL25" s="23">
        <f>'[3]BAM-EGS'!CZ11</f>
        <v>8023786</v>
      </c>
      <c r="EM25" s="23">
        <f>'[3]BAM-EGS'!DA11</f>
        <v>9119900</v>
      </c>
      <c r="EN25" s="23">
        <f>'[3]BAM-EGS'!DB11</f>
        <v>9898683</v>
      </c>
      <c r="EO25" s="23">
        <f>'[3]BAM-EGS'!DC11</f>
        <v>9622628</v>
      </c>
      <c r="EP25" s="23">
        <f>'[3]BAM-EGS'!DD11</f>
        <v>9940903</v>
      </c>
      <c r="EQ25" s="23">
        <f>'[3]BAM-EGS'!DE11</f>
        <v>-18619</v>
      </c>
      <c r="ER25" s="23">
        <f>'[3]BAM-EGS'!DF11</f>
        <v>-22252095</v>
      </c>
      <c r="ES25" s="23">
        <f>'[3]BAM-EGS'!DG11</f>
        <v>-20773207</v>
      </c>
      <c r="ET25" s="23">
        <f>'[3]BAM-EGS'!DH11</f>
        <v>28044</v>
      </c>
      <c r="EU25" s="23">
        <f>'[3]BAM-EGS'!DI11</f>
        <v>18</v>
      </c>
      <c r="EV25" s="23">
        <f>'[3]BAM-EGS'!DJ11</f>
        <v>0</v>
      </c>
      <c r="EW25" s="23">
        <f>'[3]BAM-EGS'!DK11</f>
        <v>-2435619</v>
      </c>
      <c r="EX25" s="23">
        <f>'[3]BAM-EGS'!DL11</f>
        <v>9169779</v>
      </c>
      <c r="EY25" s="23">
        <f>'[3]BAM-EGS'!DM11</f>
        <v>9953681</v>
      </c>
      <c r="EZ25" s="23">
        <f>'[3]BAM-EGS'!DN11</f>
        <v>9914421</v>
      </c>
      <c r="FA25" s="23">
        <f>'[3]BAM-EGS'!DO11</f>
        <v>9632627</v>
      </c>
      <c r="FB25" s="23">
        <f>'[3]BAM-EGS'!DP11</f>
        <v>9944821</v>
      </c>
      <c r="FC25" s="23">
        <f>'[3]BAM-EGS'!DQ11</f>
        <v>0</v>
      </c>
      <c r="FD25" s="23">
        <f>'[3]BAM-EGS'!DR11</f>
        <v>-21891159</v>
      </c>
      <c r="FE25" s="23">
        <f>'[3]BAM-EGS'!DS11</f>
        <v>-23036341</v>
      </c>
      <c r="FF25" s="23">
        <f>'[3]BAM-EGS'!DT11</f>
        <v>28088</v>
      </c>
      <c r="FG25" s="23">
        <f>'[3]BAM-EGS'!DU11</f>
        <v>-175</v>
      </c>
      <c r="FH25" s="23">
        <f>'[3]BAM-EGS'!DV11</f>
        <v>-4800000</v>
      </c>
      <c r="FI25" s="23">
        <f>'[3]BAM-EGS'!DW11</f>
        <v>4800000</v>
      </c>
      <c r="FJ25" s="23">
        <f>'[3]BAM-EGS'!DX11</f>
        <v>0</v>
      </c>
      <c r="FK25" s="23">
        <f>'[3]BAM-EGS'!DY11</f>
        <v>0</v>
      </c>
      <c r="FL25" s="23">
        <f>'[3]BAM-EGS'!DZ11</f>
        <v>0</v>
      </c>
      <c r="FM25" s="23">
        <f>'[3]BAM-EGS'!EA11</f>
        <v>0</v>
      </c>
      <c r="FN25" s="23">
        <f>'[3]BAM-EGS'!EB11</f>
        <v>0</v>
      </c>
      <c r="FO25" s="23">
        <f>'[3]BAM-EGS'!EC11</f>
        <v>0</v>
      </c>
      <c r="FP25" s="23">
        <f>'[3]BAM-EGS'!ED11</f>
        <v>0</v>
      </c>
      <c r="FQ25" s="23">
        <f>'[3]BAM-EGS'!EE11</f>
        <v>0</v>
      </c>
      <c r="FR25" s="16"/>
      <c r="FS25" s="9"/>
      <c r="FT25" s="14"/>
    </row>
    <row r="26" spans="1:218" ht="12.75" x14ac:dyDescent="0.2">
      <c r="A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 s="14" t="s">
        <v>2099</v>
      </c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</row>
    <row r="27" spans="1:218" ht="12.95" customHeight="1" x14ac:dyDescent="0.2">
      <c r="A27" s="4"/>
      <c r="B27" s="24" t="s">
        <v>2171</v>
      </c>
      <c r="C27" s="22"/>
      <c r="D27" s="21"/>
      <c r="E27" s="21"/>
      <c r="F27" s="23">
        <f>'[2]BAM-EGS'!$Y$46</f>
        <v>-819116</v>
      </c>
      <c r="G27" s="32">
        <f>SUM(G20:G24)</f>
        <v>-3603164</v>
      </c>
      <c r="H27" s="32">
        <f>SUM(H20:H24)</f>
        <v>430087</v>
      </c>
      <c r="I27" s="32">
        <f>SUM(I20:I24)</f>
        <v>1107008</v>
      </c>
      <c r="J27" s="32">
        <f t="shared" ref="J27:AO27" si="18">SUM(J20:J20)+SUM(J21:J24)</f>
        <v>-563220</v>
      </c>
      <c r="K27" s="32">
        <f t="shared" si="18"/>
        <v>-33335</v>
      </c>
      <c r="L27" s="32">
        <f t="shared" si="18"/>
        <v>-858235</v>
      </c>
      <c r="M27" s="32">
        <f t="shared" si="18"/>
        <v>-494261</v>
      </c>
      <c r="N27" s="32">
        <f t="shared" si="18"/>
        <v>0</v>
      </c>
      <c r="O27" s="32">
        <f t="shared" si="18"/>
        <v>0</v>
      </c>
      <c r="P27" s="32">
        <f t="shared" si="18"/>
        <v>0</v>
      </c>
      <c r="Q27" s="32">
        <f t="shared" si="18"/>
        <v>0</v>
      </c>
      <c r="R27" s="32">
        <f t="shared" si="18"/>
        <v>0</v>
      </c>
      <c r="S27" s="32">
        <f t="shared" si="18"/>
        <v>0</v>
      </c>
      <c r="T27" s="32">
        <f t="shared" si="18"/>
        <v>-5250000</v>
      </c>
      <c r="U27" s="32">
        <f t="shared" si="18"/>
        <v>0</v>
      </c>
      <c r="V27" s="32">
        <f t="shared" si="18"/>
        <v>0</v>
      </c>
      <c r="W27" s="32">
        <f t="shared" si="18"/>
        <v>0</v>
      </c>
      <c r="X27" s="32">
        <f t="shared" si="18"/>
        <v>0</v>
      </c>
      <c r="Y27" s="32">
        <f t="shared" si="18"/>
        <v>0</v>
      </c>
      <c r="Z27" s="32">
        <f t="shared" si="18"/>
        <v>0</v>
      </c>
      <c r="AA27" s="32">
        <f t="shared" si="18"/>
        <v>0</v>
      </c>
      <c r="AB27" s="32">
        <f t="shared" si="18"/>
        <v>0</v>
      </c>
      <c r="AC27" s="32">
        <f t="shared" si="18"/>
        <v>0</v>
      </c>
      <c r="AD27" s="32">
        <f t="shared" si="18"/>
        <v>0</v>
      </c>
      <c r="AE27" s="32">
        <f t="shared" si="18"/>
        <v>0</v>
      </c>
      <c r="AF27" s="32">
        <f t="shared" si="18"/>
        <v>0</v>
      </c>
      <c r="AG27" s="32">
        <f t="shared" si="18"/>
        <v>0</v>
      </c>
      <c r="AH27" s="32">
        <f t="shared" si="18"/>
        <v>0</v>
      </c>
      <c r="AI27" s="32">
        <f t="shared" si="18"/>
        <v>0</v>
      </c>
      <c r="AJ27" s="32">
        <f t="shared" si="18"/>
        <v>0</v>
      </c>
      <c r="AK27" s="32">
        <f t="shared" si="18"/>
        <v>0</v>
      </c>
      <c r="AL27" s="32">
        <f t="shared" si="18"/>
        <v>0</v>
      </c>
      <c r="AM27" s="32">
        <f t="shared" si="18"/>
        <v>0</v>
      </c>
      <c r="AN27" s="32">
        <f t="shared" si="18"/>
        <v>23074874</v>
      </c>
      <c r="AO27" s="32">
        <f t="shared" si="18"/>
        <v>-12516336</v>
      </c>
      <c r="AP27" s="32">
        <f t="shared" ref="AP27:BU27" si="19">SUM(AP20:AP20)+SUM(AP21:AP24)</f>
        <v>-7071880</v>
      </c>
      <c r="AQ27" s="32">
        <f t="shared" si="19"/>
        <v>7262702</v>
      </c>
      <c r="AR27" s="32">
        <f t="shared" si="19"/>
        <v>6430780</v>
      </c>
      <c r="AS27" s="32">
        <f t="shared" si="19"/>
        <v>5210602</v>
      </c>
      <c r="AT27" s="32">
        <f t="shared" si="19"/>
        <v>2152588</v>
      </c>
      <c r="AU27" s="32">
        <f t="shared" si="19"/>
        <v>-858573</v>
      </c>
      <c r="AV27" s="32">
        <f t="shared" si="19"/>
        <v>-842581</v>
      </c>
      <c r="AW27" s="32">
        <f t="shared" si="19"/>
        <v>3392705</v>
      </c>
      <c r="AX27" s="32">
        <f t="shared" si="19"/>
        <v>4751844</v>
      </c>
      <c r="AY27" s="32">
        <f t="shared" si="19"/>
        <v>-5679870</v>
      </c>
      <c r="AZ27" s="32">
        <f t="shared" si="19"/>
        <v>-11658502</v>
      </c>
      <c r="BA27" s="32">
        <f t="shared" si="19"/>
        <v>-9522248</v>
      </c>
      <c r="BB27" s="32">
        <f t="shared" si="19"/>
        <v>6738629</v>
      </c>
      <c r="BC27" s="32">
        <f t="shared" si="19"/>
        <v>6179310</v>
      </c>
      <c r="BD27" s="32">
        <f t="shared" si="19"/>
        <v>6829452</v>
      </c>
      <c r="BE27" s="32">
        <f t="shared" si="19"/>
        <v>5088192</v>
      </c>
      <c r="BF27" s="32">
        <f t="shared" si="19"/>
        <v>570958</v>
      </c>
      <c r="BG27" s="32">
        <f t="shared" si="19"/>
        <v>-31512</v>
      </c>
      <c r="BH27" s="32">
        <f t="shared" si="19"/>
        <v>-755340</v>
      </c>
      <c r="BI27" s="32">
        <f t="shared" si="19"/>
        <v>2080830</v>
      </c>
      <c r="BJ27" s="32">
        <f t="shared" si="19"/>
        <v>3233483</v>
      </c>
      <c r="BK27" s="32">
        <f t="shared" si="19"/>
        <v>1722647</v>
      </c>
      <c r="BL27" s="32">
        <f t="shared" si="19"/>
        <v>-3603164</v>
      </c>
      <c r="BM27" s="32">
        <f t="shared" si="19"/>
        <v>-5207184</v>
      </c>
      <c r="BN27" s="32">
        <f t="shared" si="19"/>
        <v>2633509</v>
      </c>
      <c r="BO27" s="32">
        <f t="shared" si="19"/>
        <v>-5450048</v>
      </c>
      <c r="BP27" s="32">
        <f t="shared" si="19"/>
        <v>2479477</v>
      </c>
      <c r="BQ27" s="32">
        <f t="shared" si="19"/>
        <v>6922556</v>
      </c>
      <c r="BR27" s="32">
        <f t="shared" si="19"/>
        <v>1087458</v>
      </c>
      <c r="BS27" s="32">
        <f t="shared" si="19"/>
        <v>-669283</v>
      </c>
      <c r="BT27" s="32">
        <f t="shared" si="19"/>
        <v>1668762</v>
      </c>
      <c r="BU27" s="32">
        <f t="shared" si="19"/>
        <v>872689</v>
      </c>
      <c r="BV27" s="32">
        <f>SUM(BV20:BV20)+SUM(BV21:BV24)</f>
        <v>3184548</v>
      </c>
      <c r="BW27" s="32">
        <f>SUM(BW22,BW25)</f>
        <v>-415936</v>
      </c>
      <c r="BX27" s="32">
        <f t="shared" ref="BX27:EI27" si="20">SUM(BX22,BX25)</f>
        <v>-5790998</v>
      </c>
      <c r="BY27" s="32">
        <f t="shared" si="20"/>
        <v>-1476106</v>
      </c>
      <c r="BZ27" s="32">
        <f t="shared" si="20"/>
        <v>-2478277</v>
      </c>
      <c r="CA27" s="32">
        <f t="shared" si="20"/>
        <v>9591523</v>
      </c>
      <c r="CB27" s="32">
        <f t="shared" si="20"/>
        <v>3992839</v>
      </c>
      <c r="CC27" s="32">
        <f t="shared" si="20"/>
        <v>2063522</v>
      </c>
      <c r="CD27" s="32">
        <f t="shared" si="20"/>
        <v>328124</v>
      </c>
      <c r="CE27" s="32">
        <f t="shared" si="20"/>
        <v>-1909294</v>
      </c>
      <c r="CF27" s="32">
        <f t="shared" si="20"/>
        <v>-1975547</v>
      </c>
      <c r="CG27" s="32">
        <f t="shared" si="20"/>
        <v>-633594</v>
      </c>
      <c r="CH27" s="32">
        <f t="shared" si="20"/>
        <v>-1451865</v>
      </c>
      <c r="CI27" s="32">
        <f t="shared" si="20"/>
        <v>-4120661</v>
      </c>
      <c r="CJ27" s="32">
        <f t="shared" si="20"/>
        <v>-12054231</v>
      </c>
      <c r="CK27" s="32">
        <f t="shared" si="20"/>
        <v>-13541188</v>
      </c>
      <c r="CL27" s="32">
        <f t="shared" si="20"/>
        <v>-12460025</v>
      </c>
      <c r="CM27" s="32">
        <f t="shared" si="20"/>
        <v>-1369426</v>
      </c>
      <c r="CN27" s="32">
        <f t="shared" si="20"/>
        <v>0</v>
      </c>
      <c r="CO27" s="32">
        <f t="shared" si="20"/>
        <v>0</v>
      </c>
      <c r="CP27" s="32">
        <f t="shared" si="20"/>
        <v>-1000000</v>
      </c>
      <c r="CQ27" s="32">
        <f t="shared" si="20"/>
        <v>-1000000</v>
      </c>
      <c r="CR27" s="32">
        <f t="shared" si="20"/>
        <v>-894050</v>
      </c>
      <c r="CS27" s="32">
        <f t="shared" si="20"/>
        <v>-895740</v>
      </c>
      <c r="CT27" s="32">
        <f t="shared" si="20"/>
        <v>11502520</v>
      </c>
      <c r="CU27" s="32">
        <f t="shared" si="20"/>
        <v>13839931</v>
      </c>
      <c r="CV27" s="32">
        <f t="shared" si="20"/>
        <v>-23297667</v>
      </c>
      <c r="CW27" s="32">
        <f t="shared" si="20"/>
        <v>1655136</v>
      </c>
      <c r="CX27" s="32">
        <f t="shared" si="20"/>
        <v>1278125</v>
      </c>
      <c r="CY27" s="32">
        <f t="shared" si="20"/>
        <v>0</v>
      </c>
      <c r="CZ27" s="32">
        <f t="shared" si="20"/>
        <v>0</v>
      </c>
      <c r="DA27" s="32">
        <f t="shared" si="20"/>
        <v>0</v>
      </c>
      <c r="DB27" s="32">
        <f t="shared" si="20"/>
        <v>-1000000</v>
      </c>
      <c r="DC27" s="32">
        <f t="shared" si="20"/>
        <v>-917831</v>
      </c>
      <c r="DD27" s="32">
        <f t="shared" si="20"/>
        <v>-902831</v>
      </c>
      <c r="DE27" s="32">
        <f t="shared" si="20"/>
        <v>11098534</v>
      </c>
      <c r="DF27" s="32">
        <f t="shared" si="20"/>
        <v>11497173</v>
      </c>
      <c r="DG27" s="32">
        <f t="shared" si="20"/>
        <v>13798063</v>
      </c>
      <c r="DH27" s="32">
        <f t="shared" si="20"/>
        <v>-17055255</v>
      </c>
      <c r="DI27" s="32">
        <f t="shared" si="20"/>
        <v>-16601303</v>
      </c>
      <c r="DJ27" s="32">
        <f t="shared" si="20"/>
        <v>1278123</v>
      </c>
      <c r="DK27" s="32">
        <f t="shared" si="20"/>
        <v>0</v>
      </c>
      <c r="DL27" s="32">
        <f t="shared" si="20"/>
        <v>0</v>
      </c>
      <c r="DM27" s="32">
        <f t="shared" si="20"/>
        <v>-971522</v>
      </c>
      <c r="DN27" s="32">
        <f t="shared" si="20"/>
        <v>8709609</v>
      </c>
      <c r="DO27" s="32">
        <f t="shared" si="20"/>
        <v>11584017</v>
      </c>
      <c r="DP27" s="32">
        <f t="shared" si="20"/>
        <v>11556017</v>
      </c>
      <c r="DQ27" s="32">
        <f t="shared" si="20"/>
        <v>12098168</v>
      </c>
      <c r="DR27" s="32">
        <f t="shared" si="20"/>
        <v>11474017</v>
      </c>
      <c r="DS27" s="32">
        <f t="shared" si="20"/>
        <v>0</v>
      </c>
      <c r="DT27" s="32">
        <f t="shared" si="20"/>
        <v>-27359778</v>
      </c>
      <c r="DU27" s="32">
        <f t="shared" si="20"/>
        <v>-27128643</v>
      </c>
      <c r="DV27" s="32">
        <f t="shared" si="20"/>
        <v>1618121</v>
      </c>
      <c r="DW27" s="32">
        <f t="shared" si="20"/>
        <v>0</v>
      </c>
      <c r="DX27" s="32">
        <f t="shared" si="20"/>
        <v>-941000</v>
      </c>
      <c r="DY27" s="32">
        <f t="shared" si="20"/>
        <v>-924997</v>
      </c>
      <c r="DZ27" s="32">
        <f t="shared" si="20"/>
        <v>8684219</v>
      </c>
      <c r="EA27" s="32">
        <f t="shared" si="20"/>
        <v>11474582</v>
      </c>
      <c r="EB27" s="32">
        <f t="shared" si="20"/>
        <v>11421584</v>
      </c>
      <c r="EC27" s="32">
        <f t="shared" si="20"/>
        <v>12097499</v>
      </c>
      <c r="ED27" s="32">
        <f t="shared" si="20"/>
        <v>12497503</v>
      </c>
      <c r="EE27" s="32">
        <f t="shared" si="20"/>
        <v>50000</v>
      </c>
      <c r="EF27" s="32">
        <f t="shared" si="20"/>
        <v>-27755460</v>
      </c>
      <c r="EG27" s="32">
        <f t="shared" si="20"/>
        <v>-26582684</v>
      </c>
      <c r="EH27" s="32">
        <f t="shared" si="20"/>
        <v>1568041</v>
      </c>
      <c r="EI27" s="32">
        <f t="shared" si="20"/>
        <v>-70</v>
      </c>
      <c r="EJ27" s="32">
        <f t="shared" ref="EJ27:FP27" si="21">SUM(EJ22,EJ25)</f>
        <v>137</v>
      </c>
      <c r="EK27" s="32">
        <f t="shared" si="21"/>
        <v>114702</v>
      </c>
      <c r="EL27" s="32">
        <f t="shared" si="21"/>
        <v>10491158</v>
      </c>
      <c r="EM27" s="32">
        <f t="shared" si="21"/>
        <v>11669519</v>
      </c>
      <c r="EN27" s="32">
        <f t="shared" si="21"/>
        <v>12448302</v>
      </c>
      <c r="EO27" s="32">
        <f t="shared" si="21"/>
        <v>12090000</v>
      </c>
      <c r="EP27" s="32">
        <f t="shared" si="21"/>
        <v>12490522</v>
      </c>
      <c r="EQ27" s="32">
        <f t="shared" si="21"/>
        <v>-18619</v>
      </c>
      <c r="ER27" s="32">
        <f t="shared" si="21"/>
        <v>-29372831</v>
      </c>
      <c r="ES27" s="32">
        <f t="shared" si="21"/>
        <v>-28350178</v>
      </c>
      <c r="ET27" s="32">
        <f t="shared" si="21"/>
        <v>28040</v>
      </c>
      <c r="EU27" s="32">
        <f t="shared" si="21"/>
        <v>18</v>
      </c>
      <c r="EV27" s="32">
        <f t="shared" si="21"/>
        <v>0</v>
      </c>
      <c r="EW27" s="32">
        <f t="shared" si="21"/>
        <v>114000</v>
      </c>
      <c r="EX27" s="32">
        <f t="shared" si="21"/>
        <v>11637152</v>
      </c>
      <c r="EY27" s="32">
        <f t="shared" si="21"/>
        <v>12503300</v>
      </c>
      <c r="EZ27" s="32">
        <f t="shared" si="21"/>
        <v>12464040</v>
      </c>
      <c r="FA27" s="32">
        <f t="shared" si="21"/>
        <v>12100000</v>
      </c>
      <c r="FB27" s="32">
        <f t="shared" si="21"/>
        <v>12494440</v>
      </c>
      <c r="FC27" s="32">
        <f t="shared" si="21"/>
        <v>0</v>
      </c>
      <c r="FD27" s="32">
        <f t="shared" si="21"/>
        <v>-29608520</v>
      </c>
      <c r="FE27" s="32">
        <f t="shared" si="21"/>
        <v>-30613312</v>
      </c>
      <c r="FF27" s="32">
        <f t="shared" si="21"/>
        <v>28084</v>
      </c>
      <c r="FG27" s="32">
        <f t="shared" si="21"/>
        <v>-175</v>
      </c>
      <c r="FH27" s="32">
        <f t="shared" si="21"/>
        <v>48000</v>
      </c>
      <c r="FI27" s="32">
        <f t="shared" si="21"/>
        <v>4800000</v>
      </c>
      <c r="FJ27" s="32">
        <f t="shared" si="21"/>
        <v>0</v>
      </c>
      <c r="FK27" s="32">
        <f t="shared" si="21"/>
        <v>0</v>
      </c>
      <c r="FL27" s="32">
        <f t="shared" si="21"/>
        <v>0</v>
      </c>
      <c r="FM27" s="32">
        <f t="shared" si="21"/>
        <v>0</v>
      </c>
      <c r="FN27" s="32">
        <f t="shared" si="21"/>
        <v>0</v>
      </c>
      <c r="FO27" s="32">
        <f t="shared" si="21"/>
        <v>0</v>
      </c>
      <c r="FP27" s="32">
        <f t="shared" si="21"/>
        <v>0</v>
      </c>
      <c r="FQ27" s="32" t="e">
        <f>SUM(FQ20:FQ20)+SUM(FQ21:FQ24)</f>
        <v>#VALUE!</v>
      </c>
      <c r="FR27" s="32">
        <f>SUM(AR27:FP27)</f>
        <v>-1638496</v>
      </c>
      <c r="FS27" s="9"/>
      <c r="FT27" s="14" t="s">
        <v>2099</v>
      </c>
    </row>
    <row r="28" spans="1:218" ht="12.95" customHeight="1" x14ac:dyDescent="0.2">
      <c r="A28" s="4"/>
      <c r="B28" s="2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23"/>
      <c r="AP28" s="23"/>
      <c r="AQ28" s="23"/>
      <c r="AR28" s="23"/>
      <c r="AS28" s="23"/>
      <c r="AT28" s="23"/>
      <c r="AU28" s="23"/>
      <c r="AV28" s="23"/>
      <c r="AW28" s="23"/>
      <c r="AX28" s="23"/>
      <c r="AY28" s="23"/>
      <c r="AZ28" s="23"/>
      <c r="BA28" s="23"/>
      <c r="BB28" s="23"/>
      <c r="BC28" s="23"/>
      <c r="BD28" s="23"/>
      <c r="BE28" s="23"/>
      <c r="BF28" s="23"/>
      <c r="BG28" s="23"/>
      <c r="BH28" s="23"/>
      <c r="BI28" s="23"/>
      <c r="BJ28" s="23"/>
      <c r="BK28" s="23"/>
      <c r="BL28" s="23"/>
      <c r="BM28" s="23"/>
      <c r="BN28" s="23"/>
      <c r="BO28" s="23"/>
      <c r="BP28" s="23"/>
      <c r="BQ28" s="23"/>
      <c r="BR28" s="23"/>
      <c r="BS28" s="23"/>
      <c r="BT28" s="23"/>
      <c r="BU28" s="23"/>
      <c r="BV28" s="23"/>
      <c r="BW28" s="23"/>
      <c r="BX28" s="23"/>
      <c r="BY28" s="23"/>
      <c r="BZ28" s="23"/>
      <c r="CA28" s="23"/>
      <c r="CB28" s="23"/>
      <c r="CC28" s="23"/>
      <c r="CD28" s="23"/>
      <c r="CE28" s="23"/>
      <c r="CF28" s="23"/>
      <c r="CG28" s="23"/>
      <c r="CH28" s="23"/>
      <c r="CI28" s="23"/>
      <c r="CJ28" s="23"/>
      <c r="CK28" s="23"/>
      <c r="CL28" s="23"/>
      <c r="CM28" s="23"/>
      <c r="CN28" s="23"/>
      <c r="CO28" s="23"/>
      <c r="CP28" s="23"/>
      <c r="CQ28" s="23"/>
      <c r="CR28" s="23"/>
      <c r="CS28" s="23"/>
      <c r="CT28" s="23"/>
      <c r="CU28" s="23"/>
      <c r="CV28" s="23"/>
      <c r="CW28" s="23"/>
      <c r="CX28" s="23"/>
      <c r="CY28" s="23"/>
      <c r="CZ28" s="23"/>
      <c r="DA28" s="23"/>
      <c r="DB28" s="23"/>
      <c r="DC28" s="23"/>
      <c r="DD28" s="23"/>
      <c r="DE28" s="23"/>
      <c r="DF28" s="23"/>
      <c r="DG28" s="23"/>
      <c r="DH28" s="23"/>
      <c r="DI28" s="23"/>
      <c r="DJ28" s="23"/>
      <c r="DK28" s="23"/>
      <c r="DL28" s="23"/>
      <c r="DM28" s="23"/>
      <c r="DN28" s="23"/>
      <c r="DO28" s="23"/>
      <c r="DP28" s="23"/>
      <c r="DQ28" s="23"/>
      <c r="DR28" s="23"/>
      <c r="DS28" s="23"/>
      <c r="DT28" s="23"/>
      <c r="DU28" s="23"/>
      <c r="DV28" s="23"/>
      <c r="DW28" s="23"/>
      <c r="DX28" s="23"/>
      <c r="DY28" s="23"/>
      <c r="DZ28" s="23"/>
      <c r="EA28" s="23"/>
      <c r="EB28" s="23"/>
      <c r="EC28" s="23"/>
      <c r="ED28" s="23"/>
      <c r="EE28" s="23"/>
      <c r="EF28" s="23"/>
      <c r="EG28" s="23"/>
      <c r="EH28" s="23"/>
      <c r="EI28" s="23"/>
      <c r="EJ28" s="23"/>
      <c r="EK28" s="23"/>
      <c r="EL28" s="23"/>
      <c r="EM28" s="23"/>
      <c r="EN28" s="23"/>
      <c r="EO28" s="23"/>
      <c r="EP28" s="23"/>
      <c r="EQ28" s="23"/>
      <c r="ER28" s="23"/>
      <c r="ES28" s="23"/>
      <c r="ET28" s="23"/>
      <c r="EU28" s="23"/>
      <c r="EV28" s="23"/>
      <c r="EW28" s="23"/>
      <c r="EX28" s="23"/>
      <c r="EY28" s="23"/>
      <c r="EZ28" s="23"/>
      <c r="FA28" s="23"/>
      <c r="FB28" s="23"/>
      <c r="FC28" s="23"/>
      <c r="FD28" s="23"/>
      <c r="FE28" s="23"/>
      <c r="FF28" s="23"/>
      <c r="FG28" s="23"/>
      <c r="FH28" s="23"/>
      <c r="FI28" s="23"/>
      <c r="FJ28" s="23"/>
      <c r="FK28" s="23"/>
      <c r="FL28" s="23"/>
      <c r="FM28" s="23"/>
      <c r="FN28" s="23"/>
      <c r="FO28" s="23"/>
      <c r="FP28" s="23"/>
      <c r="FQ28" s="23"/>
      <c r="FR28" s="32"/>
      <c r="FS28" s="9"/>
      <c r="FT28" s="14"/>
    </row>
    <row r="29" spans="1:218" ht="12.95" customHeight="1" x14ac:dyDescent="0.2">
      <c r="A29" s="4" t="s">
        <v>2172</v>
      </c>
      <c r="B29" s="2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23"/>
      <c r="AP29" s="23"/>
      <c r="AQ29" s="23"/>
      <c r="AR29" s="23"/>
      <c r="AS29" s="23"/>
      <c r="AT29" s="23"/>
      <c r="AU29" s="23"/>
      <c r="AV29" s="23"/>
      <c r="AW29" s="23"/>
      <c r="AX29" s="23"/>
      <c r="AY29" s="23"/>
      <c r="AZ29" s="23"/>
      <c r="BA29" s="23"/>
      <c r="BB29" s="23"/>
      <c r="BC29" s="23"/>
      <c r="BD29" s="23"/>
      <c r="BE29" s="23"/>
      <c r="BF29" s="23"/>
      <c r="BG29" s="23"/>
      <c r="BH29" s="23"/>
      <c r="BI29" s="23"/>
      <c r="BJ29" s="23"/>
      <c r="BK29" s="23"/>
      <c r="BL29" s="23"/>
      <c r="BM29" s="23"/>
      <c r="BN29" s="23"/>
      <c r="BO29" s="23"/>
      <c r="BP29" s="23"/>
      <c r="BQ29" s="23"/>
      <c r="BR29" s="23"/>
      <c r="BS29" s="23"/>
      <c r="BT29" s="23"/>
      <c r="BU29" s="23"/>
      <c r="BV29" s="23"/>
      <c r="BW29" s="23"/>
      <c r="BX29" s="23"/>
      <c r="BY29" s="23"/>
      <c r="BZ29" s="23"/>
      <c r="CA29" s="23"/>
      <c r="CB29" s="23"/>
      <c r="CC29" s="23"/>
      <c r="CD29" s="23"/>
      <c r="CE29" s="23"/>
      <c r="CF29" s="23"/>
      <c r="CG29" s="23"/>
      <c r="CH29" s="23"/>
      <c r="CI29" s="23"/>
      <c r="CJ29" s="23"/>
      <c r="CK29" s="23">
        <f>[4]Sheet1!$I$2223</f>
        <v>-13459990</v>
      </c>
      <c r="CL29" s="23">
        <f>[4]Sheet1!$I$2249</f>
        <v>-4999990</v>
      </c>
      <c r="CM29" s="23">
        <f>[4]Sheet1!$I$2272</f>
        <v>-1367500</v>
      </c>
      <c r="CN29" s="23">
        <f>[4]Sheet1!$I$2284</f>
        <v>5000000</v>
      </c>
      <c r="CO29" s="23">
        <f>[4]Sheet1!$I$2295</f>
        <v>5150000</v>
      </c>
      <c r="CP29" s="23">
        <f>[4]Sheet1!$I$2307</f>
        <v>6960784</v>
      </c>
      <c r="CQ29" s="23">
        <f>[4]Sheet1!$I$2319</f>
        <v>7076144</v>
      </c>
      <c r="CR29" s="23">
        <f>[4]Sheet1!$I$2331</f>
        <v>7076144</v>
      </c>
      <c r="CS29" s="23">
        <f>[4]Sheet1!$I$2343</f>
        <v>6860784</v>
      </c>
      <c r="CT29" s="23">
        <f>[4]Sheet1!$I$2354</f>
        <v>6676144</v>
      </c>
      <c r="CU29" s="23">
        <f>[4]Sheet1!$I$2363</f>
        <v>-4900000</v>
      </c>
      <c r="CV29" s="23">
        <f>[4]Sheet1!$I$2373</f>
        <v>-6413333</v>
      </c>
      <c r="CW29" s="23">
        <f>[4]Sheet1!$I$2383</f>
        <v>-6413334</v>
      </c>
      <c r="CX29" s="23">
        <f>[4]Sheet1!$I$2392</f>
        <v>-4573333</v>
      </c>
      <c r="CY29" s="23">
        <f>[4]Sheet1!$I$2400</f>
        <v>-2480000</v>
      </c>
      <c r="CZ29" s="23">
        <f>[4]Sheet1!$I$2404</f>
        <v>2100000</v>
      </c>
      <c r="DA29" s="23">
        <f>[4]Sheet1!$I$2408</f>
        <v>2170000</v>
      </c>
      <c r="DB29" s="23">
        <f>[4]Sheet1!$I$2413</f>
        <v>4060784</v>
      </c>
      <c r="DC29" s="23">
        <f>[4]Sheet1!$I$2417</f>
        <v>4506144</v>
      </c>
      <c r="DD29" s="23">
        <f>[4]Sheet1!$I$2421</f>
        <v>4506144</v>
      </c>
      <c r="DE29" s="23">
        <f>[4]Sheet1!$I$2425</f>
        <v>4360784</v>
      </c>
      <c r="DF29" s="23">
        <f>[4]Sheet1!$I$2429</f>
        <v>4506144</v>
      </c>
      <c r="DG29" s="23">
        <f>[4]Sheet1!$I$2432</f>
        <v>-2500000</v>
      </c>
      <c r="DH29" s="23">
        <f>[4]Sheet1!$I$2435</f>
        <v>-2583333</v>
      </c>
      <c r="DI29" s="23">
        <f>[4]Sheet1!$I$2438</f>
        <v>-2583334</v>
      </c>
      <c r="DJ29" s="23">
        <f>[4]Sheet1!$I$2441</f>
        <v>-2333333</v>
      </c>
      <c r="DK29" s="23"/>
      <c r="DL29" s="23">
        <f>[4]Sheet1!$I$2444</f>
        <v>300000</v>
      </c>
      <c r="DM29" s="23">
        <f>[4]Sheet1!$I$2447</f>
        <v>310000</v>
      </c>
      <c r="DN29" s="23">
        <f>[4]Sheet1!$I$2451</f>
        <v>2260784</v>
      </c>
      <c r="DO29" s="23">
        <f>[4]Sheet1!$I$2455</f>
        <v>2336144</v>
      </c>
      <c r="DP29" s="23">
        <f>[4]Sheet1!$I$2459</f>
        <v>2336144</v>
      </c>
      <c r="DQ29" s="23">
        <f>[4]Sheet1!$I$2463</f>
        <v>2260784</v>
      </c>
      <c r="DR29" s="23">
        <f>[4]Sheet1!$I$2467</f>
        <v>2336144</v>
      </c>
      <c r="DS29" s="23">
        <f>[4]Sheet1!$I$2470</f>
        <v>-2500000</v>
      </c>
      <c r="DT29" s="23">
        <f>[4]Sheet1!$I$2473</f>
        <v>-2583333</v>
      </c>
      <c r="DU29" s="23">
        <f>[4]Sheet1!$I$2476</f>
        <v>-2583333</v>
      </c>
      <c r="DV29" s="23">
        <f>[4]Sheet1!$I$2479</f>
        <v>-2333333</v>
      </c>
      <c r="DW29" s="23"/>
      <c r="DX29" s="23"/>
      <c r="DY29" s="23"/>
      <c r="DZ29" s="23">
        <f>[4]Sheet1!$I$2482</f>
        <v>1960784</v>
      </c>
      <c r="EA29" s="23">
        <f>[4]Sheet1!$I$2485</f>
        <v>2026144</v>
      </c>
      <c r="EB29" s="23">
        <f>[4]Sheet1!$I$2488</f>
        <v>2026144</v>
      </c>
      <c r="EC29" s="23">
        <f>[4]Sheet1!$I$2491</f>
        <v>1960784</v>
      </c>
      <c r="ED29" s="23">
        <f>[4]Sheet1!$I$2494</f>
        <v>2026144</v>
      </c>
      <c r="EE29" s="23">
        <f>[4]Sheet1!$I$2497</f>
        <v>-2500000</v>
      </c>
      <c r="EF29" s="23">
        <f>[4]Sheet1!$I$2500</f>
        <v>-2583333</v>
      </c>
      <c r="EG29" s="23">
        <f>[4]Sheet1!$I$2503</f>
        <v>-2583333</v>
      </c>
      <c r="EH29" s="23">
        <f>[4]Sheet1!$I$2506</f>
        <v>-2333333</v>
      </c>
      <c r="EI29" s="23"/>
      <c r="EJ29" s="23"/>
      <c r="EK29" s="23"/>
      <c r="EL29" s="23"/>
      <c r="EM29" s="23"/>
      <c r="EN29" s="23"/>
      <c r="EO29" s="23"/>
      <c r="EP29" s="23"/>
      <c r="EQ29" s="23"/>
      <c r="ER29" s="23"/>
      <c r="ES29" s="23"/>
      <c r="ET29" s="23"/>
      <c r="EU29" s="23"/>
      <c r="EV29" s="23"/>
      <c r="EW29" s="23"/>
      <c r="EX29" s="23"/>
      <c r="EY29" s="23"/>
      <c r="EZ29" s="23"/>
      <c r="FA29" s="23"/>
      <c r="FB29" s="23"/>
      <c r="FC29" s="23"/>
      <c r="FD29" s="23"/>
      <c r="FE29" s="23"/>
      <c r="FF29" s="23"/>
      <c r="FG29" s="23"/>
      <c r="FH29" s="23"/>
      <c r="FI29" s="23"/>
      <c r="FJ29" s="23"/>
      <c r="FK29" s="23"/>
      <c r="FL29" s="23"/>
      <c r="FM29" s="23"/>
      <c r="FN29" s="23"/>
      <c r="FO29" s="23"/>
      <c r="FP29" s="23"/>
      <c r="FQ29" s="23"/>
      <c r="FR29" s="32">
        <f>SUM(AR29:FP29)</f>
        <v>18542522</v>
      </c>
      <c r="FS29" s="9"/>
      <c r="FT29" s="14"/>
    </row>
    <row r="30" spans="1:218" ht="12.95" customHeight="1" x14ac:dyDescent="0.2">
      <c r="A30" s="4" t="s">
        <v>2173</v>
      </c>
      <c r="B30" s="2"/>
      <c r="F30" s="23"/>
      <c r="G30"/>
      <c r="H30"/>
      <c r="I30"/>
      <c r="J30" s="23"/>
      <c r="K30" s="23"/>
      <c r="L30" s="23"/>
      <c r="M30" s="23"/>
      <c r="N30" s="23"/>
      <c r="O30" s="23"/>
      <c r="P30" s="15"/>
      <c r="Q30" s="15"/>
      <c r="R30" s="23"/>
      <c r="S30" s="15"/>
      <c r="T30" s="23"/>
      <c r="U30" s="15"/>
      <c r="V30" s="23"/>
      <c r="W30" s="23"/>
      <c r="X30" s="23"/>
      <c r="Y30" s="15"/>
      <c r="Z30" s="15"/>
      <c r="AA30" s="15"/>
      <c r="AB30" s="15"/>
      <c r="AC30" s="15"/>
      <c r="AD30" s="15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15"/>
      <c r="AP30" s="23"/>
      <c r="AQ30" s="23"/>
      <c r="AR30" s="23"/>
      <c r="AS30" s="23"/>
      <c r="AT30" s="23"/>
      <c r="AU30" s="23"/>
      <c r="AV30" s="23"/>
      <c r="AW30" s="23"/>
      <c r="AX30" s="23"/>
      <c r="AY30" s="23"/>
      <c r="AZ30" s="23"/>
      <c r="BA30" s="23"/>
      <c r="BB30" s="23"/>
      <c r="BC30" s="23"/>
      <c r="BD30" s="23"/>
      <c r="BE30" s="23"/>
      <c r="BF30" s="23"/>
      <c r="BG30" s="15"/>
      <c r="BH30" s="15"/>
      <c r="BI30" s="15"/>
      <c r="BJ30" s="15"/>
      <c r="BK30" s="15"/>
      <c r="BL30" s="15"/>
      <c r="BM30" s="15"/>
      <c r="BN30" s="23"/>
      <c r="BO30" s="23"/>
      <c r="BP30" s="23"/>
      <c r="BQ30" s="23"/>
      <c r="BR30" s="23"/>
      <c r="BS30" s="23"/>
      <c r="BT30" s="23"/>
      <c r="BU30" s="23"/>
      <c r="BV30" s="23"/>
      <c r="BW30" s="23"/>
      <c r="BX30" s="23"/>
      <c r="BY30" s="23"/>
      <c r="BZ30" s="23"/>
      <c r="CA30" s="23"/>
      <c r="CB30" s="23"/>
      <c r="CC30" s="23"/>
      <c r="CD30" s="23"/>
      <c r="CE30" s="23"/>
      <c r="CF30" s="23"/>
      <c r="CG30" s="23"/>
      <c r="CH30" s="23"/>
      <c r="CI30" s="23"/>
      <c r="CJ30" s="23"/>
      <c r="CK30" s="15">
        <f>AK8038</f>
        <v>-16519197</v>
      </c>
      <c r="CL30" s="15">
        <f>AK8539</f>
        <v>-9318354</v>
      </c>
      <c r="CM30" s="15">
        <f>AK8814</f>
        <v>-944966</v>
      </c>
      <c r="CN30" s="15">
        <f>AK8855</f>
        <v>-46984</v>
      </c>
      <c r="CO30" s="15">
        <f>AK8901</f>
        <v>11116</v>
      </c>
      <c r="CP30" s="15">
        <f>AK8945</f>
        <v>3297872</v>
      </c>
      <c r="CQ30" s="15">
        <f>AK8984</f>
        <v>7100246</v>
      </c>
      <c r="CR30" s="15">
        <f>AK9021</f>
        <v>7857893</v>
      </c>
      <c r="CS30" s="15">
        <f>AK9063</f>
        <v>-7309</v>
      </c>
      <c r="CT30" s="15">
        <f>AK9104</f>
        <v>-115019</v>
      </c>
      <c r="CU30" s="15">
        <f>AK9118</f>
        <v>-95572</v>
      </c>
      <c r="CV30" s="15">
        <f>AK9139</f>
        <v>-15734557</v>
      </c>
      <c r="CW30" s="15">
        <f>AK9157</f>
        <v>-18105870</v>
      </c>
      <c r="CX30" s="15">
        <f>AK9170</f>
        <v>-5856913</v>
      </c>
      <c r="CY30" s="15">
        <f>AK9180</f>
        <v>2473743</v>
      </c>
      <c r="CZ30" s="15">
        <f>AK9190</f>
        <v>1243381</v>
      </c>
      <c r="DA30" s="15">
        <f>AK9203</f>
        <v>4632931</v>
      </c>
      <c r="DB30" s="15">
        <f>AK9215</f>
        <v>13200007</v>
      </c>
      <c r="DC30" s="15">
        <f>AK9227</f>
        <v>11118697</v>
      </c>
      <c r="DD30" s="15">
        <f>AK9237</f>
        <v>3614443</v>
      </c>
      <c r="DE30" s="15">
        <f>AK9247</f>
        <v>3496707</v>
      </c>
      <c r="DF30" s="15">
        <f>AK9257</f>
        <v>3611524</v>
      </c>
      <c r="DG30" s="15">
        <f>AK9264</f>
        <v>-4315186</v>
      </c>
      <c r="DH30" s="15">
        <f>AK9273</f>
        <v>-17339001</v>
      </c>
      <c r="DI30" s="15">
        <f>AK9280</f>
        <v>-12547066</v>
      </c>
      <c r="DJ30" s="15">
        <f>AK9286</f>
        <v>-2300940</v>
      </c>
      <c r="DK30" s="15">
        <f>AK9292</f>
        <v>-4466122</v>
      </c>
      <c r="DL30" s="15">
        <f>AK9298</f>
        <v>4533385</v>
      </c>
      <c r="DM30" s="15">
        <f>AK9304</f>
        <v>993934</v>
      </c>
      <c r="DN30" s="15">
        <f>AK9311</f>
        <v>2952137</v>
      </c>
      <c r="DO30" s="15">
        <f>AK9318</f>
        <v>3018068</v>
      </c>
      <c r="DP30" s="15">
        <f>AK9325</f>
        <v>3017592</v>
      </c>
      <c r="DQ30" s="15">
        <f>AK9332</f>
        <v>2951939</v>
      </c>
      <c r="DR30" s="15">
        <f>AK9339</f>
        <v>3906660</v>
      </c>
      <c r="DS30" s="15">
        <f>AK9346</f>
        <v>-4325028</v>
      </c>
      <c r="DT30" s="15">
        <f>AK9353</f>
        <v>-12559663</v>
      </c>
      <c r="DU30" s="15">
        <f>AK9359</f>
        <v>-2568220</v>
      </c>
      <c r="DV30" s="15">
        <f>AK9365</f>
        <v>-2319191</v>
      </c>
      <c r="DW30" s="15">
        <f>AK9371</f>
        <v>-4535046</v>
      </c>
      <c r="DX30" s="15">
        <f>AK9377</f>
        <v>1564435</v>
      </c>
      <c r="DY30" s="15">
        <f>AK9384</f>
        <v>3514790</v>
      </c>
      <c r="DZ30" s="15">
        <f>AK9392</f>
        <v>5473806</v>
      </c>
      <c r="EA30" s="15">
        <f>AK9399</f>
        <v>4039236</v>
      </c>
      <c r="EB30" s="15">
        <f>AK9406</f>
        <v>4039161</v>
      </c>
      <c r="EC30" s="15">
        <f>AK9413</f>
        <v>3973097</v>
      </c>
      <c r="ED30" s="15">
        <f>AK9419</f>
        <v>2038768</v>
      </c>
      <c r="EE30" s="15">
        <f>AK9424</f>
        <v>-2489542</v>
      </c>
      <c r="EF30" s="15">
        <f>AK9431</f>
        <v>-16072595</v>
      </c>
      <c r="EG30" s="15">
        <f>AK9436</f>
        <v>-2575036</v>
      </c>
      <c r="EH30" s="15">
        <f>AK9441</f>
        <v>-2330308</v>
      </c>
      <c r="EI30" s="15">
        <f>AK9446</f>
        <v>-4546889</v>
      </c>
      <c r="EJ30" s="15">
        <f>AK9452</f>
        <v>2052992</v>
      </c>
      <c r="EK30" s="15">
        <f>AK9458</f>
        <v>2003078</v>
      </c>
      <c r="EL30" s="15">
        <f>AK9465</f>
        <v>4002960</v>
      </c>
      <c r="EM30" s="15">
        <f>AK9471</f>
        <v>2502007</v>
      </c>
      <c r="EN30" s="15">
        <f>AK9477</f>
        <v>2502001</v>
      </c>
      <c r="EO30" s="15">
        <f>AK9483</f>
        <v>2501594</v>
      </c>
      <c r="EP30" s="15">
        <f>AK9489</f>
        <v>2501642</v>
      </c>
      <c r="EQ30" s="15">
        <f>AK9493</f>
        <v>2696</v>
      </c>
      <c r="ER30" s="15">
        <f>AK9497</f>
        <v>2774</v>
      </c>
      <c r="ES30" s="15">
        <f>AK9500</f>
        <v>2550</v>
      </c>
      <c r="ET30" s="15">
        <f>AK9503</f>
        <v>2290</v>
      </c>
      <c r="EU30" s="15">
        <f>AK9506</f>
        <v>2520</v>
      </c>
      <c r="EV30" s="15">
        <f>AK9509</f>
        <v>2420</v>
      </c>
      <c r="EW30" s="15">
        <f>AK9512</f>
        <v>2490</v>
      </c>
      <c r="EX30" s="15">
        <f>AK9515</f>
        <v>2390</v>
      </c>
      <c r="EY30" s="15">
        <f>AK9518</f>
        <v>2460</v>
      </c>
      <c r="EZ30" s="15">
        <f>AK9521</f>
        <v>2440</v>
      </c>
      <c r="FA30" s="15">
        <f>AK9524</f>
        <v>2350</v>
      </c>
      <c r="FB30" s="15">
        <f>AK9527</f>
        <v>2410</v>
      </c>
      <c r="FC30" s="15">
        <f>AK9530</f>
        <v>2320</v>
      </c>
      <c r="FD30" s="15">
        <f>AK9533</f>
        <v>2380</v>
      </c>
      <c r="FE30" s="15">
        <f>AK9536</f>
        <v>680</v>
      </c>
      <c r="FF30" s="15">
        <f>AK9539</f>
        <v>610</v>
      </c>
      <c r="FG30" s="15">
        <f>AK9542</f>
        <v>670</v>
      </c>
      <c r="FH30" s="15">
        <f>AK9545</f>
        <v>640</v>
      </c>
      <c r="FI30" s="15"/>
      <c r="FJ30" s="15"/>
      <c r="FK30" s="15"/>
      <c r="FL30" s="15"/>
      <c r="FM30" s="15"/>
      <c r="FN30" s="15"/>
      <c r="FO30" s="15"/>
      <c r="FP30" s="15"/>
      <c r="FQ30" s="15"/>
      <c r="FR30" s="32">
        <f>SUM(AR30:FP30)</f>
        <v>-36255642</v>
      </c>
      <c r="FS30"/>
      <c r="FT30" s="14" t="s">
        <v>2099</v>
      </c>
    </row>
    <row r="31" spans="1:218" ht="12.95" customHeight="1" x14ac:dyDescent="0.2">
      <c r="A31" s="4" t="s">
        <v>2174</v>
      </c>
      <c r="B31" s="4"/>
      <c r="G31"/>
      <c r="H31"/>
      <c r="I31"/>
      <c r="J31" s="23"/>
      <c r="K31" s="23"/>
      <c r="L31" s="23"/>
      <c r="M31" s="23"/>
      <c r="N31" s="23"/>
      <c r="O31" s="23"/>
      <c r="P31"/>
      <c r="Q31"/>
      <c r="R31"/>
      <c r="S31"/>
      <c r="T31" s="61"/>
      <c r="U31" s="15"/>
      <c r="V31" s="23"/>
      <c r="W31" s="23"/>
      <c r="X31" s="23"/>
      <c r="Y31" s="15"/>
      <c r="Z31" s="15"/>
      <c r="AA31" s="15"/>
      <c r="AB31" s="15"/>
      <c r="AC31" s="15"/>
      <c r="AD31" s="15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15"/>
      <c r="AP31" s="23"/>
      <c r="AQ31" s="23"/>
      <c r="AR31" s="23"/>
      <c r="AS31" s="23"/>
      <c r="AT31" s="23"/>
      <c r="AU31" s="23"/>
      <c r="AV31" s="23"/>
      <c r="AW31" s="23"/>
      <c r="AX31" s="23"/>
      <c r="AY31" s="23"/>
      <c r="AZ31" s="23"/>
      <c r="BA31" s="23"/>
      <c r="BB31" s="23"/>
      <c r="BC31" s="23"/>
      <c r="BD31" s="23"/>
      <c r="BE31" s="23"/>
      <c r="BF31" s="23"/>
      <c r="BG31" s="23"/>
      <c r="BH31" s="23"/>
      <c r="BI31" s="15"/>
      <c r="BJ31" s="23"/>
      <c r="BK31" s="15"/>
      <c r="BL31" s="23"/>
      <c r="BM31" s="23"/>
      <c r="BN31" s="23"/>
      <c r="BO31" s="23"/>
      <c r="BP31" s="23"/>
      <c r="BQ31" s="23"/>
      <c r="BR31" s="23"/>
      <c r="BS31" s="23"/>
      <c r="BT31" s="23"/>
      <c r="BU31" s="23"/>
      <c r="BV31" s="23"/>
      <c r="BW31" s="23"/>
      <c r="BX31" s="23"/>
      <c r="BY31" s="23"/>
      <c r="BZ31" s="23"/>
      <c r="CA31" s="23"/>
      <c r="CB31" s="23"/>
      <c r="CC31" s="23"/>
      <c r="CD31" s="23"/>
      <c r="CE31" s="23"/>
      <c r="CF31" s="23"/>
      <c r="CG31" s="23"/>
      <c r="CH31" s="23"/>
      <c r="CI31" s="23"/>
      <c r="CJ31" s="23"/>
      <c r="CK31" s="15"/>
      <c r="CL31" s="15"/>
      <c r="CM31" s="15"/>
      <c r="CN31" s="15"/>
      <c r="CO31" s="15"/>
      <c r="CP31" s="15"/>
      <c r="CQ31" s="15"/>
      <c r="CR31" s="15"/>
      <c r="CS31" s="15"/>
      <c r="CT31" s="15"/>
      <c r="CU31" s="15"/>
      <c r="CV31" s="15"/>
      <c r="CW31" s="15"/>
      <c r="CX31" s="15"/>
      <c r="CY31" s="15"/>
      <c r="CZ31" s="15"/>
      <c r="DA31" s="15"/>
      <c r="DB31" s="15"/>
      <c r="DC31" s="15"/>
      <c r="DD31" s="15"/>
      <c r="DE31" s="15"/>
      <c r="DF31" s="15"/>
      <c r="DG31" s="15"/>
      <c r="DH31" s="15"/>
      <c r="DI31" s="15"/>
      <c r="DJ31" s="15"/>
      <c r="DK31" s="15"/>
      <c r="DL31" s="15"/>
      <c r="DM31" s="15"/>
      <c r="DN31" s="15"/>
      <c r="DO31" s="15"/>
      <c r="DP31" s="15"/>
      <c r="DQ31" s="15"/>
      <c r="DR31" s="15"/>
      <c r="DS31" s="15"/>
      <c r="DT31" s="15"/>
      <c r="DU31" s="15"/>
      <c r="DV31" s="15"/>
      <c r="DW31" s="15"/>
      <c r="DX31" s="15"/>
      <c r="DY31" s="15"/>
      <c r="DZ31" s="15"/>
      <c r="EA31" s="15"/>
      <c r="EB31" s="15"/>
      <c r="EC31" s="15"/>
      <c r="ED31" s="15"/>
      <c r="EE31" s="15"/>
      <c r="EF31" s="15"/>
      <c r="EG31" s="15"/>
      <c r="EH31" s="15"/>
      <c r="EI31" s="15"/>
      <c r="EJ31" s="15"/>
      <c r="EK31" s="15"/>
      <c r="EL31" s="15"/>
      <c r="EM31" s="15"/>
      <c r="EN31" s="15"/>
      <c r="EO31" s="15"/>
      <c r="EP31" s="15"/>
      <c r="EQ31" s="15"/>
      <c r="ER31" s="15"/>
      <c r="ES31" s="15"/>
      <c r="ET31" s="15"/>
      <c r="EU31" s="15"/>
      <c r="EV31" s="15"/>
      <c r="EW31" s="15"/>
      <c r="EX31" s="15"/>
      <c r="EY31" s="15"/>
      <c r="EZ31" s="15"/>
      <c r="FA31" s="15"/>
      <c r="FB31" s="15"/>
      <c r="FC31" s="15"/>
      <c r="FD31" s="15"/>
      <c r="FE31" s="15"/>
      <c r="FF31" s="15"/>
      <c r="FG31" s="15"/>
      <c r="FH31" s="15"/>
      <c r="FI31" s="15"/>
      <c r="FJ31" s="15"/>
      <c r="FK31" s="15"/>
      <c r="FL31" s="15"/>
      <c r="FM31" s="15"/>
      <c r="FN31" s="15"/>
      <c r="FO31" s="15"/>
      <c r="FP31" s="15"/>
      <c r="FQ31" s="15"/>
      <c r="FR31" s="32">
        <f>SUM(AR31:FP31)</f>
        <v>0</v>
      </c>
      <c r="FS31"/>
      <c r="FT31" s="14" t="s">
        <v>2099</v>
      </c>
    </row>
    <row r="32" spans="1:218" ht="12.95" customHeight="1" thickBot="1" x14ac:dyDescent="0.25">
      <c r="A32" s="4"/>
      <c r="B32" s="4" t="s">
        <v>2175</v>
      </c>
      <c r="G32"/>
      <c r="H32"/>
      <c r="I32"/>
      <c r="J32" s="23"/>
      <c r="K32" s="23"/>
      <c r="L32" s="23"/>
      <c r="M32" s="23"/>
      <c r="N32"/>
      <c r="O32"/>
      <c r="P32" s="23"/>
      <c r="Q32" s="23"/>
      <c r="R32" s="23"/>
      <c r="S32" s="23"/>
      <c r="T32" s="58"/>
      <c r="U32" s="58"/>
      <c r="V32" s="58"/>
      <c r="W32" s="58"/>
      <c r="X32" s="58"/>
      <c r="Y32" s="23"/>
      <c r="Z32" s="23"/>
      <c r="AA32" s="60"/>
      <c r="AB32" s="60"/>
      <c r="AC32" s="12"/>
      <c r="AD32" s="12"/>
      <c r="AE32" s="60"/>
      <c r="AF32" s="60"/>
      <c r="AG32" s="60"/>
      <c r="AH32" s="60"/>
      <c r="AI32" s="60"/>
      <c r="AJ32" s="60"/>
      <c r="AK32" s="60"/>
      <c r="AL32" s="60"/>
      <c r="AM32" s="60"/>
      <c r="AN32" s="60"/>
      <c r="AO32" s="12"/>
      <c r="AP32" s="60"/>
      <c r="AQ32" s="60"/>
      <c r="AR32" s="60"/>
      <c r="AS32" s="60"/>
      <c r="AT32" s="60"/>
      <c r="AU32" s="60"/>
      <c r="AV32" s="60"/>
      <c r="AW32" s="60"/>
      <c r="AX32" s="60"/>
      <c r="AY32" s="23"/>
      <c r="AZ32" s="23"/>
      <c r="BA32" s="23"/>
      <c r="BB32" s="23"/>
      <c r="BC32" s="23"/>
      <c r="BD32" s="23"/>
      <c r="BE32" s="23"/>
      <c r="BF32" s="23"/>
      <c r="BG32" s="23"/>
      <c r="BH32" s="23"/>
      <c r="BI32" s="23"/>
      <c r="BJ32" s="23"/>
      <c r="BK32" s="23"/>
      <c r="BL32" s="23"/>
      <c r="BM32" s="23"/>
      <c r="BN32" s="23"/>
      <c r="BO32" s="23"/>
      <c r="BP32" s="23"/>
      <c r="BQ32" s="23"/>
      <c r="BR32" s="23"/>
      <c r="BS32" s="23"/>
      <c r="BT32" s="23"/>
      <c r="BU32" s="23"/>
      <c r="BV32" s="23"/>
      <c r="BW32" s="23"/>
      <c r="BX32" s="23"/>
      <c r="BY32" s="23"/>
      <c r="BZ32" s="23"/>
      <c r="CA32" s="23"/>
      <c r="CB32" s="23"/>
      <c r="CC32" s="23"/>
      <c r="CD32" s="23"/>
      <c r="CE32" s="23"/>
      <c r="CF32" s="23"/>
      <c r="CG32" s="23"/>
      <c r="CH32" s="23"/>
      <c r="CI32" s="23"/>
      <c r="CJ32" s="23"/>
      <c r="CK32" s="34">
        <f t="shared" ref="CK32:CU32" si="22">CK27-CK29</f>
        <v>-81198</v>
      </c>
      <c r="CL32" s="34">
        <f t="shared" si="22"/>
        <v>-7460035</v>
      </c>
      <c r="CM32" s="34">
        <f t="shared" si="22"/>
        <v>-1926</v>
      </c>
      <c r="CN32" s="34">
        <f t="shared" si="22"/>
        <v>-5000000</v>
      </c>
      <c r="CO32" s="34">
        <f t="shared" si="22"/>
        <v>-5150000</v>
      </c>
      <c r="CP32" s="34">
        <f t="shared" si="22"/>
        <v>-7960784</v>
      </c>
      <c r="CQ32" s="34">
        <f t="shared" si="22"/>
        <v>-8076144</v>
      </c>
      <c r="CR32" s="34">
        <f t="shared" si="22"/>
        <v>-7970194</v>
      </c>
      <c r="CS32" s="34">
        <f t="shared" si="22"/>
        <v>-7756524</v>
      </c>
      <c r="CT32" s="34">
        <f t="shared" si="22"/>
        <v>4826376</v>
      </c>
      <c r="CU32" s="34">
        <f t="shared" si="22"/>
        <v>18739931</v>
      </c>
      <c r="CV32" s="34">
        <f t="shared" ref="CV32:DA32" si="23">CV27-CV29</f>
        <v>-16884334</v>
      </c>
      <c r="CW32" s="34">
        <f t="shared" si="23"/>
        <v>8068470</v>
      </c>
      <c r="CX32" s="34">
        <f t="shared" si="23"/>
        <v>5851458</v>
      </c>
      <c r="CY32" s="34">
        <f t="shared" si="23"/>
        <v>2480000</v>
      </c>
      <c r="CZ32" s="34">
        <f t="shared" si="23"/>
        <v>-2100000</v>
      </c>
      <c r="DA32" s="34">
        <f t="shared" si="23"/>
        <v>-2170000</v>
      </c>
      <c r="DB32" s="34">
        <f t="shared" ref="DB32:FC32" si="24">DB27-DB29</f>
        <v>-5060784</v>
      </c>
      <c r="DC32" s="34">
        <f t="shared" si="24"/>
        <v>-5423975</v>
      </c>
      <c r="DD32" s="34">
        <f t="shared" si="24"/>
        <v>-5408975</v>
      </c>
      <c r="DE32" s="34">
        <f t="shared" si="24"/>
        <v>6737750</v>
      </c>
      <c r="DF32" s="34">
        <f t="shared" si="24"/>
        <v>6991029</v>
      </c>
      <c r="DG32" s="34">
        <f t="shared" si="24"/>
        <v>16298063</v>
      </c>
      <c r="DH32" s="34">
        <f t="shared" si="24"/>
        <v>-14471922</v>
      </c>
      <c r="DI32" s="34">
        <f t="shared" si="24"/>
        <v>-14017969</v>
      </c>
      <c r="DJ32" s="34">
        <f t="shared" si="24"/>
        <v>3611456</v>
      </c>
      <c r="DK32" s="34">
        <f t="shared" si="24"/>
        <v>0</v>
      </c>
      <c r="DL32" s="34">
        <f t="shared" si="24"/>
        <v>-300000</v>
      </c>
      <c r="DM32" s="34">
        <f t="shared" si="24"/>
        <v>-1281522</v>
      </c>
      <c r="DN32" s="34">
        <f t="shared" si="24"/>
        <v>6448825</v>
      </c>
      <c r="DO32" s="34">
        <f t="shared" si="24"/>
        <v>9247873</v>
      </c>
      <c r="DP32" s="34">
        <f t="shared" si="24"/>
        <v>9219873</v>
      </c>
      <c r="DQ32" s="34">
        <f t="shared" si="24"/>
        <v>9837384</v>
      </c>
      <c r="DR32" s="34">
        <f t="shared" si="24"/>
        <v>9137873</v>
      </c>
      <c r="DS32" s="34">
        <f t="shared" si="24"/>
        <v>2500000</v>
      </c>
      <c r="DT32" s="34">
        <f t="shared" si="24"/>
        <v>-24776445</v>
      </c>
      <c r="DU32" s="34">
        <f t="shared" si="24"/>
        <v>-24545310</v>
      </c>
      <c r="DV32" s="34">
        <f t="shared" si="24"/>
        <v>3951454</v>
      </c>
      <c r="DW32" s="34">
        <f t="shared" si="24"/>
        <v>0</v>
      </c>
      <c r="DX32" s="34">
        <f t="shared" si="24"/>
        <v>-941000</v>
      </c>
      <c r="DY32" s="34">
        <f t="shared" si="24"/>
        <v>-924997</v>
      </c>
      <c r="DZ32" s="34">
        <f t="shared" si="24"/>
        <v>6723435</v>
      </c>
      <c r="EA32" s="34">
        <f t="shared" si="24"/>
        <v>9448438</v>
      </c>
      <c r="EB32" s="34">
        <f t="shared" si="24"/>
        <v>9395440</v>
      </c>
      <c r="EC32" s="34">
        <f t="shared" si="24"/>
        <v>10136715</v>
      </c>
      <c r="ED32" s="34">
        <f t="shared" si="24"/>
        <v>10471359</v>
      </c>
      <c r="EE32" s="34">
        <f t="shared" si="24"/>
        <v>2550000</v>
      </c>
      <c r="EF32" s="34">
        <f t="shared" si="24"/>
        <v>-25172127</v>
      </c>
      <c r="EG32" s="34">
        <f t="shared" si="24"/>
        <v>-23999351</v>
      </c>
      <c r="EH32" s="34">
        <f t="shared" si="24"/>
        <v>3901374</v>
      </c>
      <c r="EI32" s="34">
        <f t="shared" si="24"/>
        <v>-70</v>
      </c>
      <c r="EJ32" s="34">
        <f t="shared" si="24"/>
        <v>137</v>
      </c>
      <c r="EK32" s="34">
        <f t="shared" si="24"/>
        <v>114702</v>
      </c>
      <c r="EL32" s="34">
        <f t="shared" si="24"/>
        <v>10491158</v>
      </c>
      <c r="EM32" s="34">
        <f t="shared" si="24"/>
        <v>11669519</v>
      </c>
      <c r="EN32" s="34">
        <f t="shared" si="24"/>
        <v>12448302</v>
      </c>
      <c r="EO32" s="34">
        <f t="shared" si="24"/>
        <v>12090000</v>
      </c>
      <c r="EP32" s="34">
        <f t="shared" si="24"/>
        <v>12490522</v>
      </c>
      <c r="EQ32" s="34">
        <f t="shared" si="24"/>
        <v>-18619</v>
      </c>
      <c r="ER32" s="34">
        <f t="shared" si="24"/>
        <v>-29372831</v>
      </c>
      <c r="ES32" s="34">
        <f t="shared" si="24"/>
        <v>-28350178</v>
      </c>
      <c r="ET32" s="34">
        <f t="shared" si="24"/>
        <v>28040</v>
      </c>
      <c r="EU32" s="34">
        <f t="shared" si="24"/>
        <v>18</v>
      </c>
      <c r="EV32" s="34">
        <f t="shared" si="24"/>
        <v>0</v>
      </c>
      <c r="EW32" s="34">
        <f t="shared" si="24"/>
        <v>114000</v>
      </c>
      <c r="EX32" s="34">
        <f t="shared" si="24"/>
        <v>11637152</v>
      </c>
      <c r="EY32" s="34">
        <f t="shared" si="24"/>
        <v>12503300</v>
      </c>
      <c r="EZ32" s="34">
        <f t="shared" si="24"/>
        <v>12464040</v>
      </c>
      <c r="FA32" s="34">
        <f t="shared" si="24"/>
        <v>12100000</v>
      </c>
      <c r="FB32" s="34">
        <f t="shared" si="24"/>
        <v>12494440</v>
      </c>
      <c r="FC32" s="34">
        <f t="shared" si="24"/>
        <v>0</v>
      </c>
      <c r="FD32" s="34">
        <f t="shared" ref="FD32:FQ32" si="25">FD27-FD29</f>
        <v>-29608520</v>
      </c>
      <c r="FE32" s="34">
        <f t="shared" si="25"/>
        <v>-30613312</v>
      </c>
      <c r="FF32" s="34">
        <f t="shared" si="25"/>
        <v>28084</v>
      </c>
      <c r="FG32" s="34">
        <f t="shared" si="25"/>
        <v>-175</v>
      </c>
      <c r="FH32" s="34">
        <f t="shared" si="25"/>
        <v>48000</v>
      </c>
      <c r="FI32" s="34">
        <f t="shared" si="25"/>
        <v>4800000</v>
      </c>
      <c r="FJ32" s="34">
        <f t="shared" si="25"/>
        <v>0</v>
      </c>
      <c r="FK32" s="34">
        <f t="shared" si="25"/>
        <v>0</v>
      </c>
      <c r="FL32" s="34">
        <f t="shared" si="25"/>
        <v>0</v>
      </c>
      <c r="FM32" s="34">
        <f t="shared" si="25"/>
        <v>0</v>
      </c>
      <c r="FN32" s="34">
        <f t="shared" si="25"/>
        <v>0</v>
      </c>
      <c r="FO32" s="34">
        <f t="shared" si="25"/>
        <v>0</v>
      </c>
      <c r="FP32" s="34">
        <f t="shared" si="25"/>
        <v>0</v>
      </c>
      <c r="FQ32" s="34" t="e">
        <f t="shared" si="25"/>
        <v>#VALUE!</v>
      </c>
      <c r="FR32" s="34">
        <f>SUM(AY32:FP32)</f>
        <v>-32803231</v>
      </c>
      <c r="FS32"/>
      <c r="FT32" s="14" t="s">
        <v>2099</v>
      </c>
    </row>
    <row r="33" spans="1:218" s="3" customFormat="1" ht="12.95" customHeight="1" thickTop="1" thickBot="1" x14ac:dyDescent="0.25">
      <c r="A33" s="4"/>
      <c r="B33" s="4" t="s">
        <v>2176</v>
      </c>
      <c r="C33"/>
      <c r="D33"/>
      <c r="E33"/>
      <c r="F33"/>
      <c r="G33"/>
      <c r="H33"/>
      <c r="I33"/>
      <c r="J33"/>
      <c r="K33"/>
      <c r="L33"/>
      <c r="M33"/>
      <c r="N3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23"/>
      <c r="AP33" s="23"/>
      <c r="AQ33" s="23"/>
      <c r="AR33" s="23"/>
      <c r="AS33" s="23"/>
      <c r="AT33" s="23"/>
      <c r="AU33" s="23"/>
      <c r="AV33" s="23"/>
      <c r="AW33" s="23"/>
      <c r="AX33" s="23"/>
      <c r="AY33" s="23"/>
      <c r="AZ33" s="23"/>
      <c r="BA33" s="23"/>
      <c r="BB33" s="23"/>
      <c r="BC33" s="23"/>
      <c r="BD33" s="23"/>
      <c r="BE33" s="23"/>
      <c r="BF33" s="23"/>
      <c r="BG33" s="23"/>
      <c r="BH33" s="23"/>
      <c r="BI33" s="23"/>
      <c r="BJ33" s="23"/>
      <c r="BK33" s="23"/>
      <c r="BL33" s="23"/>
      <c r="BM33" s="23"/>
      <c r="BN33" s="23"/>
      <c r="BO33" s="23"/>
      <c r="BP33" s="23"/>
      <c r="BQ33" s="23"/>
      <c r="BR33" s="23"/>
      <c r="BS33" s="23"/>
      <c r="BT33" s="23"/>
      <c r="BU33" s="23"/>
      <c r="BV33" s="23"/>
      <c r="BW33" s="23"/>
      <c r="BX33" s="23"/>
      <c r="BY33" s="23"/>
      <c r="BZ33" s="23"/>
      <c r="CA33" s="23"/>
      <c r="CB33" s="23"/>
      <c r="CC33" s="23"/>
      <c r="CD33" s="23"/>
      <c r="CE33" s="23"/>
      <c r="CF33" s="23"/>
      <c r="CG33" s="23"/>
      <c r="CH33" s="23"/>
      <c r="CI33" s="23"/>
      <c r="CJ33" s="23"/>
      <c r="CK33" s="34">
        <f t="shared" ref="CK33:CT33" si="26">CK27-CK30+CK31</f>
        <v>2978009</v>
      </c>
      <c r="CL33" s="34">
        <f t="shared" si="26"/>
        <v>-3141671</v>
      </c>
      <c r="CM33" s="34">
        <f t="shared" si="26"/>
        <v>-424460</v>
      </c>
      <c r="CN33" s="34">
        <f t="shared" si="26"/>
        <v>46984</v>
      </c>
      <c r="CO33" s="34">
        <f t="shared" si="26"/>
        <v>-11116</v>
      </c>
      <c r="CP33" s="34">
        <f t="shared" si="26"/>
        <v>-4297872</v>
      </c>
      <c r="CQ33" s="34">
        <f t="shared" si="26"/>
        <v>-8100246</v>
      </c>
      <c r="CR33" s="34">
        <f t="shared" si="26"/>
        <v>-8751943</v>
      </c>
      <c r="CS33" s="34">
        <f t="shared" si="26"/>
        <v>-888431</v>
      </c>
      <c r="CT33" s="34">
        <f t="shared" si="26"/>
        <v>11617539</v>
      </c>
      <c r="CU33" s="34">
        <f t="shared" ref="CU33:CZ33" si="27">CU27-CU30+CU31</f>
        <v>13935503</v>
      </c>
      <c r="CV33" s="34">
        <f t="shared" si="27"/>
        <v>-7563110</v>
      </c>
      <c r="CW33" s="34">
        <f t="shared" si="27"/>
        <v>19761006</v>
      </c>
      <c r="CX33" s="34">
        <f t="shared" si="27"/>
        <v>7135038</v>
      </c>
      <c r="CY33" s="34">
        <f t="shared" si="27"/>
        <v>-2473743</v>
      </c>
      <c r="CZ33" s="34">
        <f t="shared" si="27"/>
        <v>-1243381</v>
      </c>
      <c r="DA33" s="34">
        <f>DA27-DA30+DA31</f>
        <v>-4632931</v>
      </c>
      <c r="DB33" s="34">
        <f t="shared" ref="DB33:FC33" si="28">DB27-DB30+DB31</f>
        <v>-14200007</v>
      </c>
      <c r="DC33" s="34">
        <f t="shared" si="28"/>
        <v>-12036528</v>
      </c>
      <c r="DD33" s="34">
        <f t="shared" si="28"/>
        <v>-4517274</v>
      </c>
      <c r="DE33" s="34">
        <f t="shared" si="28"/>
        <v>7601827</v>
      </c>
      <c r="DF33" s="34">
        <f t="shared" si="28"/>
        <v>7885649</v>
      </c>
      <c r="DG33" s="34">
        <f t="shared" si="28"/>
        <v>18113249</v>
      </c>
      <c r="DH33" s="34">
        <f t="shared" si="28"/>
        <v>283746</v>
      </c>
      <c r="DI33" s="34">
        <f t="shared" si="28"/>
        <v>-4054237</v>
      </c>
      <c r="DJ33" s="34">
        <f t="shared" si="28"/>
        <v>3579063</v>
      </c>
      <c r="DK33" s="34">
        <f t="shared" si="28"/>
        <v>4466122</v>
      </c>
      <c r="DL33" s="34">
        <f t="shared" si="28"/>
        <v>-4533385</v>
      </c>
      <c r="DM33" s="34">
        <f t="shared" si="28"/>
        <v>-1965456</v>
      </c>
      <c r="DN33" s="34">
        <f t="shared" si="28"/>
        <v>5757472</v>
      </c>
      <c r="DO33" s="34">
        <f t="shared" si="28"/>
        <v>8565949</v>
      </c>
      <c r="DP33" s="34">
        <f t="shared" si="28"/>
        <v>8538425</v>
      </c>
      <c r="DQ33" s="34">
        <f t="shared" si="28"/>
        <v>9146229</v>
      </c>
      <c r="DR33" s="34">
        <f t="shared" si="28"/>
        <v>7567357</v>
      </c>
      <c r="DS33" s="34">
        <f t="shared" si="28"/>
        <v>4325028</v>
      </c>
      <c r="DT33" s="34">
        <f t="shared" si="28"/>
        <v>-14800115</v>
      </c>
      <c r="DU33" s="34">
        <f t="shared" si="28"/>
        <v>-24560423</v>
      </c>
      <c r="DV33" s="34">
        <f t="shared" si="28"/>
        <v>3937312</v>
      </c>
      <c r="DW33" s="34">
        <f t="shared" si="28"/>
        <v>4535046</v>
      </c>
      <c r="DX33" s="34">
        <f t="shared" si="28"/>
        <v>-2505435</v>
      </c>
      <c r="DY33" s="34">
        <f t="shared" si="28"/>
        <v>-4439787</v>
      </c>
      <c r="DZ33" s="34">
        <f t="shared" si="28"/>
        <v>3210413</v>
      </c>
      <c r="EA33" s="34">
        <f t="shared" si="28"/>
        <v>7435346</v>
      </c>
      <c r="EB33" s="34">
        <f t="shared" si="28"/>
        <v>7382423</v>
      </c>
      <c r="EC33" s="34">
        <f t="shared" si="28"/>
        <v>8124402</v>
      </c>
      <c r="ED33" s="34">
        <f t="shared" si="28"/>
        <v>10458735</v>
      </c>
      <c r="EE33" s="34">
        <f t="shared" si="28"/>
        <v>2539542</v>
      </c>
      <c r="EF33" s="34">
        <f t="shared" si="28"/>
        <v>-11682865</v>
      </c>
      <c r="EG33" s="34">
        <f t="shared" si="28"/>
        <v>-24007648</v>
      </c>
      <c r="EH33" s="34">
        <f t="shared" si="28"/>
        <v>3898349</v>
      </c>
      <c r="EI33" s="34">
        <f t="shared" si="28"/>
        <v>4546819</v>
      </c>
      <c r="EJ33" s="34">
        <f t="shared" si="28"/>
        <v>-2052855</v>
      </c>
      <c r="EK33" s="34">
        <f t="shared" si="28"/>
        <v>-1888376</v>
      </c>
      <c r="EL33" s="34">
        <f t="shared" si="28"/>
        <v>6488198</v>
      </c>
      <c r="EM33" s="34">
        <f t="shared" si="28"/>
        <v>9167512</v>
      </c>
      <c r="EN33" s="34">
        <f t="shared" si="28"/>
        <v>9946301</v>
      </c>
      <c r="EO33" s="34">
        <f t="shared" si="28"/>
        <v>9588406</v>
      </c>
      <c r="EP33" s="34">
        <f t="shared" si="28"/>
        <v>9988880</v>
      </c>
      <c r="EQ33" s="34">
        <f t="shared" si="28"/>
        <v>-21315</v>
      </c>
      <c r="ER33" s="34">
        <f t="shared" si="28"/>
        <v>-29375605</v>
      </c>
      <c r="ES33" s="34">
        <f t="shared" si="28"/>
        <v>-28352728</v>
      </c>
      <c r="ET33" s="34">
        <f t="shared" si="28"/>
        <v>25750</v>
      </c>
      <c r="EU33" s="34">
        <f t="shared" si="28"/>
        <v>-2502</v>
      </c>
      <c r="EV33" s="34">
        <f t="shared" si="28"/>
        <v>-2420</v>
      </c>
      <c r="EW33" s="34">
        <f t="shared" si="28"/>
        <v>111510</v>
      </c>
      <c r="EX33" s="34">
        <f t="shared" si="28"/>
        <v>11634762</v>
      </c>
      <c r="EY33" s="34">
        <f t="shared" si="28"/>
        <v>12500840</v>
      </c>
      <c r="EZ33" s="34">
        <f t="shared" si="28"/>
        <v>12461600</v>
      </c>
      <c r="FA33" s="34">
        <f t="shared" si="28"/>
        <v>12097650</v>
      </c>
      <c r="FB33" s="34">
        <f t="shared" si="28"/>
        <v>12492030</v>
      </c>
      <c r="FC33" s="34">
        <f t="shared" si="28"/>
        <v>-2320</v>
      </c>
      <c r="FD33" s="34">
        <f t="shared" ref="FD33:FQ33" si="29">FD27-FD30+FD31</f>
        <v>-29610900</v>
      </c>
      <c r="FE33" s="34">
        <f t="shared" si="29"/>
        <v>-30613992</v>
      </c>
      <c r="FF33" s="34">
        <f t="shared" si="29"/>
        <v>27474</v>
      </c>
      <c r="FG33" s="34">
        <f t="shared" si="29"/>
        <v>-845</v>
      </c>
      <c r="FH33" s="34">
        <f t="shared" si="29"/>
        <v>47360</v>
      </c>
      <c r="FI33" s="34">
        <f t="shared" si="29"/>
        <v>4800000</v>
      </c>
      <c r="FJ33" s="34">
        <f t="shared" si="29"/>
        <v>0</v>
      </c>
      <c r="FK33" s="34">
        <f t="shared" si="29"/>
        <v>0</v>
      </c>
      <c r="FL33" s="34">
        <f t="shared" si="29"/>
        <v>0</v>
      </c>
      <c r="FM33" s="34">
        <f t="shared" si="29"/>
        <v>0</v>
      </c>
      <c r="FN33" s="34">
        <f t="shared" si="29"/>
        <v>0</v>
      </c>
      <c r="FO33" s="34">
        <f t="shared" si="29"/>
        <v>0</v>
      </c>
      <c r="FP33" s="34">
        <f t="shared" si="29"/>
        <v>0</v>
      </c>
      <c r="FQ33" s="34" t="e">
        <f t="shared" si="29"/>
        <v>#VALUE!</v>
      </c>
      <c r="FR33" s="34">
        <f>SUM(AY33:FP33)</f>
        <v>21994933</v>
      </c>
      <c r="FT33" s="14" t="s">
        <v>2099</v>
      </c>
      <c r="FU33" s="17"/>
      <c r="FV33" s="47"/>
      <c r="FW33" s="51"/>
      <c r="FX33" s="17"/>
      <c r="FY33" s="47"/>
      <c r="FZ33" s="47"/>
      <c r="GA33" s="17"/>
      <c r="GB33" s="47"/>
      <c r="GC33" s="47"/>
      <c r="GD33" s="17"/>
      <c r="GE33" s="47"/>
      <c r="GF33" s="47"/>
      <c r="GG33" s="17"/>
      <c r="GH33" s="47"/>
      <c r="GI33" s="47"/>
      <c r="GJ33" s="17"/>
      <c r="GK33" s="47"/>
      <c r="GM33" s="46"/>
      <c r="GN33" s="46"/>
      <c r="GO33" s="46"/>
      <c r="GP33" s="46"/>
      <c r="GQ33" s="46"/>
      <c r="GR33" s="46"/>
      <c r="GS33" s="46"/>
      <c r="GT33" s="46"/>
      <c r="GU33" s="46"/>
      <c r="GV33" s="46"/>
      <c r="GW33" s="46"/>
      <c r="GX33" s="46"/>
      <c r="GY33" s="46"/>
      <c r="GZ33" s="46"/>
      <c r="HA33" s="46"/>
      <c r="HB33" s="46"/>
      <c r="HC33" s="46"/>
      <c r="HD33" s="46"/>
      <c r="HE33" s="45"/>
      <c r="HF33" s="45"/>
      <c r="HG33" s="45"/>
      <c r="HH33" s="45"/>
      <c r="HI33" s="45"/>
      <c r="HJ33" s="45"/>
    </row>
    <row r="34" spans="1:218" s="3" customFormat="1" ht="12.95" customHeight="1" thickTop="1" x14ac:dyDescent="0.2">
      <c r="A34" s="4"/>
      <c r="B34"/>
      <c r="C34"/>
      <c r="D34"/>
      <c r="E34"/>
      <c r="F34"/>
      <c r="G34"/>
      <c r="H34"/>
      <c r="I34"/>
      <c r="J34"/>
      <c r="K34"/>
      <c r="L34"/>
      <c r="M34"/>
      <c r="N34"/>
      <c r="O34" s="23"/>
      <c r="P34" s="23"/>
      <c r="Q34" s="23"/>
      <c r="R34" s="23"/>
      <c r="S34" s="23"/>
      <c r="T34" s="23"/>
      <c r="U34" s="23"/>
      <c r="V34" s="23"/>
      <c r="W34" s="23"/>
      <c r="X34" s="19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3"/>
      <c r="AQ34" s="23"/>
      <c r="AR34" s="23"/>
      <c r="AS34" s="23"/>
      <c r="AT34" s="23"/>
      <c r="AU34" s="23"/>
      <c r="AV34" s="23"/>
      <c r="AW34" s="23"/>
      <c r="AX34" s="23"/>
      <c r="AY34" s="23"/>
      <c r="AZ34" s="23"/>
      <c r="BA34" s="23"/>
      <c r="BB34" s="23"/>
      <c r="BC34" s="23"/>
      <c r="BD34" s="23"/>
      <c r="BE34" s="23"/>
      <c r="BF34" s="23"/>
      <c r="BG34" s="23"/>
      <c r="BH34" s="23"/>
      <c r="BI34" s="23"/>
      <c r="BJ34" s="23"/>
      <c r="BK34" s="23"/>
      <c r="BL34" s="23"/>
      <c r="BM34" s="23"/>
      <c r="BN34" s="23"/>
      <c r="BO34" s="23"/>
      <c r="BP34" s="23"/>
      <c r="BQ34" s="23"/>
      <c r="BR34" s="23"/>
      <c r="BS34" s="23"/>
      <c r="BT34" s="23"/>
      <c r="BU34" s="23"/>
      <c r="BV34" s="23"/>
      <c r="BW34" s="23"/>
      <c r="BX34" s="23"/>
      <c r="BY34" s="23"/>
      <c r="BZ34" s="23"/>
      <c r="CA34" s="23"/>
      <c r="CB34" s="23"/>
      <c r="CC34" s="23"/>
      <c r="CD34" s="23"/>
      <c r="CE34" s="23"/>
      <c r="CF34" s="23"/>
      <c r="CG34" s="23"/>
      <c r="CH34" s="23"/>
      <c r="CI34" s="23"/>
      <c r="CJ34" s="23"/>
      <c r="CK34" s="23"/>
      <c r="CL34" s="23"/>
      <c r="CM34" s="23"/>
      <c r="CN34" s="23"/>
      <c r="CO34" s="23"/>
      <c r="CP34" s="23"/>
      <c r="CQ34" s="23"/>
      <c r="CR34" s="23"/>
      <c r="CS34" s="23"/>
      <c r="CT34" s="23"/>
      <c r="CU34" s="23"/>
      <c r="CV34" s="23"/>
      <c r="CW34" s="23"/>
      <c r="CX34" s="23"/>
      <c r="CY34" s="23"/>
      <c r="CZ34" s="23"/>
      <c r="DA34" s="23"/>
      <c r="DB34" s="23"/>
      <c r="DC34" s="23"/>
      <c r="DD34" s="23"/>
      <c r="DE34" s="23"/>
      <c r="DF34" s="23"/>
      <c r="DG34" s="23"/>
      <c r="DH34" s="23"/>
      <c r="DI34" s="23"/>
      <c r="DJ34" s="23"/>
      <c r="DK34" s="23"/>
      <c r="DL34" s="23"/>
      <c r="DM34" s="23"/>
      <c r="DN34" s="23"/>
      <c r="DO34" s="23"/>
      <c r="DP34" s="23"/>
      <c r="DQ34" s="23"/>
      <c r="DR34" s="23"/>
      <c r="DS34" s="23"/>
      <c r="DT34" s="23"/>
      <c r="DU34" s="23"/>
      <c r="DV34" s="23"/>
      <c r="DW34" s="23"/>
      <c r="DX34" s="23"/>
      <c r="DY34" s="23"/>
      <c r="DZ34" s="23"/>
      <c r="EA34" s="23"/>
      <c r="EB34" s="23"/>
      <c r="EC34" s="23"/>
      <c r="ED34" s="23"/>
      <c r="EE34" s="23"/>
      <c r="EF34" s="23"/>
      <c r="EG34" s="23"/>
      <c r="EH34" s="23"/>
      <c r="EI34" s="23"/>
      <c r="EJ34" s="23"/>
      <c r="EK34" s="23"/>
      <c r="EL34" s="23"/>
      <c r="EM34" s="23"/>
      <c r="EN34" s="23"/>
      <c r="EO34" s="23"/>
      <c r="EP34" s="23"/>
      <c r="EQ34" s="23"/>
      <c r="ER34" s="23"/>
      <c r="ES34" s="23"/>
      <c r="ET34" s="23"/>
      <c r="EU34" s="23"/>
      <c r="EV34" s="23"/>
      <c r="EW34" s="23"/>
      <c r="EX34" s="23"/>
      <c r="EY34" s="23"/>
      <c r="EZ34" s="23"/>
      <c r="FA34" s="23"/>
      <c r="FB34" s="23"/>
      <c r="FC34" s="23"/>
      <c r="FD34" s="23"/>
      <c r="FE34" s="23"/>
      <c r="FF34" s="23"/>
      <c r="FG34" s="23"/>
      <c r="FH34" s="23"/>
      <c r="FI34" s="23"/>
      <c r="FJ34" s="23"/>
      <c r="FK34" s="23"/>
      <c r="FL34" s="23"/>
      <c r="FM34" s="23"/>
      <c r="FN34" s="23"/>
      <c r="FO34" s="23"/>
      <c r="FP34" s="23"/>
      <c r="FQ34" s="23"/>
      <c r="FR34" s="23"/>
      <c r="FT34" s="14" t="s">
        <v>2099</v>
      </c>
      <c r="FU34" s="17"/>
      <c r="FV34" s="47"/>
      <c r="FW34" s="51"/>
      <c r="FX34" s="17"/>
      <c r="FY34" s="47"/>
      <c r="FZ34" s="47"/>
      <c r="GA34" s="17"/>
      <c r="GB34" s="47"/>
      <c r="GC34" s="47"/>
      <c r="GD34" s="17"/>
      <c r="GE34" s="47"/>
      <c r="GF34" s="47"/>
      <c r="GG34" s="17"/>
      <c r="GH34" s="47"/>
      <c r="GI34" s="47"/>
      <c r="GJ34" s="17"/>
      <c r="GK34" s="47"/>
      <c r="GM34" s="46"/>
      <c r="GN34" s="46"/>
      <c r="GO34" s="46"/>
      <c r="GP34" s="46"/>
      <c r="GQ34" s="46"/>
      <c r="GR34" s="46"/>
      <c r="GS34" s="46"/>
      <c r="GT34" s="46"/>
      <c r="GU34" s="46"/>
      <c r="GV34" s="46"/>
      <c r="GW34" s="46"/>
      <c r="GX34" s="46"/>
      <c r="GY34" s="46"/>
      <c r="GZ34" s="46"/>
      <c r="HA34" s="46"/>
      <c r="HB34" s="46"/>
      <c r="HC34" s="46"/>
      <c r="HD34" s="46"/>
      <c r="HE34" s="45"/>
      <c r="HF34" s="45"/>
      <c r="HG34" s="45"/>
      <c r="HH34" s="45"/>
      <c r="HI34" s="45"/>
      <c r="HJ34" s="45"/>
    </row>
    <row r="35" spans="1:218" s="3" customFormat="1" ht="12.95" customHeight="1" x14ac:dyDescent="0.2">
      <c r="A35" s="43" t="s">
        <v>2177</v>
      </c>
      <c r="B35"/>
      <c r="C35"/>
      <c r="D35"/>
      <c r="E3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>
        <f t="shared" ref="AE35:AM35" si="30">AE27</f>
        <v>0</v>
      </c>
      <c r="AF35" s="5">
        <f t="shared" si="30"/>
        <v>0</v>
      </c>
      <c r="AG35" s="5">
        <f t="shared" si="30"/>
        <v>0</v>
      </c>
      <c r="AH35" s="5">
        <f t="shared" si="30"/>
        <v>0</v>
      </c>
      <c r="AI35" s="5">
        <f t="shared" si="30"/>
        <v>0</v>
      </c>
      <c r="AJ35" s="5">
        <f t="shared" si="30"/>
        <v>0</v>
      </c>
      <c r="AK35" s="5">
        <f t="shared" si="30"/>
        <v>0</v>
      </c>
      <c r="AL35" s="5">
        <f t="shared" si="30"/>
        <v>0</v>
      </c>
      <c r="AM35" s="5">
        <f t="shared" si="30"/>
        <v>0</v>
      </c>
      <c r="AN35" s="5"/>
      <c r="AO35" s="5"/>
      <c r="AP35" s="5"/>
      <c r="AQ35" s="5">
        <f t="shared" ref="AQ35:BV35" si="31">AQ27</f>
        <v>7262702</v>
      </c>
      <c r="AR35" s="5">
        <f t="shared" si="31"/>
        <v>6430780</v>
      </c>
      <c r="AS35" s="5">
        <f t="shared" si="31"/>
        <v>5210602</v>
      </c>
      <c r="AT35" s="5">
        <f t="shared" si="31"/>
        <v>2152588</v>
      </c>
      <c r="AU35" s="5">
        <f t="shared" si="31"/>
        <v>-858573</v>
      </c>
      <c r="AV35" s="5">
        <f t="shared" si="31"/>
        <v>-842581</v>
      </c>
      <c r="AW35" s="5">
        <f t="shared" si="31"/>
        <v>3392705</v>
      </c>
      <c r="AX35" s="5">
        <f t="shared" si="31"/>
        <v>4751844</v>
      </c>
      <c r="AY35" s="5">
        <f t="shared" si="31"/>
        <v>-5679870</v>
      </c>
      <c r="AZ35" s="5">
        <f t="shared" si="31"/>
        <v>-11658502</v>
      </c>
      <c r="BA35" s="5">
        <f t="shared" si="31"/>
        <v>-9522248</v>
      </c>
      <c r="BB35" s="5">
        <f t="shared" si="31"/>
        <v>6738629</v>
      </c>
      <c r="BC35" s="5">
        <f t="shared" si="31"/>
        <v>6179310</v>
      </c>
      <c r="BD35" s="5">
        <f t="shared" si="31"/>
        <v>6829452</v>
      </c>
      <c r="BE35" s="5">
        <f t="shared" si="31"/>
        <v>5088192</v>
      </c>
      <c r="BF35" s="5">
        <f t="shared" si="31"/>
        <v>570958</v>
      </c>
      <c r="BG35" s="5">
        <f t="shared" si="31"/>
        <v>-31512</v>
      </c>
      <c r="BH35" s="5">
        <f t="shared" si="31"/>
        <v>-755340</v>
      </c>
      <c r="BI35" s="5">
        <f t="shared" si="31"/>
        <v>2080830</v>
      </c>
      <c r="BJ35" s="5">
        <f t="shared" si="31"/>
        <v>3233483</v>
      </c>
      <c r="BK35" s="5">
        <f t="shared" si="31"/>
        <v>1722647</v>
      </c>
      <c r="BL35" s="5">
        <f t="shared" si="31"/>
        <v>-3603164</v>
      </c>
      <c r="BM35" s="5">
        <f t="shared" si="31"/>
        <v>-5207184</v>
      </c>
      <c r="BN35" s="5">
        <f t="shared" si="31"/>
        <v>2633509</v>
      </c>
      <c r="BO35" s="5">
        <f t="shared" si="31"/>
        <v>-5450048</v>
      </c>
      <c r="BP35" s="5">
        <f t="shared" si="31"/>
        <v>2479477</v>
      </c>
      <c r="BQ35" s="5">
        <f t="shared" si="31"/>
        <v>6922556</v>
      </c>
      <c r="BR35" s="5">
        <f t="shared" si="31"/>
        <v>1087458</v>
      </c>
      <c r="BS35" s="5">
        <f t="shared" si="31"/>
        <v>-669283</v>
      </c>
      <c r="BT35" s="5">
        <f t="shared" si="31"/>
        <v>1668762</v>
      </c>
      <c r="BU35" s="5">
        <f t="shared" si="31"/>
        <v>872689</v>
      </c>
      <c r="BV35" s="5">
        <f t="shared" si="31"/>
        <v>3184548</v>
      </c>
      <c r="BW35" s="5">
        <f t="shared" ref="BW35:CZ35" si="32">BW27</f>
        <v>-415936</v>
      </c>
      <c r="BX35" s="5">
        <f t="shared" si="32"/>
        <v>-5790998</v>
      </c>
      <c r="BY35" s="5">
        <f t="shared" si="32"/>
        <v>-1476106</v>
      </c>
      <c r="BZ35" s="5">
        <f t="shared" si="32"/>
        <v>-2478277</v>
      </c>
      <c r="CA35" s="5">
        <f t="shared" si="32"/>
        <v>9591523</v>
      </c>
      <c r="CB35" s="5">
        <f t="shared" si="32"/>
        <v>3992839</v>
      </c>
      <c r="CC35" s="5">
        <f t="shared" si="32"/>
        <v>2063522</v>
      </c>
      <c r="CD35" s="5">
        <f t="shared" si="32"/>
        <v>328124</v>
      </c>
      <c r="CE35" s="5">
        <f t="shared" si="32"/>
        <v>-1909294</v>
      </c>
      <c r="CF35" s="5">
        <f t="shared" si="32"/>
        <v>-1975547</v>
      </c>
      <c r="CG35" s="5">
        <f t="shared" si="32"/>
        <v>-633594</v>
      </c>
      <c r="CH35" s="5">
        <f t="shared" si="32"/>
        <v>-1451865</v>
      </c>
      <c r="CI35" s="5">
        <f t="shared" si="32"/>
        <v>-4120661</v>
      </c>
      <c r="CJ35" s="5">
        <f t="shared" si="32"/>
        <v>-12054231</v>
      </c>
      <c r="CK35" s="5">
        <f t="shared" si="32"/>
        <v>-13541188</v>
      </c>
      <c r="CL35" s="5">
        <f t="shared" si="32"/>
        <v>-12460025</v>
      </c>
      <c r="CM35" s="5">
        <f t="shared" si="32"/>
        <v>-1369426</v>
      </c>
      <c r="CN35" s="5">
        <f t="shared" si="32"/>
        <v>0</v>
      </c>
      <c r="CO35" s="5">
        <f t="shared" si="32"/>
        <v>0</v>
      </c>
      <c r="CP35" s="5">
        <f t="shared" si="32"/>
        <v>-1000000</v>
      </c>
      <c r="CQ35" s="5">
        <f t="shared" si="32"/>
        <v>-1000000</v>
      </c>
      <c r="CR35" s="5">
        <f t="shared" si="32"/>
        <v>-894050</v>
      </c>
      <c r="CS35" s="5">
        <f t="shared" si="32"/>
        <v>-895740</v>
      </c>
      <c r="CT35" s="5">
        <f t="shared" si="32"/>
        <v>11502520</v>
      </c>
      <c r="CU35" s="5">
        <f t="shared" si="32"/>
        <v>13839931</v>
      </c>
      <c r="CV35" s="5">
        <f t="shared" si="32"/>
        <v>-23297667</v>
      </c>
      <c r="CW35" s="5">
        <f t="shared" si="32"/>
        <v>1655136</v>
      </c>
      <c r="CX35" s="5">
        <f t="shared" si="32"/>
        <v>1278125</v>
      </c>
      <c r="CY35" s="5">
        <f t="shared" si="32"/>
        <v>0</v>
      </c>
      <c r="CZ35" s="5">
        <f t="shared" si="32"/>
        <v>0</v>
      </c>
      <c r="DA35" s="5">
        <f>DA27</f>
        <v>0</v>
      </c>
      <c r="DB35" s="5">
        <f t="shared" ref="DB35:FC35" si="33">DB27</f>
        <v>-1000000</v>
      </c>
      <c r="DC35" s="5">
        <f t="shared" si="33"/>
        <v>-917831</v>
      </c>
      <c r="DD35" s="5">
        <f t="shared" si="33"/>
        <v>-902831</v>
      </c>
      <c r="DE35" s="5">
        <f t="shared" si="33"/>
        <v>11098534</v>
      </c>
      <c r="DF35" s="5">
        <f t="shared" si="33"/>
        <v>11497173</v>
      </c>
      <c r="DG35" s="5">
        <f t="shared" si="33"/>
        <v>13798063</v>
      </c>
      <c r="DH35" s="5">
        <f t="shared" si="33"/>
        <v>-17055255</v>
      </c>
      <c r="DI35" s="5">
        <f t="shared" si="33"/>
        <v>-16601303</v>
      </c>
      <c r="DJ35" s="5">
        <f t="shared" si="33"/>
        <v>1278123</v>
      </c>
      <c r="DK35" s="5">
        <f t="shared" si="33"/>
        <v>0</v>
      </c>
      <c r="DL35" s="5">
        <f t="shared" si="33"/>
        <v>0</v>
      </c>
      <c r="DM35" s="5">
        <f t="shared" si="33"/>
        <v>-971522</v>
      </c>
      <c r="DN35" s="5">
        <f t="shared" si="33"/>
        <v>8709609</v>
      </c>
      <c r="DO35" s="5">
        <f t="shared" si="33"/>
        <v>11584017</v>
      </c>
      <c r="DP35" s="5">
        <f t="shared" si="33"/>
        <v>11556017</v>
      </c>
      <c r="DQ35" s="5">
        <f t="shared" si="33"/>
        <v>12098168</v>
      </c>
      <c r="DR35" s="5">
        <f t="shared" si="33"/>
        <v>11474017</v>
      </c>
      <c r="DS35" s="5">
        <f t="shared" si="33"/>
        <v>0</v>
      </c>
      <c r="DT35" s="5">
        <f t="shared" si="33"/>
        <v>-27359778</v>
      </c>
      <c r="DU35" s="5">
        <f t="shared" si="33"/>
        <v>-27128643</v>
      </c>
      <c r="DV35" s="5">
        <f t="shared" si="33"/>
        <v>1618121</v>
      </c>
      <c r="DW35" s="5">
        <f t="shared" si="33"/>
        <v>0</v>
      </c>
      <c r="DX35" s="5">
        <f t="shared" si="33"/>
        <v>-941000</v>
      </c>
      <c r="DY35" s="5">
        <f t="shared" si="33"/>
        <v>-924997</v>
      </c>
      <c r="DZ35" s="5">
        <f t="shared" si="33"/>
        <v>8684219</v>
      </c>
      <c r="EA35" s="5">
        <f t="shared" si="33"/>
        <v>11474582</v>
      </c>
      <c r="EB35" s="5">
        <f t="shared" si="33"/>
        <v>11421584</v>
      </c>
      <c r="EC35" s="5">
        <f t="shared" si="33"/>
        <v>12097499</v>
      </c>
      <c r="ED35" s="5">
        <f t="shared" si="33"/>
        <v>12497503</v>
      </c>
      <c r="EE35" s="5">
        <f t="shared" si="33"/>
        <v>50000</v>
      </c>
      <c r="EF35" s="5">
        <f t="shared" si="33"/>
        <v>-27755460</v>
      </c>
      <c r="EG35" s="5">
        <f t="shared" si="33"/>
        <v>-26582684</v>
      </c>
      <c r="EH35" s="5">
        <f t="shared" si="33"/>
        <v>1568041</v>
      </c>
      <c r="EI35" s="5">
        <f t="shared" si="33"/>
        <v>-70</v>
      </c>
      <c r="EJ35" s="5">
        <f t="shared" si="33"/>
        <v>137</v>
      </c>
      <c r="EK35" s="5">
        <f t="shared" si="33"/>
        <v>114702</v>
      </c>
      <c r="EL35" s="5">
        <f t="shared" si="33"/>
        <v>10491158</v>
      </c>
      <c r="EM35" s="5">
        <f t="shared" si="33"/>
        <v>11669519</v>
      </c>
      <c r="EN35" s="5">
        <f t="shared" si="33"/>
        <v>12448302</v>
      </c>
      <c r="EO35" s="5">
        <f t="shared" si="33"/>
        <v>12090000</v>
      </c>
      <c r="EP35" s="5">
        <f t="shared" si="33"/>
        <v>12490522</v>
      </c>
      <c r="EQ35" s="5">
        <f t="shared" si="33"/>
        <v>-18619</v>
      </c>
      <c r="ER35" s="5">
        <f t="shared" si="33"/>
        <v>-29372831</v>
      </c>
      <c r="ES35" s="5">
        <f t="shared" si="33"/>
        <v>-28350178</v>
      </c>
      <c r="ET35" s="5">
        <f t="shared" si="33"/>
        <v>28040</v>
      </c>
      <c r="EU35" s="5">
        <f t="shared" si="33"/>
        <v>18</v>
      </c>
      <c r="EV35" s="5">
        <f t="shared" si="33"/>
        <v>0</v>
      </c>
      <c r="EW35" s="5">
        <f t="shared" si="33"/>
        <v>114000</v>
      </c>
      <c r="EX35" s="5">
        <f t="shared" si="33"/>
        <v>11637152</v>
      </c>
      <c r="EY35" s="5">
        <f t="shared" si="33"/>
        <v>12503300</v>
      </c>
      <c r="EZ35" s="5">
        <f t="shared" si="33"/>
        <v>12464040</v>
      </c>
      <c r="FA35" s="5">
        <f t="shared" si="33"/>
        <v>12100000</v>
      </c>
      <c r="FB35" s="5">
        <f t="shared" si="33"/>
        <v>12494440</v>
      </c>
      <c r="FC35" s="5">
        <f t="shared" si="33"/>
        <v>0</v>
      </c>
      <c r="FD35" s="5">
        <f t="shared" ref="FD35:FQ35" si="34">FD27</f>
        <v>-29608520</v>
      </c>
      <c r="FE35" s="5">
        <f t="shared" si="34"/>
        <v>-30613312</v>
      </c>
      <c r="FF35" s="5">
        <f t="shared" si="34"/>
        <v>28084</v>
      </c>
      <c r="FG35" s="5">
        <f t="shared" si="34"/>
        <v>-175</v>
      </c>
      <c r="FH35" s="5">
        <f t="shared" si="34"/>
        <v>48000</v>
      </c>
      <c r="FI35" s="5">
        <f t="shared" si="34"/>
        <v>4800000</v>
      </c>
      <c r="FJ35" s="5">
        <f t="shared" si="34"/>
        <v>0</v>
      </c>
      <c r="FK35" s="5">
        <f t="shared" si="34"/>
        <v>0</v>
      </c>
      <c r="FL35" s="5">
        <f t="shared" si="34"/>
        <v>0</v>
      </c>
      <c r="FM35" s="5">
        <f t="shared" si="34"/>
        <v>0</v>
      </c>
      <c r="FN35" s="5">
        <f t="shared" si="34"/>
        <v>0</v>
      </c>
      <c r="FO35" s="5">
        <f t="shared" si="34"/>
        <v>0</v>
      </c>
      <c r="FP35" s="5">
        <f t="shared" si="34"/>
        <v>0</v>
      </c>
      <c r="FQ35" s="5" t="e">
        <f t="shared" si="34"/>
        <v>#VALUE!</v>
      </c>
      <c r="FR35" s="5">
        <f>SUM(AR35:FD35)</f>
        <v>24098907</v>
      </c>
      <c r="FT35" s="14" t="s">
        <v>2099</v>
      </c>
      <c r="FU35" s="17"/>
      <c r="FV35" s="47"/>
      <c r="FW35" s="51"/>
      <c r="FX35" s="17"/>
      <c r="FY35" s="47"/>
      <c r="FZ35" s="47"/>
      <c r="GA35" s="17"/>
      <c r="GB35" s="47"/>
      <c r="GC35" s="47"/>
      <c r="GD35" s="17"/>
      <c r="GE35" s="47"/>
      <c r="GF35" s="47"/>
      <c r="GG35" s="17"/>
      <c r="GH35" s="47"/>
      <c r="GI35" s="47"/>
      <c r="GJ35" s="17"/>
      <c r="GK35" s="47"/>
      <c r="GM35" s="46"/>
      <c r="GN35" s="46"/>
      <c r="GO35" s="46"/>
      <c r="GP35" s="46"/>
      <c r="GQ35" s="46"/>
      <c r="GR35" s="46"/>
      <c r="GS35" s="46"/>
      <c r="GT35" s="46"/>
      <c r="GU35" s="46"/>
      <c r="GV35" s="46"/>
      <c r="GW35" s="46"/>
      <c r="GX35" s="46"/>
      <c r="GY35" s="46"/>
      <c r="GZ35" s="46"/>
      <c r="HA35" s="46"/>
      <c r="HB35" s="46"/>
      <c r="HC35" s="46"/>
      <c r="HD35" s="46"/>
      <c r="HE35" s="45"/>
      <c r="HF35" s="45"/>
      <c r="HG35" s="45"/>
      <c r="HH35" s="45"/>
      <c r="HI35" s="45"/>
      <c r="HJ35" s="45"/>
    </row>
    <row r="36" spans="1:218" s="3" customFormat="1" ht="12.95" customHeight="1" x14ac:dyDescent="0.2">
      <c r="A36" s="43"/>
      <c r="B36"/>
      <c r="C36"/>
      <c r="D36"/>
      <c r="E36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>
        <f>AE27</f>
        <v>0</v>
      </c>
      <c r="AF36" s="5"/>
      <c r="AG36" s="5"/>
      <c r="AH36" s="5"/>
      <c r="AI36" s="5"/>
      <c r="AJ36" s="5"/>
      <c r="AK36" s="5"/>
      <c r="AL36" s="5">
        <f t="shared" ref="AL36:BQ36" si="35">AL27</f>
        <v>0</v>
      </c>
      <c r="AM36" s="5">
        <f t="shared" si="35"/>
        <v>0</v>
      </c>
      <c r="AN36" s="5">
        <f t="shared" si="35"/>
        <v>23074874</v>
      </c>
      <c r="AO36" s="5">
        <f t="shared" si="35"/>
        <v>-12516336</v>
      </c>
      <c r="AP36" s="5">
        <f t="shared" si="35"/>
        <v>-7071880</v>
      </c>
      <c r="AQ36" s="5">
        <f t="shared" si="35"/>
        <v>7262702</v>
      </c>
      <c r="AR36" s="5">
        <f t="shared" si="35"/>
        <v>6430780</v>
      </c>
      <c r="AS36" s="5">
        <f t="shared" si="35"/>
        <v>5210602</v>
      </c>
      <c r="AT36" s="5">
        <f t="shared" si="35"/>
        <v>2152588</v>
      </c>
      <c r="AU36" s="5">
        <f t="shared" si="35"/>
        <v>-858573</v>
      </c>
      <c r="AV36" s="5">
        <f t="shared" si="35"/>
        <v>-842581</v>
      </c>
      <c r="AW36" s="5">
        <f t="shared" si="35"/>
        <v>3392705</v>
      </c>
      <c r="AX36" s="5">
        <f t="shared" si="35"/>
        <v>4751844</v>
      </c>
      <c r="AY36" s="5">
        <f t="shared" si="35"/>
        <v>-5679870</v>
      </c>
      <c r="AZ36" s="5">
        <f t="shared" si="35"/>
        <v>-11658502</v>
      </c>
      <c r="BA36" s="5">
        <f t="shared" si="35"/>
        <v>-9522248</v>
      </c>
      <c r="BB36" s="5">
        <f t="shared" si="35"/>
        <v>6738629</v>
      </c>
      <c r="BC36" s="5">
        <f t="shared" si="35"/>
        <v>6179310</v>
      </c>
      <c r="BD36" s="5">
        <f t="shared" si="35"/>
        <v>6829452</v>
      </c>
      <c r="BE36" s="5">
        <f t="shared" si="35"/>
        <v>5088192</v>
      </c>
      <c r="BF36" s="5">
        <f t="shared" si="35"/>
        <v>570958</v>
      </c>
      <c r="BG36" s="5">
        <f t="shared" si="35"/>
        <v>-31512</v>
      </c>
      <c r="BH36" s="5">
        <f t="shared" si="35"/>
        <v>-755340</v>
      </c>
      <c r="BI36" s="5">
        <f t="shared" si="35"/>
        <v>2080830</v>
      </c>
      <c r="BJ36" s="5">
        <f t="shared" si="35"/>
        <v>3233483</v>
      </c>
      <c r="BK36" s="5">
        <f t="shared" si="35"/>
        <v>1722647</v>
      </c>
      <c r="BL36" s="5">
        <f t="shared" si="35"/>
        <v>-3603164</v>
      </c>
      <c r="BM36" s="5">
        <f t="shared" si="35"/>
        <v>-5207184</v>
      </c>
      <c r="BN36" s="5">
        <f t="shared" si="35"/>
        <v>2633509</v>
      </c>
      <c r="BO36" s="5">
        <f t="shared" si="35"/>
        <v>-5450048</v>
      </c>
      <c r="BP36" s="5">
        <f t="shared" si="35"/>
        <v>2479477</v>
      </c>
      <c r="BQ36" s="5">
        <f t="shared" si="35"/>
        <v>6922556</v>
      </c>
      <c r="BR36" s="5">
        <f t="shared" ref="BR36:CZ36" si="36">BR27</f>
        <v>1087458</v>
      </c>
      <c r="BS36" s="5">
        <f t="shared" si="36"/>
        <v>-669283</v>
      </c>
      <c r="BT36" s="5">
        <f t="shared" si="36"/>
        <v>1668762</v>
      </c>
      <c r="BU36" s="5">
        <f t="shared" si="36"/>
        <v>872689</v>
      </c>
      <c r="BV36" s="5">
        <f t="shared" si="36"/>
        <v>3184548</v>
      </c>
      <c r="BW36" s="5">
        <f t="shared" si="36"/>
        <v>-415936</v>
      </c>
      <c r="BX36" s="5">
        <f t="shared" si="36"/>
        <v>-5790998</v>
      </c>
      <c r="BY36" s="5">
        <f t="shared" si="36"/>
        <v>-1476106</v>
      </c>
      <c r="BZ36" s="5">
        <f t="shared" si="36"/>
        <v>-2478277</v>
      </c>
      <c r="CA36" s="5">
        <f t="shared" si="36"/>
        <v>9591523</v>
      </c>
      <c r="CB36" s="5">
        <f t="shared" si="36"/>
        <v>3992839</v>
      </c>
      <c r="CC36" s="5">
        <f t="shared" si="36"/>
        <v>2063522</v>
      </c>
      <c r="CD36" s="5">
        <f t="shared" si="36"/>
        <v>328124</v>
      </c>
      <c r="CE36" s="5">
        <f t="shared" si="36"/>
        <v>-1909294</v>
      </c>
      <c r="CF36" s="5">
        <f t="shared" si="36"/>
        <v>-1975547</v>
      </c>
      <c r="CG36" s="5">
        <f t="shared" si="36"/>
        <v>-633594</v>
      </c>
      <c r="CH36" s="5">
        <f t="shared" si="36"/>
        <v>-1451865</v>
      </c>
      <c r="CI36" s="5">
        <f t="shared" si="36"/>
        <v>-4120661</v>
      </c>
      <c r="CJ36" s="5">
        <f t="shared" si="36"/>
        <v>-12054231</v>
      </c>
      <c r="CK36" s="5">
        <f t="shared" si="36"/>
        <v>-13541188</v>
      </c>
      <c r="CL36" s="5">
        <f t="shared" si="36"/>
        <v>-12460025</v>
      </c>
      <c r="CM36" s="5">
        <f t="shared" si="36"/>
        <v>-1369426</v>
      </c>
      <c r="CN36" s="5">
        <f t="shared" si="36"/>
        <v>0</v>
      </c>
      <c r="CO36" s="5">
        <f t="shared" si="36"/>
        <v>0</v>
      </c>
      <c r="CP36" s="5">
        <f t="shared" si="36"/>
        <v>-1000000</v>
      </c>
      <c r="CQ36" s="5">
        <f t="shared" si="36"/>
        <v>-1000000</v>
      </c>
      <c r="CR36" s="5">
        <f t="shared" si="36"/>
        <v>-894050</v>
      </c>
      <c r="CS36" s="5">
        <f t="shared" si="36"/>
        <v>-895740</v>
      </c>
      <c r="CT36" s="5">
        <f t="shared" si="36"/>
        <v>11502520</v>
      </c>
      <c r="CU36" s="5">
        <f t="shared" si="36"/>
        <v>13839931</v>
      </c>
      <c r="CV36" s="5">
        <f t="shared" si="36"/>
        <v>-23297667</v>
      </c>
      <c r="CW36" s="5">
        <f t="shared" si="36"/>
        <v>1655136</v>
      </c>
      <c r="CX36" s="5">
        <f t="shared" si="36"/>
        <v>1278125</v>
      </c>
      <c r="CY36" s="5">
        <f t="shared" si="36"/>
        <v>0</v>
      </c>
      <c r="CZ36" s="5">
        <f t="shared" si="36"/>
        <v>0</v>
      </c>
      <c r="DA36" s="5">
        <f>DA27</f>
        <v>0</v>
      </c>
      <c r="DB36" s="5">
        <f t="shared" ref="DB36:FC36" si="37">DB27</f>
        <v>-1000000</v>
      </c>
      <c r="DC36" s="5">
        <f t="shared" si="37"/>
        <v>-917831</v>
      </c>
      <c r="DD36" s="5">
        <f t="shared" si="37"/>
        <v>-902831</v>
      </c>
      <c r="DE36" s="5">
        <f t="shared" si="37"/>
        <v>11098534</v>
      </c>
      <c r="DF36" s="5">
        <f t="shared" si="37"/>
        <v>11497173</v>
      </c>
      <c r="DG36" s="5">
        <f t="shared" si="37"/>
        <v>13798063</v>
      </c>
      <c r="DH36" s="5">
        <f t="shared" si="37"/>
        <v>-17055255</v>
      </c>
      <c r="DI36" s="5">
        <f t="shared" si="37"/>
        <v>-16601303</v>
      </c>
      <c r="DJ36" s="5">
        <f t="shared" si="37"/>
        <v>1278123</v>
      </c>
      <c r="DK36" s="5">
        <f t="shared" si="37"/>
        <v>0</v>
      </c>
      <c r="DL36" s="5">
        <f t="shared" si="37"/>
        <v>0</v>
      </c>
      <c r="DM36" s="5">
        <f t="shared" si="37"/>
        <v>-971522</v>
      </c>
      <c r="DN36" s="5">
        <f t="shared" si="37"/>
        <v>8709609</v>
      </c>
      <c r="DO36" s="5">
        <f t="shared" si="37"/>
        <v>11584017</v>
      </c>
      <c r="DP36" s="5">
        <f t="shared" si="37"/>
        <v>11556017</v>
      </c>
      <c r="DQ36" s="5">
        <f t="shared" si="37"/>
        <v>12098168</v>
      </c>
      <c r="DR36" s="5">
        <f t="shared" si="37"/>
        <v>11474017</v>
      </c>
      <c r="DS36" s="5">
        <f t="shared" si="37"/>
        <v>0</v>
      </c>
      <c r="DT36" s="5">
        <f t="shared" si="37"/>
        <v>-27359778</v>
      </c>
      <c r="DU36" s="5">
        <f t="shared" si="37"/>
        <v>-27128643</v>
      </c>
      <c r="DV36" s="5">
        <f t="shared" si="37"/>
        <v>1618121</v>
      </c>
      <c r="DW36" s="5">
        <f t="shared" si="37"/>
        <v>0</v>
      </c>
      <c r="DX36" s="5">
        <f t="shared" si="37"/>
        <v>-941000</v>
      </c>
      <c r="DY36" s="5">
        <f t="shared" si="37"/>
        <v>-924997</v>
      </c>
      <c r="DZ36" s="5">
        <f t="shared" si="37"/>
        <v>8684219</v>
      </c>
      <c r="EA36" s="5">
        <f t="shared" si="37"/>
        <v>11474582</v>
      </c>
      <c r="EB36" s="5">
        <f t="shared" si="37"/>
        <v>11421584</v>
      </c>
      <c r="EC36" s="5">
        <f t="shared" si="37"/>
        <v>12097499</v>
      </c>
      <c r="ED36" s="5">
        <f t="shared" si="37"/>
        <v>12497503</v>
      </c>
      <c r="EE36" s="5">
        <f t="shared" si="37"/>
        <v>50000</v>
      </c>
      <c r="EF36" s="5">
        <f t="shared" si="37"/>
        <v>-27755460</v>
      </c>
      <c r="EG36" s="5">
        <f t="shared" si="37"/>
        <v>-26582684</v>
      </c>
      <c r="EH36" s="5">
        <f t="shared" si="37"/>
        <v>1568041</v>
      </c>
      <c r="EI36" s="5">
        <f t="shared" si="37"/>
        <v>-70</v>
      </c>
      <c r="EJ36" s="5">
        <f t="shared" si="37"/>
        <v>137</v>
      </c>
      <c r="EK36" s="5">
        <f t="shared" si="37"/>
        <v>114702</v>
      </c>
      <c r="EL36" s="5">
        <f t="shared" si="37"/>
        <v>10491158</v>
      </c>
      <c r="EM36" s="5">
        <f t="shared" si="37"/>
        <v>11669519</v>
      </c>
      <c r="EN36" s="5">
        <f t="shared" si="37"/>
        <v>12448302</v>
      </c>
      <c r="EO36" s="5">
        <f t="shared" si="37"/>
        <v>12090000</v>
      </c>
      <c r="EP36" s="5">
        <f t="shared" si="37"/>
        <v>12490522</v>
      </c>
      <c r="EQ36" s="5">
        <f t="shared" si="37"/>
        <v>-18619</v>
      </c>
      <c r="ER36" s="5">
        <f t="shared" si="37"/>
        <v>-29372831</v>
      </c>
      <c r="ES36" s="5">
        <f t="shared" si="37"/>
        <v>-28350178</v>
      </c>
      <c r="ET36" s="5">
        <f t="shared" si="37"/>
        <v>28040</v>
      </c>
      <c r="EU36" s="5">
        <f t="shared" si="37"/>
        <v>18</v>
      </c>
      <c r="EV36" s="5">
        <f t="shared" si="37"/>
        <v>0</v>
      </c>
      <c r="EW36" s="5">
        <f t="shared" si="37"/>
        <v>114000</v>
      </c>
      <c r="EX36" s="5">
        <f t="shared" si="37"/>
        <v>11637152</v>
      </c>
      <c r="EY36" s="5">
        <f t="shared" si="37"/>
        <v>12503300</v>
      </c>
      <c r="EZ36" s="5">
        <f t="shared" si="37"/>
        <v>12464040</v>
      </c>
      <c r="FA36" s="5">
        <f t="shared" si="37"/>
        <v>12100000</v>
      </c>
      <c r="FB36" s="5">
        <f t="shared" si="37"/>
        <v>12494440</v>
      </c>
      <c r="FC36" s="5">
        <f t="shared" si="37"/>
        <v>0</v>
      </c>
      <c r="FD36" s="5">
        <f t="shared" ref="FD36:FQ36" si="38">FD27</f>
        <v>-29608520</v>
      </c>
      <c r="FE36" s="5">
        <f t="shared" si="38"/>
        <v>-30613312</v>
      </c>
      <c r="FF36" s="5">
        <f t="shared" si="38"/>
        <v>28084</v>
      </c>
      <c r="FG36" s="5">
        <f t="shared" si="38"/>
        <v>-175</v>
      </c>
      <c r="FH36" s="5">
        <f t="shared" si="38"/>
        <v>48000</v>
      </c>
      <c r="FI36" s="5">
        <f t="shared" si="38"/>
        <v>4800000</v>
      </c>
      <c r="FJ36" s="5">
        <f t="shared" si="38"/>
        <v>0</v>
      </c>
      <c r="FK36" s="5">
        <f t="shared" si="38"/>
        <v>0</v>
      </c>
      <c r="FL36" s="5">
        <f t="shared" si="38"/>
        <v>0</v>
      </c>
      <c r="FM36" s="5">
        <f t="shared" si="38"/>
        <v>0</v>
      </c>
      <c r="FN36" s="5">
        <f t="shared" si="38"/>
        <v>0</v>
      </c>
      <c r="FO36" s="5">
        <f t="shared" si="38"/>
        <v>0</v>
      </c>
      <c r="FP36" s="5">
        <f t="shared" si="38"/>
        <v>0</v>
      </c>
      <c r="FQ36" s="5" t="e">
        <f t="shared" si="38"/>
        <v>#VALUE!</v>
      </c>
      <c r="FR36" s="5">
        <f>SUM(AR36:FD36)</f>
        <v>24098907</v>
      </c>
      <c r="FT36" s="14" t="s">
        <v>2099</v>
      </c>
      <c r="FU36" s="17"/>
      <c r="FV36" s="47"/>
      <c r="FW36" s="51"/>
      <c r="FX36" s="17"/>
      <c r="FY36" s="47"/>
      <c r="FZ36" s="47"/>
      <c r="GA36" s="17"/>
      <c r="GB36" s="47"/>
      <c r="GC36" s="47"/>
      <c r="GD36" s="17"/>
      <c r="GE36" s="47"/>
      <c r="GF36" s="47"/>
      <c r="GG36" s="17"/>
      <c r="GH36" s="47"/>
      <c r="GI36" s="47"/>
      <c r="GJ36" s="17"/>
      <c r="GK36" s="47"/>
      <c r="GM36" s="46"/>
      <c r="GN36" s="46"/>
      <c r="GO36" s="46"/>
      <c r="GP36" s="46"/>
      <c r="GQ36" s="46"/>
      <c r="GR36" s="46"/>
      <c r="GS36" s="46"/>
      <c r="GT36" s="46"/>
      <c r="GU36" s="46"/>
      <c r="GV36" s="46"/>
      <c r="GW36" s="46"/>
      <c r="GX36" s="46"/>
      <c r="GY36" s="46"/>
      <c r="GZ36" s="46"/>
      <c r="HA36" s="46"/>
      <c r="HB36" s="46"/>
      <c r="HC36" s="46"/>
      <c r="HD36" s="46"/>
      <c r="HE36" s="45"/>
      <c r="HF36" s="45"/>
      <c r="HG36" s="45"/>
      <c r="HH36" s="45"/>
      <c r="HI36" s="45"/>
      <c r="HJ36" s="45"/>
    </row>
    <row r="37" spans="1:218" s="3" customFormat="1" ht="12.95" customHeight="1" thickBot="1" x14ac:dyDescent="0.25">
      <c r="A37" s="43"/>
      <c r="B37"/>
      <c r="C37"/>
      <c r="D37"/>
      <c r="E37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  <c r="DR37" s="5"/>
      <c r="DS37" s="5"/>
      <c r="DT37" s="5"/>
      <c r="DU37" s="5"/>
      <c r="DV37" s="5"/>
      <c r="DW37" s="5"/>
      <c r="DX37" s="5"/>
      <c r="DY37" s="5"/>
      <c r="DZ37" s="5"/>
      <c r="EA37" s="5"/>
      <c r="EB37" s="5"/>
      <c r="EC37" s="5"/>
      <c r="ED37" s="5"/>
      <c r="EE37" s="5"/>
      <c r="EF37" s="5"/>
      <c r="EG37" s="5"/>
      <c r="EH37" s="5"/>
      <c r="EI37" s="5"/>
      <c r="EJ37" s="5"/>
      <c r="EK37" s="5"/>
      <c r="EL37" s="5"/>
      <c r="EM37" s="5"/>
      <c r="EN37" s="5"/>
      <c r="EO37" s="5"/>
      <c r="EP37" s="5"/>
      <c r="EQ37" s="5"/>
      <c r="ER37" s="5"/>
      <c r="ES37" s="5"/>
      <c r="ET37" s="5"/>
      <c r="EU37" s="5"/>
      <c r="EV37" s="5"/>
      <c r="EW37" s="5"/>
      <c r="EX37" s="5"/>
      <c r="EY37" s="5"/>
      <c r="EZ37" s="5"/>
      <c r="FA37" s="5"/>
      <c r="FB37" s="5"/>
      <c r="FC37" s="5"/>
      <c r="FD37" s="5"/>
      <c r="FE37" s="5"/>
      <c r="FF37" s="5"/>
      <c r="FG37" s="5"/>
      <c r="FH37" s="5"/>
      <c r="FI37" s="5"/>
      <c r="FJ37" s="5"/>
      <c r="FK37" s="5"/>
      <c r="FL37" s="5"/>
      <c r="FM37" s="5"/>
      <c r="FN37" s="5"/>
      <c r="FO37" s="5"/>
      <c r="FP37" s="5"/>
      <c r="FQ37" s="5"/>
      <c r="FR37" s="5"/>
      <c r="FT37" s="14" t="s">
        <v>2099</v>
      </c>
      <c r="FU37" s="17"/>
      <c r="FV37" s="47"/>
      <c r="FW37" s="51"/>
      <c r="FX37" s="17"/>
      <c r="FY37" s="47"/>
      <c r="FZ37" s="47"/>
      <c r="GA37" s="17"/>
      <c r="GB37" s="47"/>
      <c r="GC37" s="47"/>
      <c r="GD37" s="17"/>
      <c r="GE37" s="47"/>
      <c r="GF37" s="47"/>
      <c r="GG37" s="17"/>
      <c r="GH37" s="47"/>
      <c r="GI37" s="47"/>
      <c r="GJ37" s="17"/>
      <c r="GK37" s="47"/>
      <c r="GM37" s="46"/>
      <c r="GN37" s="46"/>
      <c r="GO37" s="46"/>
      <c r="GP37" s="46"/>
      <c r="GQ37" s="46"/>
      <c r="GR37" s="46"/>
      <c r="GS37" s="46"/>
      <c r="GT37" s="46"/>
      <c r="GU37" s="46"/>
      <c r="GV37" s="46"/>
      <c r="GW37" s="46"/>
      <c r="GX37" s="46"/>
      <c r="GY37" s="46"/>
      <c r="GZ37" s="46"/>
      <c r="HA37" s="46"/>
      <c r="HB37" s="46"/>
      <c r="HC37" s="46"/>
      <c r="HD37" s="46"/>
      <c r="HE37" s="45"/>
      <c r="HF37" s="45"/>
      <c r="HG37" s="45"/>
      <c r="HH37" s="45"/>
      <c r="HI37" s="45"/>
      <c r="HJ37" s="45"/>
    </row>
    <row r="38" spans="1:218" ht="12.95" customHeight="1" thickBot="1" x14ac:dyDescent="0.25">
      <c r="F38" s="11" t="s">
        <v>2107</v>
      </c>
      <c r="G38" s="7">
        <v>31</v>
      </c>
      <c r="H38" s="7">
        <v>30</v>
      </c>
      <c r="I38" s="7">
        <v>31</v>
      </c>
      <c r="J38" s="7">
        <v>30</v>
      </c>
      <c r="K38" s="7">
        <v>31</v>
      </c>
      <c r="L38" s="7">
        <v>31</v>
      </c>
      <c r="M38" s="7">
        <v>30</v>
      </c>
      <c r="N38" s="7">
        <v>31</v>
      </c>
      <c r="O38" s="7">
        <v>30</v>
      </c>
      <c r="P38" s="7">
        <v>31</v>
      </c>
      <c r="Q38" s="7">
        <v>31</v>
      </c>
      <c r="R38" s="7">
        <v>28</v>
      </c>
      <c r="S38" s="7">
        <v>31</v>
      </c>
      <c r="T38" s="7">
        <v>30</v>
      </c>
      <c r="U38" s="7">
        <v>31</v>
      </c>
      <c r="V38" s="7">
        <v>30</v>
      </c>
      <c r="W38" s="7">
        <v>31</v>
      </c>
      <c r="X38" s="7">
        <v>31</v>
      </c>
      <c r="Y38" s="7">
        <v>30</v>
      </c>
      <c r="Z38" s="7">
        <v>31</v>
      </c>
      <c r="AA38" s="7">
        <v>30</v>
      </c>
      <c r="AB38" s="7">
        <v>31</v>
      </c>
      <c r="AC38" s="7">
        <v>31</v>
      </c>
      <c r="AD38" s="7">
        <v>28</v>
      </c>
      <c r="AE38" s="7">
        <v>31</v>
      </c>
      <c r="FT38" s="14" t="s">
        <v>2099</v>
      </c>
    </row>
    <row r="39" spans="1:218" ht="12.95" customHeight="1" thickBot="1" x14ac:dyDescent="0.25">
      <c r="F39" s="10" t="s">
        <v>2134</v>
      </c>
      <c r="G39" s="44">
        <v>34394</v>
      </c>
      <c r="H39" s="44">
        <v>34425</v>
      </c>
      <c r="I39" s="44">
        <v>34455</v>
      </c>
      <c r="J39" s="44">
        <v>34486</v>
      </c>
      <c r="K39" s="44">
        <v>34516</v>
      </c>
      <c r="L39" s="44">
        <v>34547</v>
      </c>
      <c r="M39" s="44">
        <v>34578</v>
      </c>
      <c r="N39" s="44">
        <v>34608</v>
      </c>
      <c r="O39" s="44">
        <v>34639</v>
      </c>
      <c r="P39" s="44">
        <v>34669</v>
      </c>
      <c r="Q39" s="44">
        <v>34700</v>
      </c>
      <c r="R39" s="44">
        <v>34731</v>
      </c>
      <c r="S39" s="44">
        <v>34759</v>
      </c>
      <c r="T39" s="44">
        <v>34790</v>
      </c>
      <c r="U39" s="44">
        <v>34820</v>
      </c>
      <c r="V39" s="44">
        <v>34851</v>
      </c>
      <c r="W39" s="44">
        <v>34881</v>
      </c>
      <c r="X39" s="44">
        <v>34912</v>
      </c>
      <c r="Y39" s="44">
        <v>34943</v>
      </c>
      <c r="Z39" s="44">
        <v>34973</v>
      </c>
      <c r="AA39" s="44">
        <v>35004</v>
      </c>
      <c r="AB39" s="44">
        <v>35034</v>
      </c>
      <c r="AC39" s="44">
        <v>35065</v>
      </c>
      <c r="AD39" s="44">
        <v>35096</v>
      </c>
      <c r="AE39" s="44">
        <v>35125</v>
      </c>
      <c r="AF39" s="44">
        <v>35156</v>
      </c>
      <c r="AG39" s="44">
        <v>35186</v>
      </c>
      <c r="AH39" s="44">
        <v>35217</v>
      </c>
      <c r="AI39" s="44">
        <v>35247</v>
      </c>
      <c r="AJ39" s="44">
        <v>35278</v>
      </c>
      <c r="AK39" s="44">
        <v>35309</v>
      </c>
      <c r="AL39" s="44">
        <v>35339</v>
      </c>
      <c r="AM39" s="44">
        <v>35370</v>
      </c>
      <c r="AN39" s="44">
        <v>35400</v>
      </c>
      <c r="AO39" s="44">
        <v>35431</v>
      </c>
      <c r="AP39" s="44">
        <v>35462</v>
      </c>
      <c r="AQ39" s="44">
        <v>35490</v>
      </c>
      <c r="AR39" s="44">
        <v>35521</v>
      </c>
      <c r="AS39" s="44">
        <v>35551</v>
      </c>
      <c r="AT39" s="44">
        <v>35582</v>
      </c>
      <c r="AU39" s="44">
        <v>35612</v>
      </c>
      <c r="AV39" s="44">
        <v>35643</v>
      </c>
      <c r="AW39" s="44">
        <v>35674</v>
      </c>
      <c r="AX39" s="44">
        <v>35704</v>
      </c>
      <c r="AY39" s="44">
        <v>35735</v>
      </c>
      <c r="AZ39" s="44">
        <v>35765</v>
      </c>
      <c r="BA39" s="44">
        <v>35796</v>
      </c>
      <c r="BB39" s="44">
        <v>35827</v>
      </c>
      <c r="BC39" s="44">
        <v>35855</v>
      </c>
      <c r="BD39" s="44">
        <v>35886</v>
      </c>
      <c r="BE39" s="44">
        <v>35916</v>
      </c>
      <c r="BF39" s="44">
        <v>35947</v>
      </c>
      <c r="BG39" s="44">
        <v>35977</v>
      </c>
      <c r="BH39" s="44">
        <v>36008</v>
      </c>
      <c r="BI39" s="44">
        <v>36039</v>
      </c>
      <c r="BJ39" s="44">
        <v>36069</v>
      </c>
      <c r="BK39" s="44">
        <v>36100</v>
      </c>
      <c r="BL39" s="44">
        <v>36130</v>
      </c>
      <c r="BM39" s="44">
        <v>36161</v>
      </c>
      <c r="BN39" s="44">
        <v>36192</v>
      </c>
      <c r="BO39" s="44">
        <v>36220</v>
      </c>
      <c r="BP39" s="44">
        <v>36251</v>
      </c>
      <c r="BQ39" s="44">
        <v>36281</v>
      </c>
      <c r="BR39" s="44">
        <v>36312</v>
      </c>
      <c r="BS39" s="44">
        <v>36342</v>
      </c>
      <c r="BT39" s="44">
        <v>36373</v>
      </c>
      <c r="BU39" s="44">
        <v>36404</v>
      </c>
      <c r="BV39" s="44">
        <v>36434</v>
      </c>
      <c r="BW39" s="44">
        <v>36465</v>
      </c>
      <c r="BX39" s="44">
        <v>36495</v>
      </c>
      <c r="BY39" s="44">
        <v>36526</v>
      </c>
      <c r="BZ39" s="44">
        <v>36557</v>
      </c>
      <c r="CA39" s="44">
        <v>36586</v>
      </c>
      <c r="CB39" s="44">
        <v>36617</v>
      </c>
      <c r="CC39" s="44">
        <v>36647</v>
      </c>
      <c r="CD39" s="44">
        <v>36678</v>
      </c>
      <c r="CE39" s="44">
        <v>36708</v>
      </c>
      <c r="CF39" s="44">
        <v>36739</v>
      </c>
      <c r="CG39" s="44">
        <v>36770</v>
      </c>
      <c r="CH39" s="44">
        <v>36800</v>
      </c>
      <c r="CI39" s="44">
        <v>36831</v>
      </c>
      <c r="CJ39" s="44">
        <v>36861</v>
      </c>
      <c r="CK39" s="44">
        <v>36892</v>
      </c>
      <c r="CL39" s="44">
        <v>36923</v>
      </c>
      <c r="CM39" s="44">
        <v>36951</v>
      </c>
      <c r="CN39" s="44">
        <v>36982</v>
      </c>
      <c r="CO39" s="44">
        <v>37012</v>
      </c>
      <c r="CP39" s="44">
        <v>37043</v>
      </c>
      <c r="CQ39" s="44">
        <v>37073</v>
      </c>
      <c r="CR39" s="44">
        <v>37104</v>
      </c>
      <c r="CS39" s="44">
        <v>37135</v>
      </c>
      <c r="CT39" s="44">
        <v>37165</v>
      </c>
      <c r="CU39" s="44">
        <v>37196</v>
      </c>
      <c r="CV39" s="44">
        <v>37226</v>
      </c>
      <c r="CW39" s="44">
        <v>37257</v>
      </c>
      <c r="CX39" s="44">
        <v>37288</v>
      </c>
      <c r="CY39" s="44">
        <v>37316</v>
      </c>
      <c r="CZ39" s="44">
        <v>37347</v>
      </c>
      <c r="DA39" s="44">
        <v>37377</v>
      </c>
      <c r="DB39" s="44">
        <v>37408</v>
      </c>
      <c r="DC39" s="44">
        <v>37438</v>
      </c>
      <c r="DD39" s="44">
        <v>37469</v>
      </c>
      <c r="DE39" s="44">
        <v>37500</v>
      </c>
      <c r="DF39" s="44">
        <v>37530</v>
      </c>
      <c r="DG39" s="44">
        <v>37561</v>
      </c>
      <c r="DH39" s="44">
        <v>37591</v>
      </c>
      <c r="DI39" s="44">
        <v>37622</v>
      </c>
      <c r="DJ39" s="44">
        <v>37653</v>
      </c>
      <c r="DK39" s="44">
        <v>37681</v>
      </c>
      <c r="DL39" s="44">
        <v>37712</v>
      </c>
      <c r="DM39" s="44">
        <v>37742</v>
      </c>
      <c r="DN39" s="44">
        <v>37773</v>
      </c>
      <c r="DO39" s="44">
        <v>37803</v>
      </c>
      <c r="DP39" s="44">
        <v>37834</v>
      </c>
      <c r="DQ39" s="44">
        <v>37865</v>
      </c>
      <c r="DR39" s="44">
        <v>37895</v>
      </c>
      <c r="DS39" s="44">
        <v>37926</v>
      </c>
      <c r="DT39" s="44">
        <v>37956</v>
      </c>
      <c r="DU39" s="44">
        <v>37987</v>
      </c>
      <c r="DV39" s="44">
        <v>38018</v>
      </c>
      <c r="DW39" s="44">
        <v>38047</v>
      </c>
      <c r="DX39" s="44">
        <v>38078</v>
      </c>
      <c r="DY39" s="44">
        <v>38108</v>
      </c>
      <c r="DZ39" s="44">
        <v>38139</v>
      </c>
      <c r="EA39" s="44">
        <v>38169</v>
      </c>
      <c r="EB39" s="44">
        <v>38200</v>
      </c>
      <c r="EC39" s="44">
        <v>38231</v>
      </c>
      <c r="ED39" s="44">
        <v>38261</v>
      </c>
      <c r="EE39" s="44">
        <v>38292</v>
      </c>
      <c r="EF39" s="44">
        <v>38322</v>
      </c>
      <c r="EG39" s="44">
        <v>38353</v>
      </c>
      <c r="EH39" s="44">
        <v>38384</v>
      </c>
      <c r="EI39" s="44">
        <v>38412</v>
      </c>
      <c r="EJ39" s="44">
        <v>38443</v>
      </c>
      <c r="EK39" s="44">
        <v>38473</v>
      </c>
      <c r="EL39" s="44">
        <v>38504</v>
      </c>
      <c r="EM39" s="44">
        <v>38534</v>
      </c>
      <c r="EN39" s="44">
        <v>38565</v>
      </c>
      <c r="EO39" s="44">
        <v>38596</v>
      </c>
      <c r="EP39" s="44">
        <v>38626</v>
      </c>
      <c r="EQ39" s="44">
        <v>38657</v>
      </c>
      <c r="ER39" s="44">
        <v>38687</v>
      </c>
      <c r="ES39" s="44">
        <v>38718</v>
      </c>
      <c r="ET39" s="44">
        <v>38749</v>
      </c>
      <c r="EU39" s="44">
        <v>38777</v>
      </c>
      <c r="EV39" s="44">
        <v>38808</v>
      </c>
      <c r="EW39" s="44">
        <v>38838</v>
      </c>
      <c r="EX39" s="44">
        <v>38869</v>
      </c>
      <c r="EY39" s="44">
        <v>38899</v>
      </c>
      <c r="EZ39" s="44">
        <v>38930</v>
      </c>
      <c r="FA39" s="44">
        <v>38961</v>
      </c>
      <c r="FB39" s="44">
        <v>38991</v>
      </c>
      <c r="FC39" s="44">
        <v>39022</v>
      </c>
      <c r="FD39" s="44">
        <v>39052</v>
      </c>
      <c r="FE39" s="44">
        <v>39083</v>
      </c>
      <c r="FF39" s="44">
        <v>39114</v>
      </c>
      <c r="FG39" s="44">
        <v>39142</v>
      </c>
      <c r="FH39" s="44">
        <v>39173</v>
      </c>
      <c r="FI39" s="44">
        <v>39203</v>
      </c>
      <c r="FJ39" s="44">
        <v>39234</v>
      </c>
      <c r="FK39" s="44">
        <v>39264</v>
      </c>
      <c r="FL39" s="44">
        <v>39295</v>
      </c>
      <c r="FM39" s="44">
        <v>39326</v>
      </c>
      <c r="FN39" s="44">
        <v>39356</v>
      </c>
      <c r="FO39" s="44">
        <v>39387</v>
      </c>
      <c r="FP39" s="44">
        <v>39417</v>
      </c>
      <c r="FQ39" s="44">
        <v>39448</v>
      </c>
      <c r="FR39" s="8" t="s">
        <v>2135</v>
      </c>
      <c r="FS39" s="9"/>
      <c r="FT39" s="14" t="s">
        <v>2099</v>
      </c>
    </row>
    <row r="40" spans="1:218" ht="12.95" customHeight="1" x14ac:dyDescent="0.2">
      <c r="A40" s="4" t="s">
        <v>2178</v>
      </c>
      <c r="B40" s="21"/>
      <c r="C40" s="22"/>
      <c r="D40" s="21"/>
      <c r="E40" s="21"/>
      <c r="F40" s="22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6"/>
      <c r="BK40" s="16"/>
      <c r="BL40" s="16"/>
      <c r="BM40" s="16"/>
      <c r="BN40" s="16"/>
      <c r="BO40" s="16"/>
      <c r="BP40" s="16"/>
      <c r="BQ40" s="16"/>
      <c r="BR40" s="16"/>
      <c r="BS40" s="16"/>
      <c r="BT40" s="16"/>
      <c r="BU40" s="16"/>
      <c r="BV40" s="16"/>
      <c r="BW40" s="16"/>
      <c r="BX40" s="16"/>
      <c r="BY40" s="16"/>
      <c r="BZ40" s="16"/>
      <c r="CA40" s="16"/>
      <c r="CB40" s="16"/>
      <c r="CC40" s="16"/>
      <c r="CD40" s="16"/>
      <c r="CE40" s="16"/>
      <c r="CF40" s="16"/>
      <c r="CG40" s="16"/>
      <c r="CH40" s="16"/>
      <c r="CI40" s="16"/>
      <c r="CJ40" s="16"/>
      <c r="CK40" s="16"/>
      <c r="CL40" s="16"/>
      <c r="CM40" s="16"/>
      <c r="CN40" s="16"/>
      <c r="CO40" s="16"/>
      <c r="CP40" s="16"/>
      <c r="CQ40" s="16"/>
      <c r="CR40" s="16"/>
      <c r="CS40" s="16"/>
      <c r="CT40" s="16"/>
      <c r="CU40" s="16"/>
      <c r="CV40" s="16"/>
      <c r="CW40" s="16"/>
      <c r="CX40" s="16"/>
      <c r="CY40" s="16"/>
      <c r="CZ40" s="16"/>
      <c r="DA40" s="16"/>
      <c r="DB40" s="16"/>
      <c r="DC40" s="16"/>
      <c r="DD40" s="16"/>
      <c r="DE40" s="16"/>
      <c r="DF40" s="16"/>
      <c r="DG40" s="16"/>
      <c r="DH40" s="16"/>
      <c r="DI40" s="16"/>
      <c r="DJ40" s="16"/>
      <c r="DK40" s="16"/>
      <c r="DL40" s="16"/>
      <c r="DM40" s="16"/>
      <c r="DN40" s="16"/>
      <c r="DO40" s="16"/>
      <c r="DP40" s="16"/>
      <c r="DQ40" s="16"/>
      <c r="DR40" s="16"/>
      <c r="DS40" s="16"/>
      <c r="DT40" s="16"/>
      <c r="DU40" s="16"/>
      <c r="DV40" s="16"/>
      <c r="DW40" s="16"/>
      <c r="DX40" s="16"/>
      <c r="DY40" s="16"/>
      <c r="DZ40" s="16"/>
      <c r="EA40" s="16"/>
      <c r="EB40" s="16"/>
      <c r="EC40" s="16"/>
      <c r="ED40" s="16"/>
      <c r="EE40" s="16"/>
      <c r="EF40" s="16"/>
      <c r="EG40" s="16"/>
      <c r="EH40" s="16"/>
      <c r="EI40" s="16"/>
      <c r="EJ40" s="16"/>
      <c r="EK40" s="16"/>
      <c r="EL40" s="16"/>
      <c r="EM40" s="16"/>
      <c r="EN40" s="16"/>
      <c r="EO40" s="16"/>
      <c r="EP40" s="16"/>
      <c r="EQ40" s="16"/>
      <c r="ER40" s="16"/>
      <c r="ES40" s="16"/>
      <c r="ET40" s="16"/>
      <c r="EU40" s="16"/>
      <c r="EV40" s="16"/>
      <c r="EW40" s="16"/>
      <c r="EX40" s="16"/>
      <c r="EY40" s="16"/>
      <c r="EZ40" s="16"/>
      <c r="FA40" s="16"/>
      <c r="FB40" s="16"/>
      <c r="FC40" s="16"/>
      <c r="FD40" s="16"/>
      <c r="FE40" s="16"/>
      <c r="FF40" s="16"/>
      <c r="FG40" s="16"/>
      <c r="FH40" s="16"/>
      <c r="FI40" s="16"/>
      <c r="FJ40" s="16"/>
      <c r="FK40" s="16"/>
      <c r="FL40" s="16"/>
      <c r="FM40" s="16"/>
      <c r="FN40" s="16"/>
      <c r="FO40" s="16"/>
      <c r="FP40" s="16"/>
      <c r="FQ40" s="16"/>
      <c r="FR40" s="16"/>
      <c r="FS40" s="9"/>
      <c r="FT40" s="14" t="s">
        <v>2099</v>
      </c>
    </row>
    <row r="41" spans="1:218" s="3" customFormat="1" ht="12.95" customHeight="1" x14ac:dyDescent="0.2">
      <c r="B41" s="2" t="s">
        <v>2179</v>
      </c>
      <c r="C41" s="3" t="s">
        <v>2180</v>
      </c>
      <c r="F41" s="23">
        <v>0</v>
      </c>
      <c r="G41" s="5">
        <v>0</v>
      </c>
      <c r="H41" s="5">
        <v>0</v>
      </c>
      <c r="I41" s="5">
        <v>0</v>
      </c>
      <c r="J41" s="5">
        <v>0</v>
      </c>
      <c r="K41" s="5">
        <v>0</v>
      </c>
      <c r="L41" s="5">
        <v>0</v>
      </c>
      <c r="M41" s="5">
        <v>0</v>
      </c>
      <c r="N41" s="5">
        <v>0</v>
      </c>
      <c r="O41" s="5">
        <v>0</v>
      </c>
      <c r="P41" s="5">
        <v>0</v>
      </c>
      <c r="Q41" s="5">
        <v>0</v>
      </c>
      <c r="R41" s="5">
        <v>0</v>
      </c>
      <c r="S41" s="5">
        <v>0</v>
      </c>
      <c r="T41" s="5">
        <v>0</v>
      </c>
      <c r="U41" s="5">
        <v>0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  <c r="AF41" s="5">
        <v>0</v>
      </c>
      <c r="AG41" s="5">
        <v>0</v>
      </c>
      <c r="AH41" s="5">
        <v>0</v>
      </c>
      <c r="AI41" s="5">
        <v>0</v>
      </c>
      <c r="AJ41" s="5">
        <v>0</v>
      </c>
      <c r="AK41" s="5">
        <v>0</v>
      </c>
      <c r="AL41" s="5">
        <v>0</v>
      </c>
      <c r="AM41" s="5">
        <v>0</v>
      </c>
      <c r="AN41" s="5">
        <f>AN36</f>
        <v>23074874</v>
      </c>
      <c r="AO41" s="5">
        <f t="shared" ref="AO41:BE41" si="39">AN41+IF(AO20=0,AO21,AO20)</f>
        <v>10558538</v>
      </c>
      <c r="AP41" s="5">
        <f t="shared" si="39"/>
        <v>3486658</v>
      </c>
      <c r="AQ41" s="5">
        <f t="shared" si="39"/>
        <v>10749360</v>
      </c>
      <c r="AR41" s="5">
        <f t="shared" si="39"/>
        <v>17180140</v>
      </c>
      <c r="AS41" s="5">
        <f t="shared" si="39"/>
        <v>22390742</v>
      </c>
      <c r="AT41" s="5">
        <f t="shared" si="39"/>
        <v>24543330</v>
      </c>
      <c r="AU41" s="5">
        <f t="shared" si="39"/>
        <v>23684757</v>
      </c>
      <c r="AV41" s="5">
        <f t="shared" si="39"/>
        <v>22842176</v>
      </c>
      <c r="AW41" s="5">
        <f t="shared" si="39"/>
        <v>26234881</v>
      </c>
      <c r="AX41" s="5">
        <f t="shared" si="39"/>
        <v>30986725</v>
      </c>
      <c r="AY41" s="5">
        <f t="shared" si="39"/>
        <v>25306855</v>
      </c>
      <c r="AZ41" s="5">
        <f t="shared" si="39"/>
        <v>13648353</v>
      </c>
      <c r="BA41" s="5">
        <f t="shared" si="39"/>
        <v>4126105</v>
      </c>
      <c r="BB41" s="5">
        <f t="shared" si="39"/>
        <v>10864734</v>
      </c>
      <c r="BC41" s="5">
        <f t="shared" si="39"/>
        <v>17044044</v>
      </c>
      <c r="BD41" s="5">
        <f t="shared" si="39"/>
        <v>23873496</v>
      </c>
      <c r="BE41" s="5">
        <f t="shared" si="39"/>
        <v>28961688</v>
      </c>
      <c r="BF41" s="5">
        <f>BE41+IF(BF20=0,BF21,BF20)+IF(BF23=0,BF24,BF23)</f>
        <v>29532646</v>
      </c>
      <c r="BG41" s="5">
        <f>BF41+IF(BG20=0,BG21,BG20)+IF(BG23=0,BG24,BG23)</f>
        <v>29501134</v>
      </c>
      <c r="BH41" s="5">
        <f>BG41+IF(BH20=0,BH21,BH20)+IF(BH23=0,BH24,BH23)</f>
        <v>28745794</v>
      </c>
      <c r="BI41" s="5">
        <f t="shared" ref="BI41:CZ41" si="40">BH41+IF(BI20=0,BI21,BI20)+IF(BI23=0,BI24,BI23)</f>
        <v>30826624</v>
      </c>
      <c r="BJ41" s="5">
        <f t="shared" si="40"/>
        <v>34060107</v>
      </c>
      <c r="BK41" s="5">
        <f t="shared" si="40"/>
        <v>35782754</v>
      </c>
      <c r="BL41" s="5">
        <f t="shared" si="40"/>
        <v>32179590</v>
      </c>
      <c r="BM41" s="5">
        <f t="shared" si="40"/>
        <v>26972406</v>
      </c>
      <c r="BN41" s="5">
        <f t="shared" si="40"/>
        <v>29605915</v>
      </c>
      <c r="BO41" s="5">
        <f t="shared" si="40"/>
        <v>24155867</v>
      </c>
      <c r="BP41" s="5">
        <f t="shared" si="40"/>
        <v>26635344</v>
      </c>
      <c r="BQ41" s="5">
        <f t="shared" si="40"/>
        <v>33557900</v>
      </c>
      <c r="BR41" s="5">
        <f t="shared" si="40"/>
        <v>34645358</v>
      </c>
      <c r="BS41" s="5">
        <f t="shared" si="40"/>
        <v>33976075</v>
      </c>
      <c r="BT41" s="5">
        <f t="shared" si="40"/>
        <v>35644837</v>
      </c>
      <c r="BU41" s="5">
        <f t="shared" si="40"/>
        <v>36517526</v>
      </c>
      <c r="BV41" s="5">
        <f t="shared" si="40"/>
        <v>39702074</v>
      </c>
      <c r="BW41" s="5">
        <f t="shared" si="40"/>
        <v>39281402</v>
      </c>
      <c r="BX41" s="5">
        <f t="shared" si="40"/>
        <v>33417134</v>
      </c>
      <c r="BY41" s="5">
        <f t="shared" si="40"/>
        <v>30855344</v>
      </c>
      <c r="BZ41" s="5">
        <f t="shared" si="40"/>
        <v>28281956</v>
      </c>
      <c r="CA41" s="5">
        <f t="shared" si="40"/>
        <v>37779919</v>
      </c>
      <c r="CB41" s="5">
        <f t="shared" si="40"/>
        <v>41728426</v>
      </c>
      <c r="CC41" s="5">
        <f t="shared" si="40"/>
        <v>43824175</v>
      </c>
      <c r="CD41" s="5">
        <f t="shared" si="40"/>
        <v>44143282</v>
      </c>
      <c r="CE41" s="5">
        <f t="shared" si="40"/>
        <v>42254892</v>
      </c>
      <c r="CF41" s="5">
        <f t="shared" si="40"/>
        <v>40260658</v>
      </c>
      <c r="CG41" s="5">
        <f t="shared" si="40"/>
        <v>39623042</v>
      </c>
      <c r="CH41" s="5">
        <f t="shared" si="40"/>
        <v>38168457</v>
      </c>
      <c r="CI41" s="5">
        <f t="shared" si="40"/>
        <v>34016042.001000002</v>
      </c>
      <c r="CJ41" s="5">
        <f t="shared" si="40"/>
        <v>21846004.001000002</v>
      </c>
      <c r="CK41" s="5">
        <f t="shared" si="40"/>
        <v>7606975.001000002</v>
      </c>
      <c r="CL41" s="5">
        <f t="shared" si="40"/>
        <v>-4893024.998999998</v>
      </c>
      <c r="CM41" s="5">
        <f t="shared" si="40"/>
        <v>-6273024.998999998</v>
      </c>
      <c r="CN41" s="5">
        <f t="shared" si="40"/>
        <v>-6273024.998999998</v>
      </c>
      <c r="CO41" s="5">
        <f t="shared" si="40"/>
        <v>-6273024.998999998</v>
      </c>
      <c r="CP41" s="5">
        <f t="shared" si="40"/>
        <v>-7273024.998999998</v>
      </c>
      <c r="CQ41" s="5">
        <f t="shared" si="40"/>
        <v>-8273024.998999998</v>
      </c>
      <c r="CR41" s="5">
        <f t="shared" si="40"/>
        <v>-9273024.998999998</v>
      </c>
      <c r="CS41" s="5">
        <f t="shared" si="40"/>
        <v>-10273024.998999998</v>
      </c>
      <c r="CT41" s="5">
        <f t="shared" si="40"/>
        <v>1128975.001000002</v>
      </c>
      <c r="CU41" s="5">
        <f t="shared" si="40"/>
        <v>14878906.001000002</v>
      </c>
      <c r="CV41" s="5">
        <f t="shared" si="40"/>
        <v>-8523024.998999998</v>
      </c>
      <c r="CW41" s="5">
        <f t="shared" si="40"/>
        <v>-7523024.998999998</v>
      </c>
      <c r="CX41" s="5">
        <f t="shared" si="40"/>
        <v>-6273024.998999998</v>
      </c>
      <c r="CY41" s="5">
        <f t="shared" si="40"/>
        <v>-6273024.998999998</v>
      </c>
      <c r="CZ41" s="5">
        <f t="shared" si="40"/>
        <v>-6273024.998999998</v>
      </c>
      <c r="DA41" s="5">
        <f>CZ41+IF(DA20=0,DA21,DA20)+IF(DA23=0,DA24,DA23)</f>
        <v>-6273024.998999998</v>
      </c>
      <c r="DB41" s="5">
        <f t="shared" ref="DB41:FC41" si="41">DA41+IF(DB20=0,DB21,DB20)+IF(DB23=0,DB24,DB23)</f>
        <v>-7273024.998999998</v>
      </c>
      <c r="DC41" s="5">
        <f t="shared" si="41"/>
        <v>-8273024.998999998</v>
      </c>
      <c r="DD41" s="5">
        <f t="shared" si="41"/>
        <v>-9273024.998999998</v>
      </c>
      <c r="DE41" s="5">
        <f t="shared" si="41"/>
        <v>1726975.001000002</v>
      </c>
      <c r="DF41" s="5">
        <f t="shared" si="41"/>
        <v>13126979.001000002</v>
      </c>
      <c r="DG41" s="5">
        <f t="shared" si="41"/>
        <v>26876979.001000002</v>
      </c>
      <c r="DH41" s="5">
        <f t="shared" si="41"/>
        <v>9711853.001000002</v>
      </c>
      <c r="DI41" s="5">
        <f t="shared" si="41"/>
        <v>-7521117.998999998</v>
      </c>
      <c r="DJ41" s="5">
        <f t="shared" si="41"/>
        <v>-6271117.998999998</v>
      </c>
      <c r="DK41" s="5">
        <f t="shared" si="41"/>
        <v>-6271117.998999998</v>
      </c>
      <c r="DL41" s="5">
        <f t="shared" si="41"/>
        <v>-6271117.998999998</v>
      </c>
      <c r="DM41" s="5">
        <f t="shared" si="41"/>
        <v>-7294534.998999998</v>
      </c>
      <c r="DN41" s="5">
        <f t="shared" si="41"/>
        <v>1321187.001000002</v>
      </c>
      <c r="DO41" s="5">
        <f t="shared" si="41"/>
        <v>12808187.001000002</v>
      </c>
      <c r="DP41" s="5">
        <f t="shared" si="41"/>
        <v>24267187.001000002</v>
      </c>
      <c r="DQ41" s="5">
        <f t="shared" si="41"/>
        <v>36267187.001000002</v>
      </c>
      <c r="DR41" s="5">
        <f t="shared" si="41"/>
        <v>47644187.001000002</v>
      </c>
      <c r="DS41" s="5">
        <f t="shared" si="41"/>
        <v>47644187.001000002</v>
      </c>
      <c r="DT41" s="5">
        <f t="shared" si="41"/>
        <v>20147104.001000002</v>
      </c>
      <c r="DU41" s="5">
        <f t="shared" si="41"/>
        <v>-7876812.998999998</v>
      </c>
      <c r="DV41" s="5">
        <f t="shared" si="41"/>
        <v>-6286812.998999998</v>
      </c>
      <c r="DW41" s="5">
        <f t="shared" si="41"/>
        <v>-6286812.998999998</v>
      </c>
      <c r="DX41" s="5">
        <f t="shared" si="41"/>
        <v>-7227812.998999998</v>
      </c>
      <c r="DY41" s="5">
        <f t="shared" si="41"/>
        <v>-8250812.998999998</v>
      </c>
      <c r="DZ41" s="5">
        <f t="shared" si="41"/>
        <v>333287.00100000203</v>
      </c>
      <c r="EA41" s="5">
        <f t="shared" si="41"/>
        <v>11710287.001000002</v>
      </c>
      <c r="EB41" s="5">
        <f t="shared" si="41"/>
        <v>23087287.001000002</v>
      </c>
      <c r="EC41" s="5">
        <f t="shared" si="41"/>
        <v>35087287.001000002</v>
      </c>
      <c r="ED41" s="5">
        <f t="shared" si="41"/>
        <v>47487287.001000002</v>
      </c>
      <c r="EE41" s="5">
        <f t="shared" si="41"/>
        <v>47537287.001000002</v>
      </c>
      <c r="EF41" s="5">
        <f t="shared" si="41"/>
        <v>19658883.001000002</v>
      </c>
      <c r="EG41" s="5">
        <f t="shared" si="41"/>
        <v>-7821712.998999998</v>
      </c>
      <c r="EH41" s="5">
        <f t="shared" si="41"/>
        <v>-6281712.998999998</v>
      </c>
      <c r="EI41" s="5">
        <f t="shared" si="41"/>
        <v>-6281712.998999998</v>
      </c>
      <c r="EJ41" s="5">
        <f t="shared" si="41"/>
        <v>-6281576.998999998</v>
      </c>
      <c r="EK41" s="5">
        <f t="shared" si="41"/>
        <v>-6281576.998999998</v>
      </c>
      <c r="EL41" s="5">
        <f t="shared" si="41"/>
        <v>4110870.001000002</v>
      </c>
      <c r="EM41" s="5">
        <f t="shared" si="41"/>
        <v>15687387.001000002</v>
      </c>
      <c r="EN41" s="5">
        <f t="shared" si="41"/>
        <v>28087387.001000002</v>
      </c>
      <c r="EO41" s="5">
        <f t="shared" si="41"/>
        <v>40087387.001000002</v>
      </c>
      <c r="EP41" s="5">
        <f t="shared" si="41"/>
        <v>52487387.001000002</v>
      </c>
      <c r="EQ41" s="5">
        <f t="shared" si="41"/>
        <v>52468663.001000002</v>
      </c>
      <c r="ER41" s="5">
        <f t="shared" si="41"/>
        <v>22973525.001000002</v>
      </c>
      <c r="ES41" s="5">
        <f t="shared" si="41"/>
        <v>-6276612.998999998</v>
      </c>
      <c r="ET41" s="5">
        <f t="shared" si="41"/>
        <v>-6276612.998999998</v>
      </c>
      <c r="EU41" s="5">
        <f t="shared" si="41"/>
        <v>-6276612.998999998</v>
      </c>
      <c r="EV41" s="5">
        <f t="shared" si="41"/>
        <v>-6276612.998999998</v>
      </c>
      <c r="EW41" s="5">
        <f t="shared" si="41"/>
        <v>-6276612.998999998</v>
      </c>
      <c r="EX41" s="5">
        <f t="shared" si="41"/>
        <v>5261388.001000002</v>
      </c>
      <c r="EY41" s="5">
        <f t="shared" si="41"/>
        <v>17661388.001000002</v>
      </c>
      <c r="EZ41" s="5">
        <f t="shared" si="41"/>
        <v>30061388.001000002</v>
      </c>
      <c r="FA41" s="5">
        <f t="shared" si="41"/>
        <v>42061388.001000002</v>
      </c>
      <c r="FB41" s="5">
        <f t="shared" si="41"/>
        <v>54461388.001000002</v>
      </c>
      <c r="FC41" s="5">
        <f t="shared" si="41"/>
        <v>54461388.001000002</v>
      </c>
      <c r="FD41" s="5">
        <f t="shared" ref="FD41:FQ41" si="42">FC41+IF(FD20=0,FD21,FD20)+IF(FD23=0,FD24,FD23)</f>
        <v>24706386.001000002</v>
      </c>
      <c r="FE41" s="5">
        <f t="shared" si="42"/>
        <v>-6871597.998999998</v>
      </c>
      <c r="FF41" s="5">
        <f t="shared" si="42"/>
        <v>-6871511.998999998</v>
      </c>
      <c r="FG41" s="5">
        <f t="shared" si="42"/>
        <v>-6871511.998999998</v>
      </c>
      <c r="FH41" s="5">
        <f t="shared" si="42"/>
        <v>-6823511.998999998</v>
      </c>
      <c r="FI41" s="5">
        <f t="shared" si="42"/>
        <v>-2023511.998999998</v>
      </c>
      <c r="FJ41" s="5">
        <f t="shared" si="42"/>
        <v>-2023511.998999998</v>
      </c>
      <c r="FK41" s="5">
        <f t="shared" si="42"/>
        <v>-2023511.998999998</v>
      </c>
      <c r="FL41" s="5">
        <f t="shared" si="42"/>
        <v>-2023511.998999998</v>
      </c>
      <c r="FM41" s="5">
        <f t="shared" si="42"/>
        <v>-2023511.998999998</v>
      </c>
      <c r="FN41" s="5">
        <f t="shared" si="42"/>
        <v>-2023511.998999998</v>
      </c>
      <c r="FO41" s="5">
        <f t="shared" si="42"/>
        <v>-2023511.998999998</v>
      </c>
      <c r="FP41" s="5">
        <f t="shared" si="42"/>
        <v>-2023511.998999998</v>
      </c>
      <c r="FQ41" s="5" t="e">
        <f t="shared" si="42"/>
        <v>#VALUE!</v>
      </c>
      <c r="FR41"/>
      <c r="FS41" s="5"/>
      <c r="FT41" s="14" t="s">
        <v>2099</v>
      </c>
      <c r="FU41" s="17"/>
      <c r="FV41" s="47"/>
      <c r="FW41" s="51"/>
      <c r="FX41" s="17"/>
      <c r="FY41" s="47"/>
      <c r="FZ41" s="47"/>
      <c r="GA41" s="17"/>
      <c r="GB41" s="47"/>
      <c r="GC41" s="47"/>
      <c r="GD41" s="17"/>
      <c r="GE41" s="47"/>
      <c r="GF41" s="47"/>
      <c r="GG41" s="17"/>
      <c r="GH41" s="47"/>
      <c r="GI41" s="47"/>
      <c r="GJ41" s="17"/>
      <c r="GK41" s="47"/>
      <c r="GM41" s="46"/>
      <c r="GN41" s="46"/>
      <c r="GO41" s="46"/>
      <c r="GP41" s="46"/>
      <c r="GQ41" s="46"/>
      <c r="GR41" s="46"/>
      <c r="GS41" s="46"/>
      <c r="GT41" s="46"/>
      <c r="GU41" s="46"/>
      <c r="GV41" s="46"/>
      <c r="GW41" s="46"/>
      <c r="GX41" s="46"/>
      <c r="GY41" s="46"/>
      <c r="GZ41" s="46"/>
      <c r="HA41" s="46"/>
      <c r="HB41" s="46"/>
      <c r="HC41" s="46"/>
      <c r="HD41" s="46"/>
      <c r="HE41" s="45"/>
      <c r="HF41" s="45"/>
      <c r="HG41" s="45"/>
      <c r="HH41" s="45"/>
      <c r="HI41" s="45"/>
      <c r="HJ41" s="45"/>
    </row>
    <row r="42" spans="1:218" s="3" customFormat="1" ht="12.95" customHeight="1" x14ac:dyDescent="0.2">
      <c r="B42"/>
      <c r="C42" s="3" t="s">
        <v>2181</v>
      </c>
      <c r="F42" s="23">
        <f>F10</f>
        <v>0</v>
      </c>
      <c r="G42" s="5">
        <f t="shared" ref="G42:AL42" si="43">F42+G10</f>
        <v>0</v>
      </c>
      <c r="H42" s="5">
        <f t="shared" si="43"/>
        <v>0</v>
      </c>
      <c r="I42" s="5">
        <f t="shared" si="43"/>
        <v>0</v>
      </c>
      <c r="J42" s="5">
        <f t="shared" si="43"/>
        <v>0</v>
      </c>
      <c r="K42" s="5">
        <f t="shared" si="43"/>
        <v>0</v>
      </c>
      <c r="L42" s="5">
        <f t="shared" si="43"/>
        <v>0</v>
      </c>
      <c r="M42" s="5">
        <f t="shared" si="43"/>
        <v>230000</v>
      </c>
      <c r="N42" s="5">
        <f t="shared" si="43"/>
        <v>0</v>
      </c>
      <c r="O42" s="5">
        <f t="shared" si="43"/>
        <v>0</v>
      </c>
      <c r="P42" s="5">
        <f t="shared" si="43"/>
        <v>0</v>
      </c>
      <c r="Q42" s="5">
        <f t="shared" si="43"/>
        <v>0</v>
      </c>
      <c r="R42" s="5">
        <f t="shared" si="43"/>
        <v>0</v>
      </c>
      <c r="S42" s="5">
        <f t="shared" si="43"/>
        <v>0</v>
      </c>
      <c r="T42" s="5">
        <f t="shared" si="43"/>
        <v>0</v>
      </c>
      <c r="U42" s="5">
        <f t="shared" si="43"/>
        <v>0</v>
      </c>
      <c r="V42" s="5">
        <f t="shared" si="43"/>
        <v>0</v>
      </c>
      <c r="W42" s="5">
        <f t="shared" si="43"/>
        <v>0</v>
      </c>
      <c r="X42" s="5">
        <f t="shared" si="43"/>
        <v>0</v>
      </c>
      <c r="Y42" s="5">
        <f t="shared" si="43"/>
        <v>0</v>
      </c>
      <c r="Z42" s="5">
        <f t="shared" si="43"/>
        <v>0</v>
      </c>
      <c r="AA42" s="5">
        <f t="shared" si="43"/>
        <v>0</v>
      </c>
      <c r="AB42" s="5">
        <f t="shared" si="43"/>
        <v>0</v>
      </c>
      <c r="AC42" s="5">
        <f t="shared" si="43"/>
        <v>0</v>
      </c>
      <c r="AD42" s="5">
        <f t="shared" si="43"/>
        <v>0</v>
      </c>
      <c r="AE42" s="5">
        <f t="shared" si="43"/>
        <v>0</v>
      </c>
      <c r="AF42" s="5">
        <f t="shared" si="43"/>
        <v>0</v>
      </c>
      <c r="AG42" s="5">
        <f t="shared" si="43"/>
        <v>0</v>
      </c>
      <c r="AH42" s="5">
        <f t="shared" si="43"/>
        <v>0</v>
      </c>
      <c r="AI42" s="5">
        <f t="shared" si="43"/>
        <v>0</v>
      </c>
      <c r="AJ42" s="5">
        <f t="shared" si="43"/>
        <v>0</v>
      </c>
      <c r="AK42" s="5">
        <f t="shared" si="43"/>
        <v>0</v>
      </c>
      <c r="AL42" s="5">
        <f t="shared" si="43"/>
        <v>0</v>
      </c>
      <c r="AM42" s="5">
        <f t="shared" ref="AM42:BR42" si="44">AL42+AM10</f>
        <v>0</v>
      </c>
      <c r="AN42" s="5">
        <f t="shared" si="44"/>
        <v>5142293</v>
      </c>
      <c r="AO42" s="5">
        <f t="shared" si="44"/>
        <v>1332280</v>
      </c>
      <c r="AP42" s="5">
        <f t="shared" si="44"/>
        <v>425640</v>
      </c>
      <c r="AQ42" s="5">
        <f t="shared" si="44"/>
        <v>596562</v>
      </c>
      <c r="AR42" s="5">
        <f t="shared" si="44"/>
        <v>1762570</v>
      </c>
      <c r="AS42" s="5">
        <f t="shared" si="44"/>
        <v>5267570</v>
      </c>
      <c r="AT42" s="5">
        <f t="shared" si="44"/>
        <v>6336781</v>
      </c>
      <c r="AU42" s="5">
        <f t="shared" si="44"/>
        <v>7659781</v>
      </c>
      <c r="AV42" s="5">
        <f t="shared" si="44"/>
        <v>11109457</v>
      </c>
      <c r="AW42" s="5">
        <f t="shared" si="44"/>
        <v>14483993</v>
      </c>
      <c r="AX42" s="5">
        <f t="shared" si="44"/>
        <v>15087537</v>
      </c>
      <c r="AY42" s="5">
        <f t="shared" si="44"/>
        <v>13124537</v>
      </c>
      <c r="AZ42" s="5">
        <f t="shared" si="44"/>
        <v>8360277</v>
      </c>
      <c r="BA42" s="5">
        <f t="shared" si="44"/>
        <v>3832263</v>
      </c>
      <c r="BB42" s="5">
        <f t="shared" si="44"/>
        <v>3435349</v>
      </c>
      <c r="BC42" s="5">
        <f t="shared" si="44"/>
        <v>3176476</v>
      </c>
      <c r="BD42" s="5">
        <f t="shared" si="44"/>
        <v>5206476</v>
      </c>
      <c r="BE42" s="5">
        <f t="shared" si="44"/>
        <v>8402632</v>
      </c>
      <c r="BF42" s="5">
        <f t="shared" si="44"/>
        <v>12144556</v>
      </c>
      <c r="BG42" s="5">
        <f t="shared" si="44"/>
        <v>14986054</v>
      </c>
      <c r="BH42" s="5">
        <f t="shared" si="44"/>
        <v>16603642</v>
      </c>
      <c r="BI42" s="5">
        <f t="shared" si="44"/>
        <v>17768222</v>
      </c>
      <c r="BJ42" s="5">
        <f t="shared" si="44"/>
        <v>18693969</v>
      </c>
      <c r="BK42" s="5">
        <f t="shared" si="44"/>
        <v>17367700</v>
      </c>
      <c r="BL42" s="5">
        <f t="shared" si="44"/>
        <v>10982652</v>
      </c>
      <c r="BM42" s="5">
        <f t="shared" si="44"/>
        <v>9509323</v>
      </c>
      <c r="BN42" s="5">
        <f t="shared" si="44"/>
        <v>10546396</v>
      </c>
      <c r="BO42" s="5">
        <f t="shared" si="44"/>
        <v>12214864</v>
      </c>
      <c r="BP42" s="5">
        <f t="shared" si="44"/>
        <v>14255916</v>
      </c>
      <c r="BQ42" s="5">
        <f t="shared" si="44"/>
        <v>11357721</v>
      </c>
      <c r="BR42" s="5">
        <f t="shared" si="44"/>
        <v>12708180</v>
      </c>
      <c r="BS42" s="5">
        <f t="shared" ref="BS42:CV42" si="45">BR42+BS10</f>
        <v>13118038</v>
      </c>
      <c r="BT42" s="5">
        <f t="shared" si="45"/>
        <v>13487648</v>
      </c>
      <c r="BU42" s="5">
        <f t="shared" si="45"/>
        <v>13848452</v>
      </c>
      <c r="BV42" s="5">
        <f t="shared" si="45"/>
        <v>13030876</v>
      </c>
      <c r="BW42" s="5">
        <f t="shared" si="45"/>
        <v>12312163</v>
      </c>
      <c r="BX42" s="5">
        <f t="shared" si="45"/>
        <v>9298484</v>
      </c>
      <c r="BY42" s="5">
        <f t="shared" si="45"/>
        <v>5675435</v>
      </c>
      <c r="BZ42" s="5">
        <f t="shared" si="45"/>
        <v>2006721</v>
      </c>
      <c r="CA42" s="5">
        <f t="shared" si="45"/>
        <v>799335</v>
      </c>
      <c r="CB42" s="5">
        <f t="shared" si="45"/>
        <v>1601550</v>
      </c>
      <c r="CC42" s="5">
        <f t="shared" si="45"/>
        <v>2401288</v>
      </c>
      <c r="CD42" s="5">
        <f t="shared" si="45"/>
        <v>3749754</v>
      </c>
      <c r="CE42" s="5">
        <f t="shared" si="45"/>
        <v>4111054</v>
      </c>
      <c r="CF42" s="5">
        <f t="shared" si="45"/>
        <v>4816850</v>
      </c>
      <c r="CG42" s="5">
        <f t="shared" si="45"/>
        <v>5551263</v>
      </c>
      <c r="CH42" s="5">
        <f t="shared" si="45"/>
        <v>6102197</v>
      </c>
      <c r="CI42" s="5">
        <f t="shared" si="45"/>
        <v>4899882</v>
      </c>
      <c r="CJ42" s="5">
        <f t="shared" si="45"/>
        <v>2883981.0979500003</v>
      </c>
      <c r="CK42" s="5">
        <f t="shared" si="45"/>
        <v>1392897.5209760002</v>
      </c>
      <c r="CL42" s="5">
        <f t="shared" si="45"/>
        <v>37664.945976000279</v>
      </c>
      <c r="CM42" s="5">
        <f t="shared" si="45"/>
        <v>1.8959760002762778</v>
      </c>
      <c r="CN42" s="5">
        <f t="shared" si="45"/>
        <v>1.8959760002762778</v>
      </c>
      <c r="CO42" s="5">
        <f t="shared" si="45"/>
        <v>1.8959760002762778</v>
      </c>
      <c r="CP42" s="5">
        <f t="shared" si="45"/>
        <v>1000001.8959760002</v>
      </c>
      <c r="CQ42" s="5">
        <f t="shared" si="45"/>
        <v>2000001.8959760002</v>
      </c>
      <c r="CR42" s="5">
        <f t="shared" si="45"/>
        <v>3000001.8959760005</v>
      </c>
      <c r="CS42" s="5">
        <f t="shared" si="45"/>
        <v>4000001.8959760005</v>
      </c>
      <c r="CT42" s="5">
        <f t="shared" si="45"/>
        <v>5000001.8959760005</v>
      </c>
      <c r="CU42" s="5">
        <f t="shared" si="45"/>
        <v>3250001.8959760005</v>
      </c>
      <c r="CV42" s="5">
        <f t="shared" si="45"/>
        <v>2250001.8959760005</v>
      </c>
      <c r="CW42" s="5">
        <f>CR42+CW10</f>
        <v>2000001.8959760005</v>
      </c>
      <c r="CX42" s="5">
        <f>CS42+CX10</f>
        <v>2750001.8959760005</v>
      </c>
      <c r="CY42" s="5">
        <f>CT42+CY10</f>
        <v>5000001.8959760005</v>
      </c>
      <c r="CZ42" s="5">
        <f>CU42+CZ10</f>
        <v>3250001.8959760005</v>
      </c>
      <c r="DA42" s="5">
        <f>CV42+DA10</f>
        <v>2250001.8959760005</v>
      </c>
      <c r="DB42" s="5">
        <f t="shared" ref="DB42:FC42" si="46">CW42+DB10</f>
        <v>3000001.8959760005</v>
      </c>
      <c r="DC42" s="5">
        <f t="shared" si="46"/>
        <v>3750001.8959760005</v>
      </c>
      <c r="DD42" s="5">
        <f t="shared" si="46"/>
        <v>6000001.8959760005</v>
      </c>
      <c r="DE42" s="5">
        <f t="shared" si="46"/>
        <v>4250001.8959760005</v>
      </c>
      <c r="DF42" s="5">
        <f t="shared" si="46"/>
        <v>3250001.8959760005</v>
      </c>
      <c r="DG42" s="5">
        <f t="shared" si="46"/>
        <v>1250001.8959760005</v>
      </c>
      <c r="DH42" s="5">
        <f t="shared" si="46"/>
        <v>2750001.8959760005</v>
      </c>
      <c r="DI42" s="5">
        <f t="shared" si="46"/>
        <v>5000001.8959760005</v>
      </c>
      <c r="DJ42" s="5">
        <f t="shared" si="46"/>
        <v>3000001.8959760005</v>
      </c>
      <c r="DK42" s="5">
        <f t="shared" si="46"/>
        <v>3250001.8959760005</v>
      </c>
      <c r="DL42" s="5">
        <f t="shared" si="46"/>
        <v>1250001.8959760005</v>
      </c>
      <c r="DM42" s="5">
        <f t="shared" si="46"/>
        <v>3773001.8959760005</v>
      </c>
      <c r="DN42" s="5">
        <f t="shared" si="46"/>
        <v>5990001.8959760005</v>
      </c>
      <c r="DO42" s="5">
        <f t="shared" si="46"/>
        <v>4023001.8959760005</v>
      </c>
      <c r="DP42" s="5">
        <f t="shared" si="46"/>
        <v>4191001.8959760005</v>
      </c>
      <c r="DQ42" s="5">
        <f t="shared" si="46"/>
        <v>1250001.8959760005</v>
      </c>
      <c r="DR42" s="5">
        <f t="shared" si="46"/>
        <v>4796001.8959760005</v>
      </c>
      <c r="DS42" s="5">
        <f t="shared" si="46"/>
        <v>5990001.8959760005</v>
      </c>
      <c r="DT42" s="5">
        <f t="shared" si="46"/>
        <v>2318001.8959760005</v>
      </c>
      <c r="DU42" s="5">
        <f t="shared" si="46"/>
        <v>2486001.8959760005</v>
      </c>
      <c r="DV42" s="5">
        <f t="shared" si="46"/>
        <v>-339998.10402399953</v>
      </c>
      <c r="DW42" s="5">
        <f t="shared" si="46"/>
        <v>4796001.8959760005</v>
      </c>
      <c r="DX42" s="5">
        <f t="shared" si="46"/>
        <v>6931001.8959760005</v>
      </c>
      <c r="DY42" s="5">
        <f t="shared" si="46"/>
        <v>3341001.8959760005</v>
      </c>
      <c r="DZ42" s="5">
        <f t="shared" si="46"/>
        <v>3476001.8959760005</v>
      </c>
      <c r="EA42" s="5">
        <f t="shared" si="46"/>
        <v>683001.89597600047</v>
      </c>
      <c r="EB42" s="5">
        <f t="shared" si="46"/>
        <v>5819001.8959760005</v>
      </c>
      <c r="EC42" s="5">
        <f t="shared" si="46"/>
        <v>6931001.8959760005</v>
      </c>
      <c r="ED42" s="5">
        <f t="shared" si="46"/>
        <v>3341001.8959760005</v>
      </c>
      <c r="EE42" s="5">
        <f t="shared" si="46"/>
        <v>3426001.8959760005</v>
      </c>
      <c r="EF42" s="5">
        <f t="shared" si="46"/>
        <v>-1021998.1040239995</v>
      </c>
      <c r="EG42" s="5">
        <f t="shared" si="46"/>
        <v>4114001.8959760005</v>
      </c>
      <c r="EH42" s="5">
        <f t="shared" si="46"/>
        <v>5391001.8959760005</v>
      </c>
      <c r="EI42" s="5">
        <f t="shared" si="46"/>
        <v>3341001.8959760005</v>
      </c>
      <c r="EJ42" s="5">
        <f t="shared" si="46"/>
        <v>3426001.8959760005</v>
      </c>
      <c r="EK42" s="5">
        <f t="shared" si="46"/>
        <v>-1021998.1040239995</v>
      </c>
      <c r="EL42" s="5">
        <f t="shared" si="46"/>
        <v>4114001.8959760005</v>
      </c>
      <c r="EM42" s="5">
        <f t="shared" si="46"/>
        <v>5391001.8959760005</v>
      </c>
      <c r="EN42" s="5">
        <f t="shared" si="46"/>
        <v>3341001.8959760005</v>
      </c>
      <c r="EO42" s="5">
        <f t="shared" si="46"/>
        <v>3426001.8959760005</v>
      </c>
      <c r="EP42" s="5">
        <f t="shared" si="46"/>
        <v>-1021998.1040239995</v>
      </c>
      <c r="EQ42" s="5">
        <f t="shared" si="46"/>
        <v>4114001.8959760005</v>
      </c>
      <c r="ER42" s="5">
        <f t="shared" si="46"/>
        <v>5391001.8959760005</v>
      </c>
      <c r="ES42" s="5">
        <f t="shared" si="46"/>
        <v>3341001.8959760005</v>
      </c>
      <c r="ET42" s="5">
        <f t="shared" si="46"/>
        <v>3426001.8959760005</v>
      </c>
      <c r="EU42" s="5">
        <f t="shared" si="46"/>
        <v>-1021998.1040239995</v>
      </c>
      <c r="EV42" s="5">
        <f t="shared" si="46"/>
        <v>4114001.8959760005</v>
      </c>
      <c r="EW42" s="5">
        <f t="shared" si="46"/>
        <v>5391001.8959760005</v>
      </c>
      <c r="EX42" s="5">
        <f t="shared" si="46"/>
        <v>3341001.8959760005</v>
      </c>
      <c r="EY42" s="5">
        <f t="shared" si="46"/>
        <v>3426001.8959760005</v>
      </c>
      <c r="EZ42" s="5">
        <f t="shared" si="46"/>
        <v>-1021998.1040239995</v>
      </c>
      <c r="FA42" s="5">
        <f t="shared" si="46"/>
        <v>4114001.8959760005</v>
      </c>
      <c r="FB42" s="5">
        <f t="shared" si="46"/>
        <v>5391001.8959760005</v>
      </c>
      <c r="FC42" s="5">
        <f t="shared" si="46"/>
        <v>3341001.8959760005</v>
      </c>
      <c r="FD42" s="5">
        <f t="shared" ref="FD42:FQ42" si="47">EY42+FD10</f>
        <v>3426001.8959760005</v>
      </c>
      <c r="FE42" s="5">
        <f t="shared" si="47"/>
        <v>-1021998.1040239995</v>
      </c>
      <c r="FF42" s="5">
        <f t="shared" si="47"/>
        <v>4114001.8959760005</v>
      </c>
      <c r="FG42" s="5">
        <f t="shared" si="47"/>
        <v>5391001.8959760005</v>
      </c>
      <c r="FH42" s="5">
        <f t="shared" si="47"/>
        <v>3341001.8959760005</v>
      </c>
      <c r="FI42" s="5">
        <f t="shared" si="47"/>
        <v>3426001.8959760005</v>
      </c>
      <c r="FJ42" s="5">
        <f t="shared" si="47"/>
        <v>-1021998.1040239995</v>
      </c>
      <c r="FK42" s="5">
        <f t="shared" si="47"/>
        <v>4114001.8959760005</v>
      </c>
      <c r="FL42" s="5">
        <f t="shared" si="47"/>
        <v>5391001.8959760005</v>
      </c>
      <c r="FM42" s="5">
        <f t="shared" si="47"/>
        <v>3341001.8959760005</v>
      </c>
      <c r="FN42" s="5">
        <f t="shared" si="47"/>
        <v>3426001.8959760005</v>
      </c>
      <c r="FO42" s="5">
        <f t="shared" si="47"/>
        <v>-1021998.1040239995</v>
      </c>
      <c r="FP42" s="5">
        <f t="shared" si="47"/>
        <v>4114001.8959760005</v>
      </c>
      <c r="FQ42" s="5">
        <f t="shared" si="47"/>
        <v>5391001.8959760005</v>
      </c>
      <c r="FR42"/>
      <c r="FS42" s="5"/>
      <c r="FT42" s="14" t="s">
        <v>2099</v>
      </c>
      <c r="FU42" s="17"/>
      <c r="FV42" s="47"/>
      <c r="FW42" s="51"/>
      <c r="FX42" s="17"/>
      <c r="FY42" s="47"/>
      <c r="FZ42" s="47"/>
      <c r="GA42" s="17"/>
      <c r="GB42" s="47"/>
      <c r="GC42" s="47"/>
      <c r="GD42" s="17"/>
      <c r="GE42" s="47"/>
      <c r="GF42" s="47"/>
      <c r="GG42" s="17"/>
      <c r="GH42" s="47"/>
      <c r="GI42" s="47"/>
      <c r="GJ42" s="17"/>
      <c r="GK42" s="47"/>
      <c r="GM42" s="46"/>
      <c r="GN42" s="46"/>
      <c r="GO42" s="46"/>
      <c r="GP42" s="46"/>
      <c r="GQ42" s="46"/>
      <c r="GR42" s="46"/>
      <c r="GS42" s="46"/>
      <c r="GT42" s="46"/>
      <c r="GU42" s="46"/>
      <c r="GV42" s="46"/>
      <c r="GW42" s="46"/>
      <c r="GX42" s="46"/>
      <c r="GY42" s="46"/>
      <c r="GZ42" s="46"/>
      <c r="HA42" s="46"/>
      <c r="HB42" s="46"/>
      <c r="HC42" s="46"/>
      <c r="HD42" s="46"/>
      <c r="HE42" s="45"/>
      <c r="HF42" s="45"/>
      <c r="HG42" s="45"/>
      <c r="HH42" s="45"/>
      <c r="HI42" s="45"/>
      <c r="HJ42" s="45"/>
    </row>
    <row r="43" spans="1:218" s="3" customFormat="1" ht="12.95" customHeight="1" thickBot="1" x14ac:dyDescent="0.25">
      <c r="B43"/>
      <c r="C43" s="3" t="s">
        <v>2182</v>
      </c>
      <c r="F43" s="6">
        <f t="shared" ref="F43:O43" si="48">F41+F42</f>
        <v>0</v>
      </c>
      <c r="G43" s="6">
        <f t="shared" si="48"/>
        <v>0</v>
      </c>
      <c r="H43" s="6">
        <f t="shared" si="48"/>
        <v>0</v>
      </c>
      <c r="I43" s="6">
        <f t="shared" si="48"/>
        <v>0</v>
      </c>
      <c r="J43" s="6">
        <f t="shared" si="48"/>
        <v>0</v>
      </c>
      <c r="K43" s="6">
        <f t="shared" si="48"/>
        <v>0</v>
      </c>
      <c r="L43" s="6">
        <f t="shared" si="48"/>
        <v>0</v>
      </c>
      <c r="M43" s="6">
        <f t="shared" si="48"/>
        <v>230000</v>
      </c>
      <c r="N43" s="6">
        <f t="shared" si="48"/>
        <v>0</v>
      </c>
      <c r="O43" s="6">
        <f t="shared" si="48"/>
        <v>0</v>
      </c>
      <c r="P43" s="6">
        <f t="shared" ref="P43:AF43" si="49">P41+P42</f>
        <v>0</v>
      </c>
      <c r="Q43" s="6">
        <f t="shared" si="49"/>
        <v>0</v>
      </c>
      <c r="R43" s="6">
        <f t="shared" si="49"/>
        <v>0</v>
      </c>
      <c r="S43" s="6">
        <f t="shared" si="49"/>
        <v>0</v>
      </c>
      <c r="T43" s="6">
        <f t="shared" si="49"/>
        <v>0</v>
      </c>
      <c r="U43" s="6">
        <f t="shared" si="49"/>
        <v>0</v>
      </c>
      <c r="V43" s="6">
        <f t="shared" si="49"/>
        <v>0</v>
      </c>
      <c r="W43" s="6">
        <f t="shared" si="49"/>
        <v>0</v>
      </c>
      <c r="X43" s="6">
        <f t="shared" si="49"/>
        <v>0</v>
      </c>
      <c r="Y43" s="6">
        <f t="shared" si="49"/>
        <v>0</v>
      </c>
      <c r="Z43" s="6">
        <f t="shared" si="49"/>
        <v>0</v>
      </c>
      <c r="AA43" s="6">
        <f t="shared" si="49"/>
        <v>0</v>
      </c>
      <c r="AB43" s="6">
        <f t="shared" si="49"/>
        <v>0</v>
      </c>
      <c r="AC43" s="6">
        <f t="shared" si="49"/>
        <v>0</v>
      </c>
      <c r="AD43" s="6">
        <f t="shared" si="49"/>
        <v>0</v>
      </c>
      <c r="AE43" s="6">
        <f t="shared" si="49"/>
        <v>0</v>
      </c>
      <c r="AF43" s="6">
        <f t="shared" si="49"/>
        <v>0</v>
      </c>
      <c r="AG43" s="6">
        <f t="shared" ref="AG43:AV43" si="50">AG41+AG42</f>
        <v>0</v>
      </c>
      <c r="AH43" s="6">
        <f t="shared" si="50"/>
        <v>0</v>
      </c>
      <c r="AI43" s="6">
        <f t="shared" si="50"/>
        <v>0</v>
      </c>
      <c r="AJ43" s="6">
        <f t="shared" si="50"/>
        <v>0</v>
      </c>
      <c r="AK43" s="6">
        <f t="shared" si="50"/>
        <v>0</v>
      </c>
      <c r="AL43" s="6">
        <f t="shared" si="50"/>
        <v>0</v>
      </c>
      <c r="AM43" s="6">
        <f t="shared" si="50"/>
        <v>0</v>
      </c>
      <c r="AN43" s="6">
        <f t="shared" si="50"/>
        <v>28217167</v>
      </c>
      <c r="AO43" s="6">
        <f t="shared" si="50"/>
        <v>11890818</v>
      </c>
      <c r="AP43" s="6">
        <f t="shared" si="50"/>
        <v>3912298</v>
      </c>
      <c r="AQ43" s="6">
        <f t="shared" si="50"/>
        <v>11345922</v>
      </c>
      <c r="AR43" s="6">
        <f t="shared" si="50"/>
        <v>18942710</v>
      </c>
      <c r="AS43" s="6">
        <f t="shared" si="50"/>
        <v>27658312</v>
      </c>
      <c r="AT43" s="6">
        <f t="shared" si="50"/>
        <v>30880111</v>
      </c>
      <c r="AU43" s="6">
        <f t="shared" si="50"/>
        <v>31344538</v>
      </c>
      <c r="AV43" s="6">
        <f t="shared" si="50"/>
        <v>33951633</v>
      </c>
      <c r="AW43" s="6">
        <f t="shared" ref="AW43:BL43" si="51">AW41+AW42</f>
        <v>40718874</v>
      </c>
      <c r="AX43" s="6">
        <f t="shared" si="51"/>
        <v>46074262</v>
      </c>
      <c r="AY43" s="6">
        <f t="shared" si="51"/>
        <v>38431392</v>
      </c>
      <c r="AZ43" s="6">
        <f t="shared" si="51"/>
        <v>22008630</v>
      </c>
      <c r="BA43" s="6">
        <f t="shared" si="51"/>
        <v>7958368</v>
      </c>
      <c r="BB43" s="6">
        <f t="shared" si="51"/>
        <v>14300083</v>
      </c>
      <c r="BC43" s="6">
        <f t="shared" si="51"/>
        <v>20220520</v>
      </c>
      <c r="BD43" s="6">
        <f t="shared" si="51"/>
        <v>29079972</v>
      </c>
      <c r="BE43" s="6">
        <f t="shared" si="51"/>
        <v>37364320</v>
      </c>
      <c r="BF43" s="6">
        <f t="shared" si="51"/>
        <v>41677202</v>
      </c>
      <c r="BG43" s="6">
        <f t="shared" si="51"/>
        <v>44487188</v>
      </c>
      <c r="BH43" s="6">
        <f t="shared" si="51"/>
        <v>45349436</v>
      </c>
      <c r="BI43" s="6">
        <f t="shared" si="51"/>
        <v>48594846</v>
      </c>
      <c r="BJ43" s="6">
        <f t="shared" si="51"/>
        <v>52754076</v>
      </c>
      <c r="BK43" s="6">
        <f t="shared" si="51"/>
        <v>53150454</v>
      </c>
      <c r="BL43" s="6">
        <f t="shared" si="51"/>
        <v>43162242</v>
      </c>
      <c r="BM43" s="6">
        <f t="shared" ref="BM43:CB43" si="52">BM41+BM42</f>
        <v>36481729</v>
      </c>
      <c r="BN43" s="6">
        <f t="shared" si="52"/>
        <v>40152311</v>
      </c>
      <c r="BO43" s="6">
        <f t="shared" si="52"/>
        <v>36370731</v>
      </c>
      <c r="BP43" s="6">
        <f t="shared" si="52"/>
        <v>40891260</v>
      </c>
      <c r="BQ43" s="6">
        <f t="shared" si="52"/>
        <v>44915621</v>
      </c>
      <c r="BR43" s="6">
        <f t="shared" si="52"/>
        <v>47353538</v>
      </c>
      <c r="BS43" s="6">
        <f t="shared" si="52"/>
        <v>47094113</v>
      </c>
      <c r="BT43" s="6">
        <f t="shared" si="52"/>
        <v>49132485</v>
      </c>
      <c r="BU43" s="6">
        <f t="shared" si="52"/>
        <v>50365978</v>
      </c>
      <c r="BV43" s="6">
        <f t="shared" si="52"/>
        <v>52732950</v>
      </c>
      <c r="BW43" s="6">
        <f t="shared" si="52"/>
        <v>51593565</v>
      </c>
      <c r="BX43" s="6">
        <f t="shared" si="52"/>
        <v>42715618</v>
      </c>
      <c r="BY43" s="6">
        <f t="shared" si="52"/>
        <v>36530779</v>
      </c>
      <c r="BZ43" s="6">
        <f t="shared" si="52"/>
        <v>30288677</v>
      </c>
      <c r="CA43" s="6">
        <f t="shared" si="52"/>
        <v>38579254</v>
      </c>
      <c r="CB43" s="6">
        <f t="shared" si="52"/>
        <v>43329976</v>
      </c>
      <c r="CC43" s="6">
        <f t="shared" ref="CC43:CR43" si="53">CC41+CC42</f>
        <v>46225463</v>
      </c>
      <c r="CD43" s="6">
        <f t="shared" si="53"/>
        <v>47893036</v>
      </c>
      <c r="CE43" s="6">
        <f t="shared" si="53"/>
        <v>46365946</v>
      </c>
      <c r="CF43" s="6">
        <f t="shared" si="53"/>
        <v>45077508</v>
      </c>
      <c r="CG43" s="6">
        <f t="shared" si="53"/>
        <v>45174305</v>
      </c>
      <c r="CH43" s="6">
        <f t="shared" si="53"/>
        <v>44270654</v>
      </c>
      <c r="CI43" s="6">
        <f t="shared" si="53"/>
        <v>38915924.001000002</v>
      </c>
      <c r="CJ43" s="6">
        <f t="shared" si="53"/>
        <v>24729985.098950002</v>
      </c>
      <c r="CK43" s="6">
        <f t="shared" si="53"/>
        <v>8999872.5219760016</v>
      </c>
      <c r="CL43" s="6">
        <f t="shared" si="53"/>
        <v>-4855360.0530239977</v>
      </c>
      <c r="CM43" s="6">
        <f t="shared" si="53"/>
        <v>-6273023.1030239975</v>
      </c>
      <c r="CN43" s="6">
        <f t="shared" si="53"/>
        <v>-6273023.1030239975</v>
      </c>
      <c r="CO43" s="6">
        <f t="shared" si="53"/>
        <v>-6273023.1030239975</v>
      </c>
      <c r="CP43" s="6">
        <f t="shared" si="53"/>
        <v>-6273023.1030239975</v>
      </c>
      <c r="CQ43" s="6">
        <f t="shared" si="53"/>
        <v>-6273023.1030239975</v>
      </c>
      <c r="CR43" s="6">
        <f t="shared" si="53"/>
        <v>-6273023.1030239975</v>
      </c>
      <c r="CS43" s="6">
        <f t="shared" ref="CS43:DA43" si="54">CS41+CS42</f>
        <v>-6273023.1030239975</v>
      </c>
      <c r="CT43" s="6">
        <f t="shared" si="54"/>
        <v>6128976.8969760025</v>
      </c>
      <c r="CU43" s="6">
        <f t="shared" si="54"/>
        <v>18128907.896976002</v>
      </c>
      <c r="CV43" s="6">
        <f t="shared" si="54"/>
        <v>-6273023.1030239975</v>
      </c>
      <c r="CW43" s="6">
        <f t="shared" si="54"/>
        <v>-5523023.1030239975</v>
      </c>
      <c r="CX43" s="6">
        <f t="shared" si="54"/>
        <v>-3523023.1030239975</v>
      </c>
      <c r="CY43" s="6">
        <f t="shared" si="54"/>
        <v>-1273023.1030239975</v>
      </c>
      <c r="CZ43" s="6">
        <f t="shared" si="54"/>
        <v>-3023023.1030239975</v>
      </c>
      <c r="DA43" s="6">
        <f t="shared" si="54"/>
        <v>-4023023.1030239975</v>
      </c>
      <c r="DB43" s="6">
        <f t="shared" ref="DB43:EG43" si="55">DB41+DB42</f>
        <v>-4273023.1030239975</v>
      </c>
      <c r="DC43" s="6">
        <f t="shared" si="55"/>
        <v>-4523023.1030239975</v>
      </c>
      <c r="DD43" s="6">
        <f t="shared" si="55"/>
        <v>-3273023.1030239975</v>
      </c>
      <c r="DE43" s="6">
        <f t="shared" si="55"/>
        <v>5976976.8969760025</v>
      </c>
      <c r="DF43" s="6">
        <f t="shared" si="55"/>
        <v>16376980.896976002</v>
      </c>
      <c r="DG43" s="6">
        <f t="shared" si="55"/>
        <v>28126980.896976002</v>
      </c>
      <c r="DH43" s="6">
        <f t="shared" si="55"/>
        <v>12461854.896976002</v>
      </c>
      <c r="DI43" s="6">
        <f t="shared" si="55"/>
        <v>-2521116.1030239975</v>
      </c>
      <c r="DJ43" s="6">
        <f t="shared" si="55"/>
        <v>-3271116.1030239975</v>
      </c>
      <c r="DK43" s="6">
        <f t="shared" si="55"/>
        <v>-3021116.1030239975</v>
      </c>
      <c r="DL43" s="6">
        <f t="shared" si="55"/>
        <v>-5021116.1030239975</v>
      </c>
      <c r="DM43" s="6">
        <f t="shared" si="55"/>
        <v>-3521533.1030239975</v>
      </c>
      <c r="DN43" s="6">
        <f t="shared" si="55"/>
        <v>7311188.8969760025</v>
      </c>
      <c r="DO43" s="6">
        <f t="shared" si="55"/>
        <v>16831188.896976002</v>
      </c>
      <c r="DP43" s="6">
        <f t="shared" si="55"/>
        <v>28458188.896976002</v>
      </c>
      <c r="DQ43" s="6">
        <f t="shared" si="55"/>
        <v>37517188.896976002</v>
      </c>
      <c r="DR43" s="6">
        <f t="shared" si="55"/>
        <v>52440188.896976002</v>
      </c>
      <c r="DS43" s="6">
        <f t="shared" si="55"/>
        <v>53634188.896976002</v>
      </c>
      <c r="DT43" s="6">
        <f t="shared" si="55"/>
        <v>22465105.896976002</v>
      </c>
      <c r="DU43" s="6">
        <f t="shared" si="55"/>
        <v>-5390811.1030239975</v>
      </c>
      <c r="DV43" s="6">
        <f t="shared" si="55"/>
        <v>-6626811.1030239975</v>
      </c>
      <c r="DW43" s="6">
        <f t="shared" si="55"/>
        <v>-1490811.1030239975</v>
      </c>
      <c r="DX43" s="6">
        <f t="shared" si="55"/>
        <v>-296811.10302399751</v>
      </c>
      <c r="DY43" s="6">
        <f t="shared" si="55"/>
        <v>-4909811.1030239975</v>
      </c>
      <c r="DZ43" s="6">
        <f t="shared" si="55"/>
        <v>3809288.8969760025</v>
      </c>
      <c r="EA43" s="6">
        <f t="shared" si="55"/>
        <v>12393288.896976002</v>
      </c>
      <c r="EB43" s="6">
        <f t="shared" si="55"/>
        <v>28906288.896976002</v>
      </c>
      <c r="EC43" s="6">
        <f t="shared" si="55"/>
        <v>42018288.896976002</v>
      </c>
      <c r="ED43" s="6">
        <f t="shared" si="55"/>
        <v>50828288.896976002</v>
      </c>
      <c r="EE43" s="6">
        <f t="shared" si="55"/>
        <v>50963288.896976002</v>
      </c>
      <c r="EF43" s="6">
        <f t="shared" si="55"/>
        <v>18636884.896976002</v>
      </c>
      <c r="EG43" s="6">
        <f t="shared" si="55"/>
        <v>-3707711.1030239975</v>
      </c>
      <c r="EH43" s="6">
        <f t="shared" ref="EH43:FC43" si="56">EH41+EH42</f>
        <v>-890711.10302399751</v>
      </c>
      <c r="EI43" s="6">
        <f t="shared" si="56"/>
        <v>-2940711.1030239975</v>
      </c>
      <c r="EJ43" s="6">
        <f t="shared" si="56"/>
        <v>-2855575.1030239975</v>
      </c>
      <c r="EK43" s="6">
        <f t="shared" si="56"/>
        <v>-7303575.1030239975</v>
      </c>
      <c r="EL43" s="6">
        <f t="shared" si="56"/>
        <v>8224871.8969760025</v>
      </c>
      <c r="EM43" s="6">
        <f t="shared" si="56"/>
        <v>21078388.896976002</v>
      </c>
      <c r="EN43" s="6">
        <f t="shared" si="56"/>
        <v>31428388.896976002</v>
      </c>
      <c r="EO43" s="6">
        <f t="shared" si="56"/>
        <v>43513388.896976002</v>
      </c>
      <c r="EP43" s="6">
        <f t="shared" si="56"/>
        <v>51465388.896976002</v>
      </c>
      <c r="EQ43" s="6">
        <f t="shared" si="56"/>
        <v>56582664.896976002</v>
      </c>
      <c r="ER43" s="6">
        <f t="shared" si="56"/>
        <v>28364526.896976002</v>
      </c>
      <c r="ES43" s="6">
        <f t="shared" si="56"/>
        <v>-2935611.1030239975</v>
      </c>
      <c r="ET43" s="6">
        <f t="shared" si="56"/>
        <v>-2850611.1030239975</v>
      </c>
      <c r="EU43" s="6">
        <f t="shared" si="56"/>
        <v>-7298611.1030239975</v>
      </c>
      <c r="EV43" s="6">
        <f t="shared" si="56"/>
        <v>-2162611.1030239975</v>
      </c>
      <c r="EW43" s="6">
        <f t="shared" si="56"/>
        <v>-885611.10302399751</v>
      </c>
      <c r="EX43" s="6">
        <f t="shared" si="56"/>
        <v>8602389.8969760016</v>
      </c>
      <c r="EY43" s="6">
        <f t="shared" si="56"/>
        <v>21087389.896976002</v>
      </c>
      <c r="EZ43" s="6">
        <f t="shared" si="56"/>
        <v>29039389.896976002</v>
      </c>
      <c r="FA43" s="6">
        <f t="shared" si="56"/>
        <v>46175389.896976002</v>
      </c>
      <c r="FB43" s="6">
        <f t="shared" si="56"/>
        <v>59852389.896976002</v>
      </c>
      <c r="FC43" s="6">
        <f t="shared" si="56"/>
        <v>57802389.896976002</v>
      </c>
      <c r="FD43" s="6">
        <f t="shared" ref="FD43:FQ43" si="57">FD41+FD42</f>
        <v>28132387.896976002</v>
      </c>
      <c r="FE43" s="6">
        <f t="shared" si="57"/>
        <v>-7893596.1030239975</v>
      </c>
      <c r="FF43" s="6">
        <f t="shared" si="57"/>
        <v>-2757510.1030239975</v>
      </c>
      <c r="FG43" s="6">
        <f t="shared" si="57"/>
        <v>-1480510.1030239975</v>
      </c>
      <c r="FH43" s="6">
        <f t="shared" si="57"/>
        <v>-3482510.1030239975</v>
      </c>
      <c r="FI43" s="6">
        <f t="shared" si="57"/>
        <v>1402489.8969760025</v>
      </c>
      <c r="FJ43" s="6">
        <f t="shared" si="57"/>
        <v>-3045510.1030239975</v>
      </c>
      <c r="FK43" s="6">
        <f t="shared" si="57"/>
        <v>2090489.8969760025</v>
      </c>
      <c r="FL43" s="6">
        <f t="shared" si="57"/>
        <v>3367489.8969760025</v>
      </c>
      <c r="FM43" s="6">
        <f t="shared" si="57"/>
        <v>1317489.8969760025</v>
      </c>
      <c r="FN43" s="6">
        <f t="shared" si="57"/>
        <v>1402489.8969760025</v>
      </c>
      <c r="FO43" s="6">
        <f t="shared" si="57"/>
        <v>-3045510.1030239975</v>
      </c>
      <c r="FP43" s="6">
        <f t="shared" si="57"/>
        <v>2090489.8969760025</v>
      </c>
      <c r="FQ43" s="6" t="e">
        <f t="shared" si="57"/>
        <v>#VALUE!</v>
      </c>
      <c r="FR43"/>
      <c r="FS43" s="5"/>
      <c r="FT43" s="14" t="s">
        <v>2099</v>
      </c>
      <c r="FU43" s="17"/>
      <c r="FV43" s="47"/>
      <c r="FW43" s="51"/>
      <c r="FX43" s="17"/>
      <c r="FY43" s="47"/>
      <c r="FZ43" s="47"/>
      <c r="GA43" s="17"/>
      <c r="GB43" s="47"/>
      <c r="GC43" s="47"/>
      <c r="GD43" s="17"/>
      <c r="GE43" s="47"/>
      <c r="GF43" s="47"/>
      <c r="GG43" s="17"/>
      <c r="GH43" s="47"/>
      <c r="GI43" s="47"/>
      <c r="GJ43" s="17"/>
      <c r="GK43" s="47"/>
      <c r="GM43" s="46"/>
      <c r="GN43" s="46"/>
      <c r="GO43" s="46"/>
      <c r="GP43" s="46"/>
      <c r="GQ43" s="46"/>
      <c r="GR43" s="46"/>
      <c r="GS43" s="46"/>
      <c r="GT43" s="46"/>
      <c r="GU43" s="46"/>
      <c r="GV43" s="46"/>
      <c r="GW43" s="46"/>
      <c r="GX43" s="46"/>
      <c r="GY43" s="46"/>
      <c r="GZ43" s="46"/>
      <c r="HA43" s="46"/>
      <c r="HB43" s="46"/>
      <c r="HC43" s="46"/>
      <c r="HD43" s="46"/>
      <c r="HE43" s="45"/>
      <c r="HF43" s="45"/>
      <c r="HG43" s="45"/>
      <c r="HH43" s="45"/>
      <c r="HI43" s="45"/>
      <c r="HJ43" s="45"/>
    </row>
    <row r="44" spans="1:218" s="3" customFormat="1" ht="12.95" customHeight="1" thickTop="1" x14ac:dyDescent="0.2">
      <c r="A44" s="12"/>
      <c r="B44" s="12"/>
      <c r="C44" s="3" t="s">
        <v>2183</v>
      </c>
      <c r="D44" s="12"/>
      <c r="E44" s="12"/>
      <c r="F44" s="12">
        <f>F43/1.044</f>
        <v>0</v>
      </c>
      <c r="G44" s="12">
        <f t="shared" ref="G44:T44" si="58">G43/1.032</f>
        <v>0</v>
      </c>
      <c r="H44" s="12">
        <f t="shared" si="58"/>
        <v>0</v>
      </c>
      <c r="I44" s="12">
        <f t="shared" si="58"/>
        <v>0</v>
      </c>
      <c r="J44" s="12">
        <f t="shared" si="58"/>
        <v>0</v>
      </c>
      <c r="K44" s="12">
        <f t="shared" si="58"/>
        <v>0</v>
      </c>
      <c r="L44" s="12">
        <f t="shared" si="58"/>
        <v>0</v>
      </c>
      <c r="M44" s="12">
        <f t="shared" si="58"/>
        <v>222868.21705426357</v>
      </c>
      <c r="N44" s="12">
        <f t="shared" si="58"/>
        <v>0</v>
      </c>
      <c r="O44" s="12">
        <f t="shared" si="58"/>
        <v>0</v>
      </c>
      <c r="P44" s="12">
        <f t="shared" si="58"/>
        <v>0</v>
      </c>
      <c r="Q44" s="12">
        <f t="shared" si="58"/>
        <v>0</v>
      </c>
      <c r="R44" s="12">
        <f t="shared" si="58"/>
        <v>0</v>
      </c>
      <c r="S44" s="12">
        <f t="shared" si="58"/>
        <v>0</v>
      </c>
      <c r="T44" s="12">
        <f t="shared" si="58"/>
        <v>0</v>
      </c>
      <c r="U44" s="12">
        <f>U43/1.032</f>
        <v>0</v>
      </c>
      <c r="V44" s="12">
        <f>V43/1.032</f>
        <v>0</v>
      </c>
      <c r="W44" s="12">
        <f>W43/1.032</f>
        <v>0</v>
      </c>
      <c r="X44" s="12">
        <f>X43/1.041</f>
        <v>0</v>
      </c>
      <c r="Y44" s="12">
        <f>Y43/1.041</f>
        <v>0</v>
      </c>
      <c r="Z44" s="12">
        <f>Z43/1.041</f>
        <v>0</v>
      </c>
      <c r="AA44" s="12">
        <f>AA43/1.041</f>
        <v>0</v>
      </c>
      <c r="AB44" s="12">
        <f>AB43/1.044</f>
        <v>0</v>
      </c>
      <c r="AC44" s="12">
        <f>AC43/1.038</f>
        <v>0</v>
      </c>
      <c r="AD44" s="12">
        <f>AD43/1.038</f>
        <v>0</v>
      </c>
      <c r="AE44" s="12">
        <f t="shared" ref="AE44:AQ44" si="59">AE43/1.038</f>
        <v>0</v>
      </c>
      <c r="AF44" s="12">
        <f t="shared" si="59"/>
        <v>0</v>
      </c>
      <c r="AG44" s="12">
        <f t="shared" si="59"/>
        <v>0</v>
      </c>
      <c r="AH44" s="12">
        <f t="shared" si="59"/>
        <v>0</v>
      </c>
      <c r="AI44" s="12">
        <f t="shared" si="59"/>
        <v>0</v>
      </c>
      <c r="AJ44" s="12">
        <f t="shared" si="59"/>
        <v>0</v>
      </c>
      <c r="AK44" s="12">
        <f t="shared" si="59"/>
        <v>0</v>
      </c>
      <c r="AL44" s="12">
        <f t="shared" si="59"/>
        <v>0</v>
      </c>
      <c r="AM44" s="12">
        <f t="shared" si="59"/>
        <v>0</v>
      </c>
      <c r="AN44" s="12">
        <f t="shared" si="59"/>
        <v>27184168.593448941</v>
      </c>
      <c r="AO44" s="12">
        <f t="shared" si="59"/>
        <v>11455508.670520231</v>
      </c>
      <c r="AP44" s="12">
        <f t="shared" si="59"/>
        <v>3769073.2177263969</v>
      </c>
      <c r="AQ44" s="12">
        <f t="shared" si="59"/>
        <v>10930560.693641618</v>
      </c>
      <c r="AR44" s="12">
        <f t="shared" ref="AR44:BG44" si="60">AR43/1.038</f>
        <v>18249238.921001926</v>
      </c>
      <c r="AS44" s="12">
        <f t="shared" si="60"/>
        <v>26645772.639691714</v>
      </c>
      <c r="AT44" s="12">
        <f t="shared" si="60"/>
        <v>29749625.240847785</v>
      </c>
      <c r="AU44" s="12">
        <f t="shared" si="60"/>
        <v>30197050.096339114</v>
      </c>
      <c r="AV44" s="12">
        <f t="shared" si="60"/>
        <v>32708702.312138729</v>
      </c>
      <c r="AW44" s="12">
        <f t="shared" si="60"/>
        <v>39228202.312138729</v>
      </c>
      <c r="AX44" s="12">
        <f t="shared" si="60"/>
        <v>44387535.645472057</v>
      </c>
      <c r="AY44" s="12">
        <f t="shared" si="60"/>
        <v>37024462.427745663</v>
      </c>
      <c r="AZ44" s="12">
        <f t="shared" si="60"/>
        <v>21202919.075144507</v>
      </c>
      <c r="BA44" s="12">
        <f t="shared" si="60"/>
        <v>7667021.1946050096</v>
      </c>
      <c r="BB44" s="12">
        <f t="shared" si="60"/>
        <v>13776573.217726396</v>
      </c>
      <c r="BC44" s="12">
        <f t="shared" si="60"/>
        <v>19480269.749518305</v>
      </c>
      <c r="BD44" s="12">
        <f t="shared" si="60"/>
        <v>28015387.283236992</v>
      </c>
      <c r="BE44" s="12">
        <f t="shared" si="60"/>
        <v>35996454.720616572</v>
      </c>
      <c r="BF44" s="12">
        <f t="shared" si="60"/>
        <v>40151447.013487473</v>
      </c>
      <c r="BG44" s="12">
        <f t="shared" si="60"/>
        <v>42858562.620423891</v>
      </c>
      <c r="BH44" s="12">
        <f>BH43/1.038</f>
        <v>43689244.701348744</v>
      </c>
      <c r="BI44" s="12">
        <f t="shared" ref="BI44:CN44" si="61">BI43/1.017</f>
        <v>47782542.772861362</v>
      </c>
      <c r="BJ44" s="12">
        <f t="shared" si="61"/>
        <v>51872247.787610628</v>
      </c>
      <c r="BK44" s="12">
        <f t="shared" si="61"/>
        <v>52262000.000000007</v>
      </c>
      <c r="BL44" s="12">
        <f t="shared" si="61"/>
        <v>42440749.262536876</v>
      </c>
      <c r="BM44" s="12">
        <f t="shared" si="61"/>
        <v>35871906.588003933</v>
      </c>
      <c r="BN44" s="12">
        <f t="shared" si="61"/>
        <v>39481131.760078669</v>
      </c>
      <c r="BO44" s="12">
        <f t="shared" si="61"/>
        <v>35762764.01179941</v>
      </c>
      <c r="BP44" s="12">
        <f t="shared" si="61"/>
        <v>40207728.613569327</v>
      </c>
      <c r="BQ44" s="12">
        <f t="shared" si="61"/>
        <v>44164819.075712882</v>
      </c>
      <c r="BR44" s="12">
        <f t="shared" si="61"/>
        <v>46561984.267453298</v>
      </c>
      <c r="BS44" s="12">
        <f t="shared" si="61"/>
        <v>46306895.771878079</v>
      </c>
      <c r="BT44" s="12">
        <f t="shared" si="61"/>
        <v>48311194.690265492</v>
      </c>
      <c r="BU44" s="12">
        <f t="shared" si="61"/>
        <v>49524068.829891846</v>
      </c>
      <c r="BV44" s="12">
        <f t="shared" si="61"/>
        <v>51851474.926253691</v>
      </c>
      <c r="BW44" s="12">
        <f t="shared" si="61"/>
        <v>50731135.69321534</v>
      </c>
      <c r="BX44" s="12">
        <f t="shared" si="61"/>
        <v>42001590.95378565</v>
      </c>
      <c r="BY44" s="12">
        <f t="shared" si="61"/>
        <v>35920136.676499508</v>
      </c>
      <c r="BZ44" s="12">
        <f t="shared" si="61"/>
        <v>29782376.597836778</v>
      </c>
      <c r="CA44" s="12">
        <f t="shared" si="61"/>
        <v>37934369.714847594</v>
      </c>
      <c r="CB44" s="12">
        <f t="shared" si="61"/>
        <v>42605679.44936087</v>
      </c>
      <c r="CC44" s="12">
        <f t="shared" si="61"/>
        <v>45452765.978367753</v>
      </c>
      <c r="CD44" s="12">
        <f t="shared" si="61"/>
        <v>47092464.110127829</v>
      </c>
      <c r="CE44" s="12">
        <f t="shared" si="61"/>
        <v>45590900.688298926</v>
      </c>
      <c r="CF44" s="12">
        <f t="shared" si="61"/>
        <v>44324000.000000007</v>
      </c>
      <c r="CG44" s="12">
        <f t="shared" si="61"/>
        <v>44419178.957718782</v>
      </c>
      <c r="CH44" s="12">
        <f t="shared" si="61"/>
        <v>43530633.235004924</v>
      </c>
      <c r="CI44" s="12">
        <f t="shared" si="61"/>
        <v>38265411.997050151</v>
      </c>
      <c r="CJ44" s="12">
        <f t="shared" si="61"/>
        <v>24316602.850491647</v>
      </c>
      <c r="CK44" s="12">
        <f t="shared" si="61"/>
        <v>8849432.1750009861</v>
      </c>
      <c r="CL44" s="12">
        <f t="shared" si="61"/>
        <v>-4774198.6755398214</v>
      </c>
      <c r="CM44" s="12">
        <f t="shared" si="61"/>
        <v>-6168164.30975811</v>
      </c>
      <c r="CN44" s="12">
        <f t="shared" si="61"/>
        <v>-6168164.30975811</v>
      </c>
      <c r="CO44" s="12">
        <f t="shared" ref="CO44:DT44" si="62">CO43/1.017</f>
        <v>-6168164.30975811</v>
      </c>
      <c r="CP44" s="12">
        <f t="shared" si="62"/>
        <v>-6168164.30975811</v>
      </c>
      <c r="CQ44" s="12">
        <f t="shared" si="62"/>
        <v>-6168164.30975811</v>
      </c>
      <c r="CR44" s="12">
        <f t="shared" si="62"/>
        <v>-6168164.30975811</v>
      </c>
      <c r="CS44" s="12">
        <f t="shared" si="62"/>
        <v>-6168164.30975811</v>
      </c>
      <c r="CT44" s="12">
        <f t="shared" si="62"/>
        <v>6026525.9557286166</v>
      </c>
      <c r="CU44" s="12">
        <f t="shared" si="62"/>
        <v>17825868.138619471</v>
      </c>
      <c r="CV44" s="12">
        <f t="shared" si="62"/>
        <v>-6168164.30975811</v>
      </c>
      <c r="CW44" s="12">
        <f t="shared" si="62"/>
        <v>-5430701.1829144526</v>
      </c>
      <c r="CX44" s="12">
        <f t="shared" si="62"/>
        <v>-3464132.844664698</v>
      </c>
      <c r="CY44" s="12">
        <f t="shared" si="62"/>
        <v>-1251743.4641337243</v>
      </c>
      <c r="CZ44" s="12">
        <f t="shared" si="62"/>
        <v>-2972490.7601022595</v>
      </c>
      <c r="DA44" s="12">
        <f t="shared" si="62"/>
        <v>-3955774.9292271365</v>
      </c>
      <c r="DB44" s="12">
        <f t="shared" si="62"/>
        <v>-4201595.9715083558</v>
      </c>
      <c r="DC44" s="12">
        <f t="shared" si="62"/>
        <v>-4447417.0137895755</v>
      </c>
      <c r="DD44" s="12">
        <f t="shared" si="62"/>
        <v>-3218311.8023834787</v>
      </c>
      <c r="DE44" s="12">
        <f t="shared" si="62"/>
        <v>5877066.7620216357</v>
      </c>
      <c r="DF44" s="12">
        <f t="shared" si="62"/>
        <v>16103226.054057034</v>
      </c>
      <c r="DG44" s="12">
        <f t="shared" si="62"/>
        <v>27656815.041274339</v>
      </c>
      <c r="DH44" s="12">
        <f t="shared" si="62"/>
        <v>12253544.63812783</v>
      </c>
      <c r="DI44" s="12">
        <f t="shared" si="62"/>
        <v>-2478973.5526292995</v>
      </c>
      <c r="DJ44" s="12">
        <f t="shared" si="62"/>
        <v>-3216436.6794729577</v>
      </c>
      <c r="DK44" s="12">
        <f t="shared" si="62"/>
        <v>-2970615.6371917385</v>
      </c>
      <c r="DL44" s="12">
        <f t="shared" si="62"/>
        <v>-4937183.9754414922</v>
      </c>
      <c r="DM44" s="12">
        <f t="shared" si="62"/>
        <v>-3462667.751252702</v>
      </c>
      <c r="DN44" s="12">
        <f t="shared" si="62"/>
        <v>7188976.2998780757</v>
      </c>
      <c r="DO44" s="12">
        <f t="shared" si="62"/>
        <v>16549841.589946905</v>
      </c>
      <c r="DP44" s="12">
        <f t="shared" si="62"/>
        <v>27982486.624361854</v>
      </c>
      <c r="DQ44" s="12">
        <f t="shared" si="62"/>
        <v>36890057.912464112</v>
      </c>
      <c r="DR44" s="12">
        <f t="shared" si="62"/>
        <v>51563607.568314657</v>
      </c>
      <c r="DS44" s="12">
        <f t="shared" si="62"/>
        <v>52737648.866249762</v>
      </c>
      <c r="DT44" s="12">
        <f t="shared" si="62"/>
        <v>22089582.986210428</v>
      </c>
      <c r="DU44" s="12">
        <f t="shared" ref="DU44:EZ44" si="63">DU43/1.017</f>
        <v>-5300699.2163461139</v>
      </c>
      <c r="DV44" s="12">
        <f t="shared" si="63"/>
        <v>-6516038.4493844621</v>
      </c>
      <c r="DW44" s="12">
        <f t="shared" si="63"/>
        <v>-1465890.9567590931</v>
      </c>
      <c r="DX44" s="12">
        <f t="shared" si="63"/>
        <v>-291849.65882398974</v>
      </c>
      <c r="DY44" s="12">
        <f t="shared" si="63"/>
        <v>-4827739.5309970481</v>
      </c>
      <c r="DZ44" s="12">
        <f t="shared" si="63"/>
        <v>3745613.4680196685</v>
      </c>
      <c r="EA44" s="12">
        <f t="shared" si="63"/>
        <v>12186124.775787612</v>
      </c>
      <c r="EB44" s="12">
        <f t="shared" si="63"/>
        <v>28423096.26054671</v>
      </c>
      <c r="EC44" s="12">
        <f t="shared" si="63"/>
        <v>41315918.2861121</v>
      </c>
      <c r="ED44" s="12">
        <f t="shared" si="63"/>
        <v>49978651.816102266</v>
      </c>
      <c r="EE44" s="12">
        <f t="shared" si="63"/>
        <v>50111395.178934127</v>
      </c>
      <c r="EF44" s="12">
        <f t="shared" si="63"/>
        <v>18325353.880999021</v>
      </c>
      <c r="EG44" s="12">
        <f t="shared" si="63"/>
        <v>-3645733.6312920335</v>
      </c>
      <c r="EH44" s="12">
        <f t="shared" si="63"/>
        <v>-875822.12686725426</v>
      </c>
      <c r="EI44" s="12">
        <f t="shared" si="63"/>
        <v>-2891554.6735732523</v>
      </c>
      <c r="EJ44" s="12">
        <f t="shared" si="63"/>
        <v>-2807841.7925506369</v>
      </c>
      <c r="EK44" s="12">
        <f t="shared" si="63"/>
        <v>-7181489.776818091</v>
      </c>
      <c r="EL44" s="12">
        <f t="shared" si="63"/>
        <v>8087386.3293766007</v>
      </c>
      <c r="EM44" s="12">
        <f t="shared" si="63"/>
        <v>20726046.113054086</v>
      </c>
      <c r="EN44" s="12">
        <f t="shared" si="63"/>
        <v>30903037.263496563</v>
      </c>
      <c r="EO44" s="12">
        <f t="shared" si="63"/>
        <v>42786026.447370701</v>
      </c>
      <c r="EP44" s="12">
        <f t="shared" si="63"/>
        <v>50605102.160251729</v>
      </c>
      <c r="EQ44" s="12">
        <f t="shared" si="63"/>
        <v>55636838.640094399</v>
      </c>
      <c r="ER44" s="12">
        <f t="shared" si="63"/>
        <v>27890390.26251328</v>
      </c>
      <c r="ES44" s="12">
        <f t="shared" si="63"/>
        <v>-2886539.9243107154</v>
      </c>
      <c r="ET44" s="12">
        <f t="shared" si="63"/>
        <v>-2802960.7699351013</v>
      </c>
      <c r="EU44" s="12">
        <f t="shared" si="63"/>
        <v>-7176608.7542025549</v>
      </c>
      <c r="EV44" s="12">
        <f t="shared" si="63"/>
        <v>-2126461.2615771857</v>
      </c>
      <c r="EW44" s="12">
        <f t="shared" si="63"/>
        <v>-870807.37760471739</v>
      </c>
      <c r="EX44" s="12">
        <f t="shared" si="63"/>
        <v>8458593.8023362849</v>
      </c>
      <c r="EY44" s="12">
        <f t="shared" si="63"/>
        <v>20734896.653860375</v>
      </c>
      <c r="EZ44" s="12">
        <f t="shared" si="63"/>
        <v>28553972.3667414</v>
      </c>
      <c r="FA44" s="12">
        <f>FA43/1.017</f>
        <v>45403529.8888653</v>
      </c>
      <c r="FB44" s="12">
        <f>FB43/1.017</f>
        <v>58851907.469986238</v>
      </c>
      <c r="FC44" s="12">
        <f>FC43/1.017</f>
        <v>56836174.923280247</v>
      </c>
      <c r="FD44" s="12">
        <f t="shared" ref="FD44:FQ44" si="64">FD43/1.017</f>
        <v>27662131.658776797</v>
      </c>
      <c r="FE44" s="12">
        <f t="shared" si="64"/>
        <v>-7761648.0855693202</v>
      </c>
      <c r="FF44" s="12">
        <f t="shared" si="64"/>
        <v>-2711416.0305054057</v>
      </c>
      <c r="FG44" s="12">
        <f t="shared" si="64"/>
        <v>-1455762.1465329377</v>
      </c>
      <c r="FH44" s="12">
        <f t="shared" si="64"/>
        <v>-3424297.0531209419</v>
      </c>
      <c r="FI44" s="12">
        <f t="shared" si="64"/>
        <v>1379046.1130540832</v>
      </c>
      <c r="FJ44" s="12">
        <f t="shared" si="64"/>
        <v>-2994601.8712133705</v>
      </c>
      <c r="FK44" s="12">
        <f t="shared" si="64"/>
        <v>2055545.6214119988</v>
      </c>
      <c r="FL44" s="12">
        <f t="shared" si="64"/>
        <v>3311199.5053844671</v>
      </c>
      <c r="FM44" s="12">
        <f t="shared" si="64"/>
        <v>1295466.9586784686</v>
      </c>
      <c r="FN44" s="12">
        <f t="shared" si="64"/>
        <v>1379046.1130540832</v>
      </c>
      <c r="FO44" s="12">
        <f t="shared" si="64"/>
        <v>-2994601.8712133705</v>
      </c>
      <c r="FP44" s="12">
        <f t="shared" si="64"/>
        <v>2055545.6214119988</v>
      </c>
      <c r="FQ44" s="12" t="e">
        <f t="shared" si="64"/>
        <v>#VALUE!</v>
      </c>
      <c r="FR44"/>
      <c r="FS44" s="5"/>
      <c r="FT44" s="14" t="s">
        <v>2099</v>
      </c>
      <c r="FU44" s="17"/>
      <c r="FV44" s="47"/>
      <c r="FW44" s="51"/>
      <c r="FX44" s="17"/>
      <c r="FY44" s="47"/>
      <c r="FZ44" s="47"/>
      <c r="GA44" s="17"/>
      <c r="GB44" s="47"/>
      <c r="GC44" s="47"/>
      <c r="GD44" s="17"/>
      <c r="GE44" s="47"/>
      <c r="GF44" s="47"/>
      <c r="GG44" s="17"/>
      <c r="GH44" s="47"/>
      <c r="GI44" s="47"/>
      <c r="GJ44" s="17"/>
      <c r="GK44" s="47"/>
      <c r="GM44" s="46"/>
      <c r="GN44" s="46"/>
      <c r="GO44" s="46"/>
      <c r="GP44" s="46"/>
      <c r="GQ44" s="46"/>
      <c r="GR44" s="46"/>
      <c r="GS44" s="46"/>
      <c r="GT44" s="46"/>
      <c r="GU44" s="46"/>
      <c r="GV44" s="46"/>
      <c r="GW44" s="46"/>
      <c r="GX44" s="46"/>
      <c r="GY44" s="46"/>
      <c r="GZ44" s="46"/>
      <c r="HA44" s="46"/>
      <c r="HB44" s="46"/>
      <c r="HC44" s="46"/>
      <c r="HD44" s="46"/>
      <c r="HE44" s="45"/>
      <c r="HF44" s="45"/>
      <c r="HG44" s="45"/>
      <c r="HH44" s="45"/>
      <c r="HI44" s="45"/>
      <c r="HJ44" s="45"/>
    </row>
    <row r="45" spans="1:218" s="3" customFormat="1" ht="12.95" customHeight="1" x14ac:dyDescent="0.2">
      <c r="C45" s="3" t="s">
        <v>2184</v>
      </c>
      <c r="F45" s="5">
        <v>65476157</v>
      </c>
      <c r="G45" s="5">
        <v>65476157</v>
      </c>
      <c r="H45" s="5">
        <v>65476157</v>
      </c>
      <c r="I45" s="5">
        <v>65476157</v>
      </c>
      <c r="J45" s="5">
        <v>65476157</v>
      </c>
      <c r="K45" s="5">
        <v>65476157</v>
      </c>
      <c r="L45" s="5">
        <v>65476157</v>
      </c>
      <c r="M45" s="5">
        <v>65476157</v>
      </c>
      <c r="N45" s="5">
        <v>65476157</v>
      </c>
      <c r="O45" s="5">
        <v>65476157</v>
      </c>
      <c r="P45" s="5">
        <v>65476157</v>
      </c>
      <c r="Q45" s="5">
        <v>65476157</v>
      </c>
      <c r="R45" s="5">
        <v>65476157</v>
      </c>
      <c r="S45" s="5">
        <v>65476157</v>
      </c>
      <c r="T45" s="5">
        <v>65476157</v>
      </c>
      <c r="U45" s="5">
        <v>65476157</v>
      </c>
      <c r="V45" s="5">
        <v>65476157</v>
      </c>
      <c r="W45" s="5">
        <v>65476157</v>
      </c>
      <c r="X45" s="5">
        <v>65476157</v>
      </c>
      <c r="Y45" s="5">
        <v>65476157</v>
      </c>
      <c r="Z45" s="5">
        <v>65476157</v>
      </c>
      <c r="AA45" s="5">
        <v>65476157</v>
      </c>
      <c r="AB45" s="5">
        <v>65476157</v>
      </c>
      <c r="AC45" s="5">
        <v>65476157</v>
      </c>
      <c r="AD45" s="5">
        <v>65476157</v>
      </c>
      <c r="AE45" s="5">
        <v>65476157</v>
      </c>
      <c r="AF45" s="5">
        <v>65476157</v>
      </c>
      <c r="AG45" s="5">
        <v>65476157</v>
      </c>
      <c r="AH45" s="5">
        <v>65476157</v>
      </c>
      <c r="AI45" s="5">
        <v>65476157</v>
      </c>
      <c r="AJ45" s="5">
        <v>65476157</v>
      </c>
      <c r="AK45" s="5">
        <v>65476157</v>
      </c>
      <c r="AL45" s="5">
        <v>65476157</v>
      </c>
      <c r="AM45" s="5">
        <v>65476157</v>
      </c>
      <c r="AN45" s="5">
        <v>65476157</v>
      </c>
      <c r="AO45" s="5">
        <v>65476157</v>
      </c>
      <c r="AP45" s="5">
        <v>65476157</v>
      </c>
      <c r="AQ45" s="5">
        <v>65476157</v>
      </c>
      <c r="AR45" s="5">
        <v>65476157</v>
      </c>
      <c r="AS45" s="5">
        <v>65476157</v>
      </c>
      <c r="AT45" s="5">
        <v>65476157</v>
      </c>
      <c r="AU45" s="5">
        <v>65476157</v>
      </c>
      <c r="AV45" s="5">
        <v>65476157</v>
      </c>
      <c r="AW45" s="5">
        <v>65476157</v>
      </c>
      <c r="AX45" s="5">
        <v>65476157</v>
      </c>
      <c r="AY45" s="5">
        <v>65476157</v>
      </c>
      <c r="AZ45" s="5">
        <v>65476157</v>
      </c>
      <c r="BA45" s="5">
        <v>65476157</v>
      </c>
      <c r="BB45" s="5">
        <v>65476157</v>
      </c>
      <c r="BC45" s="5">
        <v>65476157</v>
      </c>
      <c r="BD45" s="5">
        <v>65476157</v>
      </c>
      <c r="BE45" s="5">
        <v>65476157</v>
      </c>
      <c r="BF45" s="5">
        <v>65476157</v>
      </c>
      <c r="BG45" s="5">
        <v>65476157</v>
      </c>
      <c r="BH45" s="5">
        <v>65476157</v>
      </c>
      <c r="BI45" s="5">
        <v>65476157</v>
      </c>
      <c r="BJ45" s="5">
        <v>65476157</v>
      </c>
      <c r="BK45" s="5">
        <v>65476157</v>
      </c>
      <c r="BL45" s="5">
        <v>65476157</v>
      </c>
      <c r="BM45" s="5">
        <v>65476157</v>
      </c>
      <c r="BN45" s="5">
        <v>65476157</v>
      </c>
      <c r="BO45" s="5">
        <v>65476157</v>
      </c>
      <c r="BP45" s="5">
        <v>65476157</v>
      </c>
      <c r="BQ45" s="5">
        <v>65476157</v>
      </c>
      <c r="BR45" s="5">
        <v>65476157</v>
      </c>
      <c r="BS45" s="5">
        <v>65476157</v>
      </c>
      <c r="BT45" s="5">
        <v>65476157</v>
      </c>
      <c r="BU45" s="5">
        <v>65476157</v>
      </c>
      <c r="BV45" s="5">
        <v>65476157</v>
      </c>
      <c r="BW45" s="5">
        <v>65476157</v>
      </c>
      <c r="BX45" s="5">
        <v>65476157</v>
      </c>
      <c r="BY45" s="5">
        <v>65476157</v>
      </c>
      <c r="BZ45" s="5">
        <v>65476157</v>
      </c>
      <c r="CA45" s="5">
        <v>65476157</v>
      </c>
      <c r="CB45" s="5">
        <v>65476157</v>
      </c>
      <c r="CC45" s="5">
        <v>65476157</v>
      </c>
      <c r="CD45" s="5">
        <v>65476157</v>
      </c>
      <c r="CE45" s="5">
        <v>65476157</v>
      </c>
      <c r="CF45" s="5">
        <v>65476157</v>
      </c>
      <c r="CG45" s="5">
        <v>65476157</v>
      </c>
      <c r="CH45" s="5">
        <v>65476157</v>
      </c>
      <c r="CI45" s="5">
        <v>65476157</v>
      </c>
      <c r="CJ45" s="5">
        <v>65476157</v>
      </c>
      <c r="CK45" s="5">
        <v>65476157</v>
      </c>
      <c r="CL45" s="5">
        <v>65476157</v>
      </c>
      <c r="CM45" s="5">
        <v>65476157</v>
      </c>
      <c r="CN45" s="5">
        <v>65476157</v>
      </c>
      <c r="CO45" s="5">
        <v>65476157</v>
      </c>
      <c r="CP45" s="5">
        <v>65476157</v>
      </c>
      <c r="CQ45" s="5">
        <v>65476157</v>
      </c>
      <c r="CR45" s="5">
        <v>65476157</v>
      </c>
      <c r="CS45" s="5">
        <v>65476157</v>
      </c>
      <c r="CT45" s="5">
        <v>65476157</v>
      </c>
      <c r="CU45" s="5">
        <v>65476157</v>
      </c>
      <c r="CV45" s="5">
        <v>65476157</v>
      </c>
      <c r="CW45" s="5">
        <v>65476157</v>
      </c>
      <c r="CX45" s="5">
        <v>65476157</v>
      </c>
      <c r="CY45" s="5">
        <v>65476157</v>
      </c>
      <c r="CZ45" s="5">
        <v>65476157</v>
      </c>
      <c r="DA45" s="5">
        <v>65476157</v>
      </c>
      <c r="DB45" s="5">
        <v>65476157</v>
      </c>
      <c r="DC45" s="5">
        <v>65476157</v>
      </c>
      <c r="DD45" s="5">
        <v>65476157</v>
      </c>
      <c r="DE45" s="5">
        <v>65476157</v>
      </c>
      <c r="DF45" s="5">
        <v>65476157</v>
      </c>
      <c r="DG45" s="5">
        <v>65476157</v>
      </c>
      <c r="DH45" s="5">
        <v>65476157</v>
      </c>
      <c r="DI45" s="5">
        <v>65476157</v>
      </c>
      <c r="DJ45" s="5">
        <v>65476157</v>
      </c>
      <c r="DK45" s="5">
        <v>65476157</v>
      </c>
      <c r="DL45" s="5">
        <v>65476157</v>
      </c>
      <c r="DM45" s="5">
        <v>65476157</v>
      </c>
      <c r="DN45" s="5">
        <v>65476157</v>
      </c>
      <c r="DO45" s="5">
        <v>65476157</v>
      </c>
      <c r="DP45" s="5">
        <v>65476157</v>
      </c>
      <c r="DQ45" s="5">
        <v>65476157</v>
      </c>
      <c r="DR45" s="5">
        <v>65476157</v>
      </c>
      <c r="DS45" s="5">
        <v>65476157</v>
      </c>
      <c r="DT45" s="5">
        <v>65476157</v>
      </c>
      <c r="DU45" s="5">
        <v>65476157</v>
      </c>
      <c r="DV45" s="5">
        <v>65476157</v>
      </c>
      <c r="DW45" s="5">
        <v>65476157</v>
      </c>
      <c r="DX45" s="5">
        <v>65476157</v>
      </c>
      <c r="DY45" s="5">
        <v>65476157</v>
      </c>
      <c r="DZ45" s="5">
        <v>65476157</v>
      </c>
      <c r="EA45" s="5">
        <v>65476157</v>
      </c>
      <c r="EB45" s="5">
        <v>65476157</v>
      </c>
      <c r="EC45" s="5">
        <v>65476157</v>
      </c>
      <c r="ED45" s="5">
        <v>65476157</v>
      </c>
      <c r="EE45" s="5">
        <v>65476157</v>
      </c>
      <c r="EF45" s="5">
        <v>65476157</v>
      </c>
      <c r="EG45" s="5">
        <v>65476157</v>
      </c>
      <c r="EH45" s="5">
        <v>65476157</v>
      </c>
      <c r="EI45" s="5">
        <v>65476157</v>
      </c>
      <c r="EJ45" s="5">
        <v>65476157</v>
      </c>
      <c r="EK45" s="5">
        <v>65476157</v>
      </c>
      <c r="EL45" s="5">
        <v>65476157</v>
      </c>
      <c r="EM45" s="5">
        <v>65476157</v>
      </c>
      <c r="EN45" s="5">
        <v>65476157</v>
      </c>
      <c r="EO45" s="5">
        <v>65476157</v>
      </c>
      <c r="EP45" s="5">
        <v>65476157</v>
      </c>
      <c r="EQ45" s="5">
        <v>65476157</v>
      </c>
      <c r="ER45" s="5">
        <v>65476157</v>
      </c>
      <c r="ES45" s="5">
        <v>65476157</v>
      </c>
      <c r="ET45" s="5">
        <v>65476157</v>
      </c>
      <c r="EU45" s="5">
        <v>65476157</v>
      </c>
      <c r="EV45" s="5">
        <v>65476157</v>
      </c>
      <c r="EW45" s="5">
        <v>65476157</v>
      </c>
      <c r="EX45" s="5">
        <v>65476157</v>
      </c>
      <c r="EY45" s="5">
        <v>65476157</v>
      </c>
      <c r="EZ45" s="5">
        <v>65476157</v>
      </c>
      <c r="FA45" s="5">
        <v>65476157</v>
      </c>
      <c r="FB45" s="5">
        <v>65476157</v>
      </c>
      <c r="FC45" s="5">
        <v>65476157</v>
      </c>
      <c r="FD45" s="5">
        <v>65476157</v>
      </c>
      <c r="FE45" s="5">
        <v>65476157</v>
      </c>
      <c r="FF45" s="5">
        <v>65476157</v>
      </c>
      <c r="FG45" s="5">
        <v>65476157</v>
      </c>
      <c r="FH45" s="5">
        <v>65476157</v>
      </c>
      <c r="FI45" s="5">
        <v>65476157</v>
      </c>
      <c r="FJ45" s="5">
        <v>65476157</v>
      </c>
      <c r="FK45" s="5">
        <v>65476157</v>
      </c>
      <c r="FL45" s="5">
        <v>65476157</v>
      </c>
      <c r="FM45" s="5">
        <v>65476157</v>
      </c>
      <c r="FN45" s="5">
        <v>65476157</v>
      </c>
      <c r="FO45" s="5">
        <v>65476157</v>
      </c>
      <c r="FP45" s="5">
        <v>65476157</v>
      </c>
      <c r="FQ45" s="5">
        <v>65476225</v>
      </c>
      <c r="FR45"/>
      <c r="FS45" s="5"/>
      <c r="FT45" s="14" t="s">
        <v>2099</v>
      </c>
      <c r="FU45" s="17"/>
      <c r="FV45" s="47"/>
      <c r="FW45" s="51"/>
      <c r="FX45" s="17"/>
      <c r="FY45" s="47"/>
      <c r="FZ45" s="47"/>
      <c r="GA45" s="17"/>
      <c r="GB45" s="47"/>
      <c r="GC45" s="47"/>
      <c r="GD45" s="17"/>
      <c r="GE45" s="47"/>
      <c r="GF45" s="47"/>
      <c r="GG45" s="17"/>
      <c r="GH45" s="47"/>
      <c r="GI45" s="47"/>
      <c r="GJ45" s="17"/>
      <c r="GK45" s="47"/>
      <c r="GM45" s="46"/>
      <c r="GN45" s="46"/>
      <c r="GO45" s="46"/>
      <c r="GP45" s="46"/>
      <c r="GQ45" s="46"/>
      <c r="GR45" s="46"/>
      <c r="GS45" s="46"/>
      <c r="GT45" s="46"/>
      <c r="GU45" s="46"/>
      <c r="GV45" s="46"/>
      <c r="GW45" s="46"/>
      <c r="GX45" s="46"/>
      <c r="GY45" s="46"/>
      <c r="GZ45" s="46"/>
      <c r="HA45" s="46"/>
      <c r="HB45" s="46"/>
      <c r="HC45" s="46"/>
      <c r="HD45" s="46"/>
      <c r="HE45" s="45"/>
      <c r="HF45" s="45"/>
      <c r="HG45" s="45"/>
      <c r="HH45" s="45"/>
      <c r="HI45" s="45"/>
      <c r="HJ45" s="45"/>
    </row>
    <row r="46" spans="1:218" s="3" customFormat="1" ht="12.95" customHeight="1" thickBot="1" x14ac:dyDescent="0.25">
      <c r="C46" s="3" t="s">
        <v>2233</v>
      </c>
      <c r="F46" s="6">
        <f t="shared" ref="F46:O46" si="65">F45+F44</f>
        <v>65476157</v>
      </c>
      <c r="G46" s="6">
        <f t="shared" si="65"/>
        <v>65476157</v>
      </c>
      <c r="H46" s="6">
        <f t="shared" si="65"/>
        <v>65476157</v>
      </c>
      <c r="I46" s="6">
        <f t="shared" si="65"/>
        <v>65476157</v>
      </c>
      <c r="J46" s="6">
        <f t="shared" si="65"/>
        <v>65476157</v>
      </c>
      <c r="K46" s="6">
        <f t="shared" si="65"/>
        <v>65476157</v>
      </c>
      <c r="L46" s="6">
        <f t="shared" si="65"/>
        <v>65476157</v>
      </c>
      <c r="M46" s="6">
        <f t="shared" si="65"/>
        <v>65699025.217054263</v>
      </c>
      <c r="N46" s="6">
        <f t="shared" si="65"/>
        <v>65476157</v>
      </c>
      <c r="O46" s="6">
        <f t="shared" si="65"/>
        <v>65476157</v>
      </c>
      <c r="P46" s="6">
        <f t="shared" ref="P46:AF46" si="66">P45+P44</f>
        <v>65476157</v>
      </c>
      <c r="Q46" s="6">
        <f t="shared" si="66"/>
        <v>65476157</v>
      </c>
      <c r="R46" s="6">
        <f t="shared" si="66"/>
        <v>65476157</v>
      </c>
      <c r="S46" s="6">
        <f t="shared" si="66"/>
        <v>65476157</v>
      </c>
      <c r="T46" s="6">
        <f t="shared" si="66"/>
        <v>65476157</v>
      </c>
      <c r="U46" s="6">
        <f t="shared" si="66"/>
        <v>65476157</v>
      </c>
      <c r="V46" s="6">
        <f t="shared" si="66"/>
        <v>65476157</v>
      </c>
      <c r="W46" s="6">
        <f t="shared" si="66"/>
        <v>65476157</v>
      </c>
      <c r="X46" s="6">
        <f t="shared" si="66"/>
        <v>65476157</v>
      </c>
      <c r="Y46" s="6">
        <f t="shared" si="66"/>
        <v>65476157</v>
      </c>
      <c r="Z46" s="6">
        <f t="shared" si="66"/>
        <v>65476157</v>
      </c>
      <c r="AA46" s="6">
        <f t="shared" si="66"/>
        <v>65476157</v>
      </c>
      <c r="AB46" s="6">
        <f t="shared" si="66"/>
        <v>65476157</v>
      </c>
      <c r="AC46" s="6">
        <f t="shared" si="66"/>
        <v>65476157</v>
      </c>
      <c r="AD46" s="6">
        <f t="shared" si="66"/>
        <v>65476157</v>
      </c>
      <c r="AE46" s="6">
        <f t="shared" si="66"/>
        <v>65476157</v>
      </c>
      <c r="AF46" s="6">
        <f t="shared" si="66"/>
        <v>65476157</v>
      </c>
      <c r="AG46" s="6">
        <f t="shared" ref="AG46:AV46" si="67">AG45+AG44</f>
        <v>65476157</v>
      </c>
      <c r="AH46" s="6">
        <f t="shared" si="67"/>
        <v>65476157</v>
      </c>
      <c r="AI46" s="6">
        <f t="shared" si="67"/>
        <v>65476157</v>
      </c>
      <c r="AJ46" s="6">
        <f t="shared" si="67"/>
        <v>65476157</v>
      </c>
      <c r="AK46" s="6">
        <f t="shared" si="67"/>
        <v>65476157</v>
      </c>
      <c r="AL46" s="6">
        <f t="shared" si="67"/>
        <v>65476157</v>
      </c>
      <c r="AM46" s="6">
        <f t="shared" si="67"/>
        <v>65476157</v>
      </c>
      <c r="AN46" s="6">
        <f t="shared" si="67"/>
        <v>92660325.593448937</v>
      </c>
      <c r="AO46" s="6">
        <f t="shared" si="67"/>
        <v>76931665.670520231</v>
      </c>
      <c r="AP46" s="6">
        <f t="shared" si="67"/>
        <v>69245230.217726395</v>
      </c>
      <c r="AQ46" s="6">
        <f t="shared" si="67"/>
        <v>76406717.693641618</v>
      </c>
      <c r="AR46" s="6">
        <f t="shared" si="67"/>
        <v>83725395.921001926</v>
      </c>
      <c r="AS46" s="6">
        <f t="shared" si="67"/>
        <v>92121929.63969171</v>
      </c>
      <c r="AT46" s="6">
        <f t="shared" si="67"/>
        <v>95225782.240847781</v>
      </c>
      <c r="AU46" s="6">
        <f t="shared" si="67"/>
        <v>95673207.096339107</v>
      </c>
      <c r="AV46" s="6">
        <f t="shared" si="67"/>
        <v>98184859.312138736</v>
      </c>
      <c r="AW46" s="6">
        <f t="shared" ref="AW46:BL46" si="68">AW45+AW44</f>
        <v>104704359.31213874</v>
      </c>
      <c r="AX46" s="6">
        <f t="shared" si="68"/>
        <v>109863692.64547205</v>
      </c>
      <c r="AY46" s="6">
        <f t="shared" si="68"/>
        <v>102500619.42774567</v>
      </c>
      <c r="AZ46" s="6">
        <f t="shared" si="68"/>
        <v>86679076.0751445</v>
      </c>
      <c r="BA46" s="6">
        <f t="shared" si="68"/>
        <v>73143178.194605008</v>
      </c>
      <c r="BB46" s="6">
        <f t="shared" si="68"/>
        <v>79252730.217726395</v>
      </c>
      <c r="BC46" s="6">
        <f t="shared" si="68"/>
        <v>84956426.749518305</v>
      </c>
      <c r="BD46" s="6">
        <f t="shared" si="68"/>
        <v>93491544.283236995</v>
      </c>
      <c r="BE46" s="6">
        <f t="shared" si="68"/>
        <v>101472611.72061658</v>
      </c>
      <c r="BF46" s="6">
        <f t="shared" si="68"/>
        <v>105627604.01348747</v>
      </c>
      <c r="BG46" s="6">
        <f t="shared" si="68"/>
        <v>108334719.62042388</v>
      </c>
      <c r="BH46" s="6">
        <f t="shared" si="68"/>
        <v>109165401.70134875</v>
      </c>
      <c r="BI46" s="6">
        <f t="shared" si="68"/>
        <v>113258699.77286136</v>
      </c>
      <c r="BJ46" s="6">
        <f t="shared" si="68"/>
        <v>117348404.78761062</v>
      </c>
      <c r="BK46" s="6">
        <f t="shared" si="68"/>
        <v>117738157</v>
      </c>
      <c r="BL46" s="6">
        <f t="shared" si="68"/>
        <v>107916906.26253688</v>
      </c>
      <c r="BM46" s="6">
        <f t="shared" ref="BM46:CB46" si="69">BM45+BM44</f>
        <v>101348063.58800393</v>
      </c>
      <c r="BN46" s="6">
        <f t="shared" si="69"/>
        <v>104957288.76007867</v>
      </c>
      <c r="BO46" s="6">
        <f t="shared" si="69"/>
        <v>101238921.01179941</v>
      </c>
      <c r="BP46" s="6">
        <f t="shared" si="69"/>
        <v>105683885.61356932</v>
      </c>
      <c r="BQ46" s="6">
        <f t="shared" si="69"/>
        <v>109640976.07571289</v>
      </c>
      <c r="BR46" s="6">
        <f t="shared" si="69"/>
        <v>112038141.2674533</v>
      </c>
      <c r="BS46" s="6">
        <f t="shared" si="69"/>
        <v>111783052.77187808</v>
      </c>
      <c r="BT46" s="6">
        <f t="shared" si="69"/>
        <v>113787351.69026549</v>
      </c>
      <c r="BU46" s="6">
        <f t="shared" si="69"/>
        <v>115000225.82989185</v>
      </c>
      <c r="BV46" s="6">
        <f t="shared" si="69"/>
        <v>117327631.92625369</v>
      </c>
      <c r="BW46" s="6">
        <f t="shared" si="69"/>
        <v>116207292.69321534</v>
      </c>
      <c r="BX46" s="6">
        <f t="shared" si="69"/>
        <v>107477747.95378566</v>
      </c>
      <c r="BY46" s="6">
        <f t="shared" si="69"/>
        <v>101396293.67649952</v>
      </c>
      <c r="BZ46" s="6">
        <f t="shared" si="69"/>
        <v>95258533.597836778</v>
      </c>
      <c r="CA46" s="6">
        <f t="shared" si="69"/>
        <v>103410526.71484759</v>
      </c>
      <c r="CB46" s="6">
        <f t="shared" si="69"/>
        <v>108081836.44936088</v>
      </c>
      <c r="CC46" s="6">
        <f t="shared" ref="CC46:CR46" si="70">CC45+CC44</f>
        <v>110928922.97836775</v>
      </c>
      <c r="CD46" s="6">
        <f t="shared" si="70"/>
        <v>112568621.11012784</v>
      </c>
      <c r="CE46" s="6">
        <f t="shared" si="70"/>
        <v>111067057.68829893</v>
      </c>
      <c r="CF46" s="6">
        <f t="shared" si="70"/>
        <v>109800157</v>
      </c>
      <c r="CG46" s="6">
        <f t="shared" si="70"/>
        <v>109895335.95771879</v>
      </c>
      <c r="CH46" s="6">
        <f t="shared" si="70"/>
        <v>109006790.23500493</v>
      </c>
      <c r="CI46" s="6">
        <f t="shared" si="70"/>
        <v>103741568.99705015</v>
      </c>
      <c r="CJ46" s="6">
        <f t="shared" si="70"/>
        <v>89792759.850491643</v>
      </c>
      <c r="CK46" s="6">
        <f t="shared" si="70"/>
        <v>74325589.17500098</v>
      </c>
      <c r="CL46" s="6">
        <f t="shared" si="70"/>
        <v>60701958.324460179</v>
      </c>
      <c r="CM46" s="6">
        <f t="shared" si="70"/>
        <v>59307992.690241888</v>
      </c>
      <c r="CN46" s="6">
        <f t="shared" si="70"/>
        <v>59307992.690241888</v>
      </c>
      <c r="CO46" s="6">
        <f t="shared" si="70"/>
        <v>59307992.690241888</v>
      </c>
      <c r="CP46" s="6">
        <f t="shared" si="70"/>
        <v>59307992.690241888</v>
      </c>
      <c r="CQ46" s="6">
        <f t="shared" si="70"/>
        <v>59307992.690241888</v>
      </c>
      <c r="CR46" s="6">
        <f t="shared" si="70"/>
        <v>59307992.690241888</v>
      </c>
      <c r="CS46" s="6">
        <f t="shared" ref="CS46:DA46" si="71">CS45+CS44</f>
        <v>59307992.690241888</v>
      </c>
      <c r="CT46" s="6">
        <f t="shared" si="71"/>
        <v>71502682.95572862</v>
      </c>
      <c r="CU46" s="6">
        <f t="shared" si="71"/>
        <v>83302025.138619468</v>
      </c>
      <c r="CV46" s="6">
        <f t="shared" si="71"/>
        <v>59307992.690241888</v>
      </c>
      <c r="CW46" s="6">
        <f t="shared" si="71"/>
        <v>60045455.817085549</v>
      </c>
      <c r="CX46" s="6">
        <f t="shared" si="71"/>
        <v>62012024.1553353</v>
      </c>
      <c r="CY46" s="6">
        <f t="shared" si="71"/>
        <v>64224413.535866275</v>
      </c>
      <c r="CZ46" s="6">
        <f t="shared" si="71"/>
        <v>62503666.239897743</v>
      </c>
      <c r="DA46" s="6">
        <f t="shared" si="71"/>
        <v>61520382.070772864</v>
      </c>
      <c r="DB46" s="6">
        <f t="shared" ref="DB46:EG46" si="72">DB45+DB44</f>
        <v>61274561.028491646</v>
      </c>
      <c r="DC46" s="6">
        <f t="shared" si="72"/>
        <v>61028739.986210421</v>
      </c>
      <c r="DD46" s="6">
        <f t="shared" si="72"/>
        <v>62257845.197616518</v>
      </c>
      <c r="DE46" s="6">
        <f t="shared" si="72"/>
        <v>71353223.762021631</v>
      </c>
      <c r="DF46" s="6">
        <f t="shared" si="72"/>
        <v>81579383.054057032</v>
      </c>
      <c r="DG46" s="6">
        <f t="shared" si="72"/>
        <v>93132972.041274339</v>
      </c>
      <c r="DH46" s="6">
        <f t="shared" si="72"/>
        <v>77729701.638127834</v>
      </c>
      <c r="DI46" s="6">
        <f t="shared" si="72"/>
        <v>62997183.447370701</v>
      </c>
      <c r="DJ46" s="6">
        <f t="shared" si="72"/>
        <v>62259720.320527039</v>
      </c>
      <c r="DK46" s="6">
        <f t="shared" si="72"/>
        <v>62505541.362808265</v>
      </c>
      <c r="DL46" s="6">
        <f t="shared" si="72"/>
        <v>60538973.024558507</v>
      </c>
      <c r="DM46" s="6">
        <f t="shared" si="72"/>
        <v>62013489.248747297</v>
      </c>
      <c r="DN46" s="6">
        <f t="shared" si="72"/>
        <v>72665133.299878076</v>
      </c>
      <c r="DO46" s="6">
        <f t="shared" si="72"/>
        <v>82025998.589946911</v>
      </c>
      <c r="DP46" s="6">
        <f t="shared" si="72"/>
        <v>93458643.624361858</v>
      </c>
      <c r="DQ46" s="6">
        <f t="shared" si="72"/>
        <v>102366214.91246411</v>
      </c>
      <c r="DR46" s="6">
        <f t="shared" si="72"/>
        <v>117039764.56831466</v>
      </c>
      <c r="DS46" s="6">
        <f t="shared" si="72"/>
        <v>118213805.86624977</v>
      </c>
      <c r="DT46" s="6">
        <f t="shared" si="72"/>
        <v>87565739.986210436</v>
      </c>
      <c r="DU46" s="6">
        <f t="shared" si="72"/>
        <v>60175457.783653885</v>
      </c>
      <c r="DV46" s="6">
        <f t="shared" si="72"/>
        <v>58960118.550615534</v>
      </c>
      <c r="DW46" s="6">
        <f t="shared" si="72"/>
        <v>64010266.043240905</v>
      </c>
      <c r="DX46" s="6">
        <f t="shared" si="72"/>
        <v>65184307.341176011</v>
      </c>
      <c r="DY46" s="6">
        <f t="shared" si="72"/>
        <v>60648417.469002955</v>
      </c>
      <c r="DZ46" s="6">
        <f t="shared" si="72"/>
        <v>69221770.468019664</v>
      </c>
      <c r="EA46" s="6">
        <f t="shared" si="72"/>
        <v>77662281.775787607</v>
      </c>
      <c r="EB46" s="6">
        <f t="shared" si="72"/>
        <v>93899253.260546714</v>
      </c>
      <c r="EC46" s="6">
        <f t="shared" si="72"/>
        <v>106792075.2861121</v>
      </c>
      <c r="ED46" s="6">
        <f t="shared" si="72"/>
        <v>115454808.81610227</v>
      </c>
      <c r="EE46" s="6">
        <f t="shared" si="72"/>
        <v>115587552.17893413</v>
      </c>
      <c r="EF46" s="6">
        <f t="shared" si="72"/>
        <v>83801510.880999029</v>
      </c>
      <c r="EG46" s="6">
        <f t="shared" si="72"/>
        <v>61830423.36870797</v>
      </c>
      <c r="EH46" s="6">
        <f t="shared" ref="EH46:FC46" si="73">EH45+EH44</f>
        <v>64600334.873132743</v>
      </c>
      <c r="EI46" s="6">
        <f t="shared" si="73"/>
        <v>62584602.326426744</v>
      </c>
      <c r="EJ46" s="6">
        <f t="shared" si="73"/>
        <v>62668315.207449362</v>
      </c>
      <c r="EK46" s="6">
        <f t="shared" si="73"/>
        <v>58294667.223181911</v>
      </c>
      <c r="EL46" s="6">
        <f t="shared" si="73"/>
        <v>73563543.329376608</v>
      </c>
      <c r="EM46" s="6">
        <f t="shared" si="73"/>
        <v>86202203.113054082</v>
      </c>
      <c r="EN46" s="6">
        <f t="shared" si="73"/>
        <v>96379194.263496563</v>
      </c>
      <c r="EO46" s="6">
        <f t="shared" si="73"/>
        <v>108262183.44737071</v>
      </c>
      <c r="EP46" s="6">
        <f t="shared" si="73"/>
        <v>116081259.16025174</v>
      </c>
      <c r="EQ46" s="6">
        <f t="shared" si="73"/>
        <v>121112995.6400944</v>
      </c>
      <c r="ER46" s="6">
        <f t="shared" si="73"/>
        <v>93366547.26251328</v>
      </c>
      <c r="ES46" s="6">
        <f t="shared" si="73"/>
        <v>62589617.075689286</v>
      </c>
      <c r="ET46" s="6">
        <f t="shared" si="73"/>
        <v>62673196.230064899</v>
      </c>
      <c r="EU46" s="6">
        <f t="shared" si="73"/>
        <v>58299548.245797448</v>
      </c>
      <c r="EV46" s="6">
        <f t="shared" si="73"/>
        <v>63349695.738422811</v>
      </c>
      <c r="EW46" s="6">
        <f t="shared" si="73"/>
        <v>64605349.622395284</v>
      </c>
      <c r="EX46" s="6">
        <f t="shared" si="73"/>
        <v>73934750.80233629</v>
      </c>
      <c r="EY46" s="6">
        <f t="shared" si="73"/>
        <v>86211053.653860375</v>
      </c>
      <c r="EZ46" s="6">
        <f t="shared" si="73"/>
        <v>94030129.366741404</v>
      </c>
      <c r="FA46" s="6">
        <f t="shared" si="73"/>
        <v>110879686.88886529</v>
      </c>
      <c r="FB46" s="6">
        <f t="shared" si="73"/>
        <v>124328064.46998623</v>
      </c>
      <c r="FC46" s="6">
        <f t="shared" si="73"/>
        <v>122312331.92328024</v>
      </c>
      <c r="FD46" s="6">
        <f t="shared" ref="FD46:FQ46" si="74">FD45+FD44</f>
        <v>93138288.65877679</v>
      </c>
      <c r="FE46" s="6">
        <f t="shared" si="74"/>
        <v>57714508.914430678</v>
      </c>
      <c r="FF46" s="6">
        <f t="shared" si="74"/>
        <v>62764740.969494596</v>
      </c>
      <c r="FG46" s="6">
        <f t="shared" si="74"/>
        <v>64020394.853467062</v>
      </c>
      <c r="FH46" s="6">
        <f t="shared" si="74"/>
        <v>62051859.946879059</v>
      </c>
      <c r="FI46" s="6">
        <f t="shared" si="74"/>
        <v>66855203.113054082</v>
      </c>
      <c r="FJ46" s="6">
        <f t="shared" si="74"/>
        <v>62481555.128786631</v>
      </c>
      <c r="FK46" s="6">
        <f t="shared" si="74"/>
        <v>67531702.621411994</v>
      </c>
      <c r="FL46" s="6">
        <f t="shared" si="74"/>
        <v>68787356.50538446</v>
      </c>
      <c r="FM46" s="6">
        <f t="shared" si="74"/>
        <v>66771623.958678469</v>
      </c>
      <c r="FN46" s="6">
        <f t="shared" si="74"/>
        <v>66855203.113054082</v>
      </c>
      <c r="FO46" s="6">
        <f t="shared" si="74"/>
        <v>62481555.128786631</v>
      </c>
      <c r="FP46" s="6">
        <f t="shared" si="74"/>
        <v>67531702.621411994</v>
      </c>
      <c r="FQ46" s="6" t="e">
        <f t="shared" si="74"/>
        <v>#VALUE!</v>
      </c>
      <c r="FR46"/>
      <c r="FS46" s="5"/>
      <c r="FT46" s="14" t="s">
        <v>2099</v>
      </c>
      <c r="FU46" s="17"/>
      <c r="FV46" s="47"/>
      <c r="FW46" s="51"/>
      <c r="FX46" s="17"/>
      <c r="FY46" s="47"/>
      <c r="FZ46" s="47"/>
      <c r="GA46" s="17"/>
      <c r="GB46" s="47"/>
      <c r="GC46" s="47"/>
      <c r="GD46" s="17"/>
      <c r="GE46" s="47"/>
      <c r="GF46" s="47"/>
      <c r="GG46" s="17"/>
      <c r="GH46" s="47"/>
      <c r="GI46" s="47"/>
      <c r="GJ46" s="17"/>
      <c r="GK46" s="47"/>
      <c r="GM46" s="46"/>
      <c r="GN46" s="46"/>
      <c r="GO46" s="46"/>
      <c r="GP46" s="46"/>
      <c r="GQ46" s="46"/>
      <c r="GR46" s="46"/>
      <c r="GS46" s="46"/>
      <c r="GT46" s="46"/>
      <c r="GU46" s="46"/>
      <c r="GV46" s="46"/>
      <c r="GW46" s="46"/>
      <c r="GX46" s="46"/>
      <c r="GY46" s="46"/>
      <c r="GZ46" s="46"/>
      <c r="HA46" s="46"/>
      <c r="HB46" s="46"/>
      <c r="HC46" s="46"/>
      <c r="HD46" s="46"/>
      <c r="HE46" s="45"/>
      <c r="HF46" s="45"/>
      <c r="HG46" s="45"/>
      <c r="HH46" s="45"/>
      <c r="HI46" s="45"/>
      <c r="HJ46" s="45"/>
    </row>
    <row r="47" spans="1:218" ht="12.95" customHeight="1" thickTop="1" x14ac:dyDescent="0.2">
      <c r="B47" s="18"/>
      <c r="C47" s="22"/>
      <c r="D47" s="21"/>
      <c r="E47" s="21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19"/>
      <c r="AT47" s="19"/>
      <c r="AU47" s="19"/>
      <c r="AV47" s="19"/>
      <c r="AW47" s="19"/>
      <c r="AX47" s="19"/>
      <c r="AY47" s="19"/>
      <c r="AZ47" s="19"/>
      <c r="BA47" s="19"/>
      <c r="BB47" s="19"/>
      <c r="BC47" s="19"/>
      <c r="BD47" s="19"/>
      <c r="BE47" s="19"/>
      <c r="BF47" s="19"/>
      <c r="BG47" s="19"/>
      <c r="BH47" s="19"/>
      <c r="BI47" s="19"/>
      <c r="BJ47" s="19"/>
      <c r="BK47" s="19"/>
      <c r="BL47" s="19"/>
      <c r="BM47" s="19"/>
      <c r="BN47" s="19"/>
      <c r="BO47" s="19"/>
      <c r="BP47" s="19"/>
      <c r="BQ47" s="19"/>
      <c r="BR47" s="19"/>
      <c r="BS47" s="19"/>
      <c r="BT47" s="19"/>
      <c r="BU47" s="19"/>
      <c r="BV47" s="19"/>
      <c r="BW47" s="19"/>
      <c r="BX47" s="19"/>
      <c r="BY47" s="19"/>
      <c r="BZ47" s="19"/>
      <c r="CA47" s="19"/>
      <c r="CB47" s="19"/>
      <c r="CC47" s="19"/>
      <c r="CD47" s="19"/>
      <c r="CE47" s="19"/>
      <c r="CF47" s="19"/>
      <c r="CG47" s="19"/>
      <c r="CH47" s="19"/>
      <c r="CI47" s="19"/>
      <c r="CJ47" s="19"/>
      <c r="CK47" s="19"/>
      <c r="CL47" s="19"/>
      <c r="CM47" s="19"/>
      <c r="CN47" s="19"/>
      <c r="CO47" s="19"/>
      <c r="CP47" s="19"/>
      <c r="CQ47" s="19"/>
      <c r="CR47" s="19"/>
      <c r="CS47" s="19"/>
      <c r="CT47" s="19"/>
      <c r="CU47" s="19"/>
      <c r="CV47" s="19"/>
      <c r="CW47" s="19"/>
      <c r="CX47" s="19"/>
      <c r="CY47" s="19"/>
      <c r="CZ47" s="19"/>
      <c r="DA47" s="19"/>
      <c r="DB47" s="19"/>
      <c r="DC47" s="19"/>
      <c r="DD47" s="19"/>
      <c r="DE47" s="19"/>
      <c r="DF47" s="19"/>
      <c r="DG47" s="19"/>
      <c r="DH47" s="19"/>
      <c r="DI47" s="19"/>
      <c r="DJ47" s="19"/>
      <c r="DK47" s="19"/>
      <c r="DL47" s="19"/>
      <c r="DM47" s="19"/>
      <c r="DN47" s="19"/>
      <c r="DO47" s="19"/>
      <c r="DP47" s="19"/>
      <c r="DQ47" s="19"/>
      <c r="DR47" s="19"/>
      <c r="DS47" s="19"/>
      <c r="DT47" s="19"/>
      <c r="DU47" s="19"/>
      <c r="DV47" s="19"/>
      <c r="DW47" s="19"/>
      <c r="DX47" s="19"/>
      <c r="DY47" s="19"/>
      <c r="DZ47" s="19"/>
      <c r="EA47" s="19"/>
      <c r="EB47" s="19"/>
      <c r="EC47" s="19"/>
      <c r="ED47" s="19"/>
      <c r="EE47" s="19"/>
      <c r="EF47" s="19"/>
      <c r="EG47" s="19"/>
      <c r="EH47" s="19"/>
      <c r="EI47" s="19"/>
      <c r="EJ47" s="19"/>
      <c r="EK47" s="19"/>
      <c r="EL47" s="19"/>
      <c r="EM47" s="19"/>
      <c r="EN47" s="19"/>
      <c r="EO47" s="19"/>
      <c r="EP47" s="19"/>
      <c r="EQ47" s="19"/>
      <c r="ER47" s="19"/>
      <c r="ES47" s="19"/>
      <c r="ET47" s="19"/>
      <c r="EU47" s="19"/>
      <c r="EV47" s="19"/>
      <c r="EW47" s="19"/>
      <c r="EX47" s="19"/>
      <c r="EY47" s="19"/>
      <c r="EZ47" s="19"/>
      <c r="FA47" s="19"/>
      <c r="FB47" s="19"/>
      <c r="FC47" s="19"/>
      <c r="FD47" s="19"/>
      <c r="FE47" s="19"/>
      <c r="FF47" s="19"/>
      <c r="FG47" s="19"/>
      <c r="FH47" s="19"/>
      <c r="FI47" s="19"/>
      <c r="FJ47" s="19"/>
      <c r="FK47" s="19"/>
      <c r="FL47" s="19"/>
      <c r="FM47" s="19"/>
      <c r="FN47" s="19"/>
      <c r="FO47" s="19"/>
      <c r="FP47" s="19"/>
      <c r="FQ47" s="19"/>
      <c r="FR47" s="19"/>
      <c r="FS47" s="9"/>
      <c r="FT47" s="14" t="s">
        <v>2099</v>
      </c>
    </row>
    <row r="48" spans="1:218" ht="12.95" customHeight="1" x14ac:dyDescent="0.2">
      <c r="B48" s="18"/>
      <c r="C48" s="25" t="s">
        <v>2234</v>
      </c>
      <c r="D48" s="21"/>
      <c r="E48" s="21"/>
      <c r="F48" s="19"/>
      <c r="G48" s="19">
        <f t="shared" ref="G48:AL48" si="75">(G41-F41)/G3</f>
        <v>0</v>
      </c>
      <c r="H48" s="19">
        <f t="shared" si="75"/>
        <v>0</v>
      </c>
      <c r="I48" s="19">
        <f t="shared" si="75"/>
        <v>0</v>
      </c>
      <c r="J48" s="19">
        <f t="shared" si="75"/>
        <v>0</v>
      </c>
      <c r="K48" s="19">
        <f t="shared" si="75"/>
        <v>0</v>
      </c>
      <c r="L48" s="19">
        <f t="shared" si="75"/>
        <v>0</v>
      </c>
      <c r="M48" s="19">
        <f t="shared" si="75"/>
        <v>0</v>
      </c>
      <c r="N48" s="19">
        <f t="shared" si="75"/>
        <v>0</v>
      </c>
      <c r="O48" s="19">
        <f t="shared" si="75"/>
        <v>0</v>
      </c>
      <c r="P48" s="19">
        <f t="shared" si="75"/>
        <v>0</v>
      </c>
      <c r="Q48" s="19">
        <f t="shared" si="75"/>
        <v>0</v>
      </c>
      <c r="R48" s="19">
        <f t="shared" si="75"/>
        <v>0</v>
      </c>
      <c r="S48" s="19">
        <f t="shared" si="75"/>
        <v>0</v>
      </c>
      <c r="T48" s="19">
        <f t="shared" si="75"/>
        <v>0</v>
      </c>
      <c r="U48" s="19">
        <f t="shared" si="75"/>
        <v>0</v>
      </c>
      <c r="V48" s="19">
        <f t="shared" si="75"/>
        <v>0</v>
      </c>
      <c r="W48" s="19">
        <f t="shared" si="75"/>
        <v>0</v>
      </c>
      <c r="X48" s="19">
        <f t="shared" si="75"/>
        <v>0</v>
      </c>
      <c r="Y48" s="19">
        <f t="shared" si="75"/>
        <v>0</v>
      </c>
      <c r="Z48" s="19">
        <f t="shared" si="75"/>
        <v>0</v>
      </c>
      <c r="AA48" s="19">
        <f t="shared" si="75"/>
        <v>0</v>
      </c>
      <c r="AB48" s="19">
        <f t="shared" si="75"/>
        <v>0</v>
      </c>
      <c r="AC48" s="19">
        <f t="shared" si="75"/>
        <v>0</v>
      </c>
      <c r="AD48" s="19">
        <f t="shared" si="75"/>
        <v>0</v>
      </c>
      <c r="AE48" s="19">
        <f t="shared" si="75"/>
        <v>0</v>
      </c>
      <c r="AF48" s="19">
        <f t="shared" si="75"/>
        <v>0</v>
      </c>
      <c r="AG48" s="19">
        <f t="shared" si="75"/>
        <v>0</v>
      </c>
      <c r="AH48" s="19">
        <f t="shared" si="75"/>
        <v>0</v>
      </c>
      <c r="AI48" s="19">
        <f t="shared" si="75"/>
        <v>0</v>
      </c>
      <c r="AJ48" s="19">
        <f t="shared" si="75"/>
        <v>0</v>
      </c>
      <c r="AK48" s="19">
        <f t="shared" si="75"/>
        <v>0</v>
      </c>
      <c r="AL48" s="19">
        <f t="shared" si="75"/>
        <v>0</v>
      </c>
      <c r="AM48" s="19">
        <f t="shared" ref="AM48:BR48" si="76">(AM41-AL41)/AM3</f>
        <v>0</v>
      </c>
      <c r="AN48" s="19">
        <f t="shared" si="76"/>
        <v>744350.77419354836</v>
      </c>
      <c r="AO48" s="19">
        <f t="shared" si="76"/>
        <v>-403752.77419354836</v>
      </c>
      <c r="AP48" s="19">
        <f t="shared" si="76"/>
        <v>-252567.14285714287</v>
      </c>
      <c r="AQ48" s="19">
        <f t="shared" si="76"/>
        <v>234280.70967741936</v>
      </c>
      <c r="AR48" s="19">
        <f t="shared" si="76"/>
        <v>214359.33333333334</v>
      </c>
      <c r="AS48" s="19">
        <f t="shared" si="76"/>
        <v>168083.93548387097</v>
      </c>
      <c r="AT48" s="19">
        <f t="shared" si="76"/>
        <v>71752.933333333334</v>
      </c>
      <c r="AU48" s="19">
        <f t="shared" si="76"/>
        <v>-27695.903225806451</v>
      </c>
      <c r="AV48" s="19">
        <f t="shared" si="76"/>
        <v>-27180.032258064515</v>
      </c>
      <c r="AW48" s="19">
        <f t="shared" si="76"/>
        <v>113090.16666666667</v>
      </c>
      <c r="AX48" s="19">
        <f t="shared" si="76"/>
        <v>153285.29032258064</v>
      </c>
      <c r="AY48" s="19">
        <f t="shared" si="76"/>
        <v>-189329</v>
      </c>
      <c r="AZ48" s="19">
        <f t="shared" si="76"/>
        <v>-376080.70967741933</v>
      </c>
      <c r="BA48" s="19">
        <f t="shared" si="76"/>
        <v>-307169.29032258067</v>
      </c>
      <c r="BB48" s="19">
        <f t="shared" si="76"/>
        <v>240665.32142857142</v>
      </c>
      <c r="BC48" s="19">
        <f t="shared" si="76"/>
        <v>199332.5806451613</v>
      </c>
      <c r="BD48" s="19">
        <f t="shared" si="76"/>
        <v>227648.4</v>
      </c>
      <c r="BE48" s="19">
        <f t="shared" si="76"/>
        <v>164135.22580645161</v>
      </c>
      <c r="BF48" s="19">
        <f t="shared" si="76"/>
        <v>19031.933333333334</v>
      </c>
      <c r="BG48" s="19">
        <f t="shared" si="76"/>
        <v>-1016.516129032258</v>
      </c>
      <c r="BH48" s="19">
        <f t="shared" si="76"/>
        <v>-24365.806451612902</v>
      </c>
      <c r="BI48" s="19">
        <f t="shared" si="76"/>
        <v>69361</v>
      </c>
      <c r="BJ48" s="19">
        <f t="shared" si="76"/>
        <v>104305.90322580645</v>
      </c>
      <c r="BK48" s="19">
        <f t="shared" si="76"/>
        <v>57421.566666666666</v>
      </c>
      <c r="BL48" s="19">
        <f t="shared" si="76"/>
        <v>-116231.09677419355</v>
      </c>
      <c r="BM48" s="19">
        <f t="shared" si="76"/>
        <v>-167973.67741935485</v>
      </c>
      <c r="BN48" s="19">
        <f t="shared" si="76"/>
        <v>94053.892857142855</v>
      </c>
      <c r="BO48" s="19">
        <f t="shared" si="76"/>
        <v>-175808</v>
      </c>
      <c r="BP48" s="19">
        <f t="shared" si="76"/>
        <v>82649.233333333337</v>
      </c>
      <c r="BQ48" s="19">
        <f t="shared" si="76"/>
        <v>223308.25806451612</v>
      </c>
      <c r="BR48" s="19">
        <f t="shared" si="76"/>
        <v>36248.6</v>
      </c>
      <c r="BS48" s="19">
        <f t="shared" ref="BS48:CT48" si="77">(BS41-BR41)/BS3</f>
        <v>-21589.774193548386</v>
      </c>
      <c r="BT48" s="19">
        <f t="shared" si="77"/>
        <v>53831.032258064515</v>
      </c>
      <c r="BU48" s="19">
        <f t="shared" si="77"/>
        <v>29089.633333333335</v>
      </c>
      <c r="BV48" s="19">
        <f t="shared" si="77"/>
        <v>102727.35483870968</v>
      </c>
      <c r="BW48" s="19">
        <f t="shared" si="77"/>
        <v>-14022.4</v>
      </c>
      <c r="BX48" s="19">
        <f t="shared" si="77"/>
        <v>-189169.93548387097</v>
      </c>
      <c r="BY48" s="19">
        <f t="shared" si="77"/>
        <v>-82638.387096774197</v>
      </c>
      <c r="BZ48" s="19">
        <f t="shared" si="77"/>
        <v>-91906.71428571429</v>
      </c>
      <c r="CA48" s="19">
        <f t="shared" si="77"/>
        <v>306385.90322580643</v>
      </c>
      <c r="CB48" s="19">
        <f t="shared" si="77"/>
        <v>131616.9</v>
      </c>
      <c r="CC48" s="19">
        <f t="shared" si="77"/>
        <v>67604.806451612909</v>
      </c>
      <c r="CD48" s="19">
        <f t="shared" si="77"/>
        <v>10636.9</v>
      </c>
      <c r="CE48" s="19">
        <f t="shared" si="77"/>
        <v>-60915.806451612902</v>
      </c>
      <c r="CF48" s="19">
        <f t="shared" si="77"/>
        <v>-64330.129032258068</v>
      </c>
      <c r="CG48" s="19">
        <f t="shared" si="77"/>
        <v>-21253.866666666665</v>
      </c>
      <c r="CH48" s="19">
        <f t="shared" si="77"/>
        <v>-46922.096774193546</v>
      </c>
      <c r="CI48" s="19">
        <f t="shared" si="77"/>
        <v>-138413.83329999994</v>
      </c>
      <c r="CJ48" s="19">
        <f t="shared" si="77"/>
        <v>-392581.87096774194</v>
      </c>
      <c r="CK48" s="19">
        <f t="shared" si="77"/>
        <v>-459323.51612903224</v>
      </c>
      <c r="CL48" s="19">
        <f t="shared" si="77"/>
        <v>-446428.57142857142</v>
      </c>
      <c r="CM48" s="19">
        <f t="shared" si="77"/>
        <v>-44516.129032258068</v>
      </c>
      <c r="CN48" s="19">
        <f t="shared" si="77"/>
        <v>0</v>
      </c>
      <c r="CO48" s="19">
        <f t="shared" si="77"/>
        <v>0</v>
      </c>
      <c r="CP48" s="19">
        <f t="shared" si="77"/>
        <v>-33333.333333333336</v>
      </c>
      <c r="CQ48" s="19">
        <f t="shared" si="77"/>
        <v>-32258.064516129034</v>
      </c>
      <c r="CR48" s="19">
        <f t="shared" si="77"/>
        <v>-32258.064516129034</v>
      </c>
      <c r="CS48" s="19">
        <f t="shared" si="77"/>
        <v>-33333.333333333336</v>
      </c>
      <c r="CT48" s="19">
        <f t="shared" si="77"/>
        <v>367806.45161290321</v>
      </c>
      <c r="CU48" s="19">
        <f t="shared" ref="CU48:DA48" si="78">(CU41-CT41)/CU3</f>
        <v>458331.03333333333</v>
      </c>
      <c r="CV48" s="19">
        <f t="shared" si="78"/>
        <v>-754901</v>
      </c>
      <c r="CW48" s="19">
        <f t="shared" si="78"/>
        <v>32258.064516129034</v>
      </c>
      <c r="CX48" s="19">
        <f t="shared" si="78"/>
        <v>44642.857142857145</v>
      </c>
      <c r="CY48" s="19">
        <f t="shared" si="78"/>
        <v>0</v>
      </c>
      <c r="CZ48" s="19">
        <f t="shared" si="78"/>
        <v>0</v>
      </c>
      <c r="DA48" s="19">
        <f t="shared" si="78"/>
        <v>0</v>
      </c>
      <c r="DB48" s="19">
        <f t="shared" ref="DB48:EG48" si="79">(DB41-DA41)/DB3</f>
        <v>-33333.333333333336</v>
      </c>
      <c r="DC48" s="19">
        <f t="shared" si="79"/>
        <v>-32258.064516129034</v>
      </c>
      <c r="DD48" s="19">
        <f t="shared" si="79"/>
        <v>-32258.064516129034</v>
      </c>
      <c r="DE48" s="19">
        <f t="shared" si="79"/>
        <v>366666.66666666669</v>
      </c>
      <c r="DF48" s="19">
        <f t="shared" si="79"/>
        <v>367742.06451612903</v>
      </c>
      <c r="DG48" s="19">
        <f t="shared" si="79"/>
        <v>458333.33333333331</v>
      </c>
      <c r="DH48" s="19">
        <f t="shared" si="79"/>
        <v>-553713.74193548388</v>
      </c>
      <c r="DI48" s="19">
        <f t="shared" si="79"/>
        <v>-555902.29032258061</v>
      </c>
      <c r="DJ48" s="19">
        <f t="shared" si="79"/>
        <v>44642.857142857145</v>
      </c>
      <c r="DK48" s="19">
        <f t="shared" si="79"/>
        <v>0</v>
      </c>
      <c r="DL48" s="19">
        <f t="shared" si="79"/>
        <v>0</v>
      </c>
      <c r="DM48" s="19">
        <f t="shared" si="79"/>
        <v>-33013.451612903227</v>
      </c>
      <c r="DN48" s="19">
        <f t="shared" si="79"/>
        <v>287190.73333333334</v>
      </c>
      <c r="DO48" s="19">
        <f t="shared" si="79"/>
        <v>370548.38709677418</v>
      </c>
      <c r="DP48" s="19">
        <f t="shared" si="79"/>
        <v>369645.16129032261</v>
      </c>
      <c r="DQ48" s="19">
        <f t="shared" si="79"/>
        <v>400000</v>
      </c>
      <c r="DR48" s="19">
        <f t="shared" si="79"/>
        <v>367000</v>
      </c>
      <c r="DS48" s="19">
        <f t="shared" si="79"/>
        <v>0</v>
      </c>
      <c r="DT48" s="19">
        <f t="shared" si="79"/>
        <v>-887002.67741935479</v>
      </c>
      <c r="DU48" s="19">
        <f t="shared" si="79"/>
        <v>-903997.32258064521</v>
      </c>
      <c r="DV48" s="19">
        <f t="shared" si="79"/>
        <v>56785.714285714283</v>
      </c>
      <c r="DW48" s="19">
        <f t="shared" si="79"/>
        <v>0</v>
      </c>
      <c r="DX48" s="19">
        <f t="shared" si="79"/>
        <v>-31366.666666666668</v>
      </c>
      <c r="DY48" s="19">
        <f t="shared" si="79"/>
        <v>-33000</v>
      </c>
      <c r="DZ48" s="19">
        <f t="shared" si="79"/>
        <v>286136.66666666669</v>
      </c>
      <c r="EA48" s="19">
        <f t="shared" si="79"/>
        <v>367000</v>
      </c>
      <c r="EB48" s="19">
        <f t="shared" si="79"/>
        <v>367000</v>
      </c>
      <c r="EC48" s="19">
        <f t="shared" si="79"/>
        <v>400000</v>
      </c>
      <c r="ED48" s="19">
        <f t="shared" si="79"/>
        <v>400000</v>
      </c>
      <c r="EE48" s="19">
        <f t="shared" si="79"/>
        <v>1666.6666666666667</v>
      </c>
      <c r="EF48" s="19">
        <f t="shared" si="79"/>
        <v>-899303.3548387097</v>
      </c>
      <c r="EG48" s="19">
        <f t="shared" si="79"/>
        <v>-886470.83870967745</v>
      </c>
      <c r="EH48" s="19">
        <f t="shared" ref="EH48:FC48" si="80">(EH41-EG41)/EH3</f>
        <v>55000</v>
      </c>
      <c r="EI48" s="19">
        <f t="shared" si="80"/>
        <v>0</v>
      </c>
      <c r="EJ48" s="19">
        <f t="shared" si="80"/>
        <v>4.5333333333333332</v>
      </c>
      <c r="EK48" s="19">
        <f t="shared" si="80"/>
        <v>0</v>
      </c>
      <c r="EL48" s="19">
        <f t="shared" si="80"/>
        <v>346414.9</v>
      </c>
      <c r="EM48" s="19">
        <f t="shared" si="80"/>
        <v>373436.03225806454</v>
      </c>
      <c r="EN48" s="19">
        <f t="shared" si="80"/>
        <v>400000</v>
      </c>
      <c r="EO48" s="19">
        <f t="shared" si="80"/>
        <v>400000</v>
      </c>
      <c r="EP48" s="19">
        <f t="shared" si="80"/>
        <v>400000</v>
      </c>
      <c r="EQ48" s="19">
        <f t="shared" si="80"/>
        <v>-624.13333333333333</v>
      </c>
      <c r="ER48" s="19">
        <f t="shared" si="80"/>
        <v>-951456.06451612909</v>
      </c>
      <c r="ES48" s="19">
        <f t="shared" si="80"/>
        <v>-943552.83870967745</v>
      </c>
      <c r="ET48" s="19">
        <f t="shared" si="80"/>
        <v>0</v>
      </c>
      <c r="EU48" s="19">
        <f t="shared" si="80"/>
        <v>0</v>
      </c>
      <c r="EV48" s="19">
        <f t="shared" si="80"/>
        <v>0</v>
      </c>
      <c r="EW48" s="19">
        <f t="shared" si="80"/>
        <v>0</v>
      </c>
      <c r="EX48" s="19">
        <f t="shared" si="80"/>
        <v>384600.03333333333</v>
      </c>
      <c r="EY48" s="19">
        <f t="shared" si="80"/>
        <v>400000</v>
      </c>
      <c r="EZ48" s="19">
        <f t="shared" si="80"/>
        <v>400000</v>
      </c>
      <c r="FA48" s="19">
        <f t="shared" si="80"/>
        <v>400000</v>
      </c>
      <c r="FB48" s="19">
        <f t="shared" si="80"/>
        <v>400000</v>
      </c>
      <c r="FC48" s="19">
        <f t="shared" si="80"/>
        <v>0</v>
      </c>
      <c r="FD48" s="19">
        <f t="shared" ref="FD48:FQ48" si="81">(FD41-FC41)/FD3</f>
        <v>-959838.77419354836</v>
      </c>
      <c r="FE48" s="19">
        <f t="shared" si="81"/>
        <v>-1018644.6451612903</v>
      </c>
      <c r="FF48" s="19">
        <f t="shared" si="81"/>
        <v>3.0714285714285716</v>
      </c>
      <c r="FG48" s="19">
        <f t="shared" si="81"/>
        <v>0</v>
      </c>
      <c r="FH48" s="19">
        <f t="shared" si="81"/>
        <v>1600</v>
      </c>
      <c r="FI48" s="19">
        <f t="shared" si="81"/>
        <v>154838.70967741936</v>
      </c>
      <c r="FJ48" s="19">
        <f t="shared" si="81"/>
        <v>0</v>
      </c>
      <c r="FK48" s="19">
        <f t="shared" si="81"/>
        <v>0</v>
      </c>
      <c r="FL48" s="19">
        <f t="shared" si="81"/>
        <v>0</v>
      </c>
      <c r="FM48" s="19">
        <f t="shared" si="81"/>
        <v>0</v>
      </c>
      <c r="FN48" s="19">
        <f t="shared" si="81"/>
        <v>0</v>
      </c>
      <c r="FO48" s="19">
        <f t="shared" si="81"/>
        <v>0</v>
      </c>
      <c r="FP48" s="19">
        <f t="shared" si="81"/>
        <v>0</v>
      </c>
      <c r="FQ48" s="19" t="e">
        <f t="shared" si="81"/>
        <v>#VALUE!</v>
      </c>
      <c r="FR48" s="19"/>
      <c r="FS48" s="9"/>
      <c r="FT48" s="14" t="s">
        <v>2099</v>
      </c>
    </row>
    <row r="49" spans="2:176" ht="12.95" customHeight="1" x14ac:dyDescent="0.2">
      <c r="B49" s="18"/>
      <c r="C49" s="25" t="s">
        <v>2235</v>
      </c>
      <c r="D49" s="21"/>
      <c r="E49" s="21"/>
      <c r="F49" s="19"/>
      <c r="G49" s="19">
        <f t="shared" ref="G49:AL49" si="82">(G42-F42)/G3</f>
        <v>0</v>
      </c>
      <c r="H49" s="19">
        <f t="shared" si="82"/>
        <v>0</v>
      </c>
      <c r="I49" s="19">
        <f t="shared" si="82"/>
        <v>0</v>
      </c>
      <c r="J49" s="19">
        <f t="shared" si="82"/>
        <v>0</v>
      </c>
      <c r="K49" s="19">
        <f t="shared" si="82"/>
        <v>0</v>
      </c>
      <c r="L49" s="19">
        <f t="shared" si="82"/>
        <v>0</v>
      </c>
      <c r="M49" s="19">
        <f t="shared" si="82"/>
        <v>7666.666666666667</v>
      </c>
      <c r="N49" s="19">
        <f t="shared" si="82"/>
        <v>-7419.3548387096771</v>
      </c>
      <c r="O49" s="19">
        <f t="shared" si="82"/>
        <v>0</v>
      </c>
      <c r="P49" s="19">
        <f t="shared" si="82"/>
        <v>0</v>
      </c>
      <c r="Q49" s="19">
        <f t="shared" si="82"/>
        <v>0</v>
      </c>
      <c r="R49" s="19">
        <f t="shared" si="82"/>
        <v>0</v>
      </c>
      <c r="S49" s="19">
        <f t="shared" si="82"/>
        <v>0</v>
      </c>
      <c r="T49" s="19">
        <f t="shared" si="82"/>
        <v>0</v>
      </c>
      <c r="U49" s="19">
        <f t="shared" si="82"/>
        <v>0</v>
      </c>
      <c r="V49" s="19">
        <f t="shared" si="82"/>
        <v>0</v>
      </c>
      <c r="W49" s="19">
        <f t="shared" si="82"/>
        <v>0</v>
      </c>
      <c r="X49" s="19">
        <f t="shared" si="82"/>
        <v>0</v>
      </c>
      <c r="Y49" s="19">
        <f t="shared" si="82"/>
        <v>0</v>
      </c>
      <c r="Z49" s="19">
        <f t="shared" si="82"/>
        <v>0</v>
      </c>
      <c r="AA49" s="19">
        <f t="shared" si="82"/>
        <v>0</v>
      </c>
      <c r="AB49" s="19">
        <f t="shared" si="82"/>
        <v>0</v>
      </c>
      <c r="AC49" s="19">
        <f t="shared" si="82"/>
        <v>0</v>
      </c>
      <c r="AD49" s="19">
        <f t="shared" si="82"/>
        <v>0</v>
      </c>
      <c r="AE49" s="19">
        <f t="shared" si="82"/>
        <v>0</v>
      </c>
      <c r="AF49" s="19">
        <f t="shared" si="82"/>
        <v>0</v>
      </c>
      <c r="AG49" s="19">
        <f t="shared" si="82"/>
        <v>0</v>
      </c>
      <c r="AH49" s="19">
        <f t="shared" si="82"/>
        <v>0</v>
      </c>
      <c r="AI49" s="19">
        <f t="shared" si="82"/>
        <v>0</v>
      </c>
      <c r="AJ49" s="19">
        <f t="shared" si="82"/>
        <v>0</v>
      </c>
      <c r="AK49" s="19">
        <f t="shared" si="82"/>
        <v>0</v>
      </c>
      <c r="AL49" s="19">
        <f t="shared" si="82"/>
        <v>0</v>
      </c>
      <c r="AM49" s="19">
        <f t="shared" ref="AM49:BR49" si="83">(AM42-AL42)/AM3</f>
        <v>0</v>
      </c>
      <c r="AN49" s="19">
        <f t="shared" si="83"/>
        <v>165880.4193548387</v>
      </c>
      <c r="AO49" s="19">
        <f t="shared" si="83"/>
        <v>-122903.64516129032</v>
      </c>
      <c r="AP49" s="19">
        <f t="shared" si="83"/>
        <v>-32380</v>
      </c>
      <c r="AQ49" s="19">
        <f t="shared" si="83"/>
        <v>5513.6129032258068</v>
      </c>
      <c r="AR49" s="19">
        <f t="shared" si="83"/>
        <v>38866.933333333334</v>
      </c>
      <c r="AS49" s="19">
        <f t="shared" si="83"/>
        <v>113064.51612903226</v>
      </c>
      <c r="AT49" s="19">
        <f t="shared" si="83"/>
        <v>35640.366666666669</v>
      </c>
      <c r="AU49" s="19">
        <f t="shared" si="83"/>
        <v>42677.419354838712</v>
      </c>
      <c r="AV49" s="19">
        <f t="shared" si="83"/>
        <v>111279.87096774194</v>
      </c>
      <c r="AW49" s="19">
        <f t="shared" si="83"/>
        <v>112484.53333333334</v>
      </c>
      <c r="AX49" s="19">
        <f t="shared" si="83"/>
        <v>19469.16129032258</v>
      </c>
      <c r="AY49" s="19">
        <f t="shared" si="83"/>
        <v>-65433.333333333336</v>
      </c>
      <c r="AZ49" s="19">
        <f t="shared" si="83"/>
        <v>-153685.80645161291</v>
      </c>
      <c r="BA49" s="19">
        <f t="shared" si="83"/>
        <v>-146064.96774193548</v>
      </c>
      <c r="BB49" s="19">
        <f t="shared" si="83"/>
        <v>-14175.5</v>
      </c>
      <c r="BC49" s="19">
        <f t="shared" si="83"/>
        <v>-8350.7419354838712</v>
      </c>
      <c r="BD49" s="19">
        <f t="shared" si="83"/>
        <v>67666.666666666672</v>
      </c>
      <c r="BE49" s="19">
        <f t="shared" si="83"/>
        <v>103101.80645161291</v>
      </c>
      <c r="BF49" s="19">
        <f t="shared" si="83"/>
        <v>124730.8</v>
      </c>
      <c r="BG49" s="19">
        <f t="shared" si="83"/>
        <v>91661.225806451606</v>
      </c>
      <c r="BH49" s="19">
        <f t="shared" si="83"/>
        <v>52180.258064516129</v>
      </c>
      <c r="BI49" s="19">
        <f t="shared" si="83"/>
        <v>38819.333333333336</v>
      </c>
      <c r="BJ49" s="19">
        <f t="shared" si="83"/>
        <v>29862.806451612902</v>
      </c>
      <c r="BK49" s="19">
        <f t="shared" si="83"/>
        <v>-44208.966666666667</v>
      </c>
      <c r="BL49" s="19">
        <f t="shared" si="83"/>
        <v>-205969.29032258064</v>
      </c>
      <c r="BM49" s="19">
        <f t="shared" si="83"/>
        <v>-47526.741935483871</v>
      </c>
      <c r="BN49" s="19">
        <f t="shared" si="83"/>
        <v>37038.321428571428</v>
      </c>
      <c r="BO49" s="19">
        <f t="shared" si="83"/>
        <v>53821.548387096773</v>
      </c>
      <c r="BP49" s="19">
        <f t="shared" si="83"/>
        <v>68035.066666666666</v>
      </c>
      <c r="BQ49" s="19">
        <f t="shared" si="83"/>
        <v>-93490.161290322576</v>
      </c>
      <c r="BR49" s="19">
        <f t="shared" si="83"/>
        <v>45015.3</v>
      </c>
      <c r="BS49" s="19">
        <f t="shared" ref="BS49:CV49" si="84">(BS42-BR42)/BS3</f>
        <v>13221.225806451614</v>
      </c>
      <c r="BT49" s="19">
        <f t="shared" si="84"/>
        <v>11922.903225806451</v>
      </c>
      <c r="BU49" s="19">
        <f t="shared" si="84"/>
        <v>12026.8</v>
      </c>
      <c r="BV49" s="19">
        <f t="shared" si="84"/>
        <v>-26373.419354838708</v>
      </c>
      <c r="BW49" s="19">
        <f t="shared" si="84"/>
        <v>-23957.1</v>
      </c>
      <c r="BX49" s="19">
        <f t="shared" si="84"/>
        <v>-97215.451612903227</v>
      </c>
      <c r="BY49" s="19">
        <f t="shared" si="84"/>
        <v>-116872.54838709677</v>
      </c>
      <c r="BZ49" s="19">
        <f t="shared" si="84"/>
        <v>-131025.5</v>
      </c>
      <c r="CA49" s="19">
        <f t="shared" si="84"/>
        <v>-38947.93548387097</v>
      </c>
      <c r="CB49" s="19">
        <f t="shared" si="84"/>
        <v>26740.5</v>
      </c>
      <c r="CC49" s="19">
        <f t="shared" si="84"/>
        <v>25798</v>
      </c>
      <c r="CD49" s="19">
        <f t="shared" si="84"/>
        <v>44948.866666666669</v>
      </c>
      <c r="CE49" s="19">
        <f t="shared" si="84"/>
        <v>11654.838709677419</v>
      </c>
      <c r="CF49" s="19">
        <f t="shared" si="84"/>
        <v>22767.612903225807</v>
      </c>
      <c r="CG49" s="19">
        <f t="shared" si="84"/>
        <v>24480.433333333334</v>
      </c>
      <c r="CH49" s="19">
        <f t="shared" si="84"/>
        <v>17772.064516129034</v>
      </c>
      <c r="CI49" s="19">
        <f t="shared" si="84"/>
        <v>-40077.166666666664</v>
      </c>
      <c r="CJ49" s="19">
        <f t="shared" si="84"/>
        <v>-65029.061356451602</v>
      </c>
      <c r="CK49" s="19">
        <f t="shared" si="84"/>
        <v>-48099.470224967743</v>
      </c>
      <c r="CL49" s="19">
        <f t="shared" si="84"/>
        <v>-48401.163392857139</v>
      </c>
      <c r="CM49" s="19">
        <f t="shared" si="84"/>
        <v>-1214.9370967741936</v>
      </c>
      <c r="CN49" s="19">
        <f t="shared" si="84"/>
        <v>0</v>
      </c>
      <c r="CO49" s="19">
        <f t="shared" si="84"/>
        <v>0</v>
      </c>
      <c r="CP49" s="19">
        <f t="shared" si="84"/>
        <v>33333.333333333336</v>
      </c>
      <c r="CQ49" s="19">
        <f t="shared" si="84"/>
        <v>32258.064516129034</v>
      </c>
      <c r="CR49" s="19">
        <f t="shared" si="84"/>
        <v>32258.064516129041</v>
      </c>
      <c r="CS49" s="19">
        <f t="shared" si="84"/>
        <v>33333.333333333336</v>
      </c>
      <c r="CT49" s="19">
        <f t="shared" si="84"/>
        <v>32258.064516129034</v>
      </c>
      <c r="CU49" s="19">
        <f t="shared" si="84"/>
        <v>-58333.333333333336</v>
      </c>
      <c r="CV49" s="19">
        <f t="shared" si="84"/>
        <v>-32258.064516129034</v>
      </c>
      <c r="CW49" s="19">
        <f>(CW42-CR42)/CW3</f>
        <v>-32258.064516129034</v>
      </c>
      <c r="CX49" s="19">
        <f>(CX42-CS42)/CX3</f>
        <v>-44642.857142857145</v>
      </c>
      <c r="CY49" s="19">
        <f>(CY42-CT42)/CY3</f>
        <v>0</v>
      </c>
      <c r="CZ49" s="19">
        <f>(CZ42-CU42)/CZ3</f>
        <v>0</v>
      </c>
      <c r="DA49" s="19">
        <f>(DA42-CV42)/DA3</f>
        <v>0</v>
      </c>
      <c r="DB49" s="19">
        <f t="shared" ref="DB49:FC49" si="85">(DB42-CW42)/DB3</f>
        <v>33333.333333333336</v>
      </c>
      <c r="DC49" s="19">
        <f t="shared" si="85"/>
        <v>32258.064516129034</v>
      </c>
      <c r="DD49" s="19">
        <f t="shared" si="85"/>
        <v>32258.064516129034</v>
      </c>
      <c r="DE49" s="19">
        <f t="shared" si="85"/>
        <v>33333.333333333336</v>
      </c>
      <c r="DF49" s="19">
        <f t="shared" si="85"/>
        <v>32258.064516129034</v>
      </c>
      <c r="DG49" s="19">
        <f t="shared" si="85"/>
        <v>-58333.333333333336</v>
      </c>
      <c r="DH49" s="19">
        <f t="shared" si="85"/>
        <v>-32258.064516129034</v>
      </c>
      <c r="DI49" s="19">
        <f t="shared" si="85"/>
        <v>-32258.064516129034</v>
      </c>
      <c r="DJ49" s="19">
        <f t="shared" si="85"/>
        <v>-44642.857142857145</v>
      </c>
      <c r="DK49" s="19">
        <f t="shared" si="85"/>
        <v>0</v>
      </c>
      <c r="DL49" s="19">
        <f t="shared" si="85"/>
        <v>0</v>
      </c>
      <c r="DM49" s="19">
        <f t="shared" si="85"/>
        <v>33000</v>
      </c>
      <c r="DN49" s="19">
        <f t="shared" si="85"/>
        <v>33000</v>
      </c>
      <c r="DO49" s="19">
        <f t="shared" si="85"/>
        <v>33000</v>
      </c>
      <c r="DP49" s="19">
        <f t="shared" si="85"/>
        <v>30354.83870967742</v>
      </c>
      <c r="DQ49" s="19">
        <f t="shared" si="85"/>
        <v>0</v>
      </c>
      <c r="DR49" s="19">
        <f t="shared" si="85"/>
        <v>33000</v>
      </c>
      <c r="DS49" s="19">
        <f t="shared" si="85"/>
        <v>0</v>
      </c>
      <c r="DT49" s="19">
        <f t="shared" si="85"/>
        <v>-55000</v>
      </c>
      <c r="DU49" s="19">
        <f t="shared" si="85"/>
        <v>-55000</v>
      </c>
      <c r="DV49" s="19">
        <f t="shared" si="85"/>
        <v>-56785.714285714283</v>
      </c>
      <c r="DW49" s="19">
        <f t="shared" si="85"/>
        <v>0</v>
      </c>
      <c r="DX49" s="19">
        <f t="shared" si="85"/>
        <v>31366.666666666668</v>
      </c>
      <c r="DY49" s="19">
        <f t="shared" si="85"/>
        <v>33000</v>
      </c>
      <c r="DZ49" s="19">
        <f t="shared" si="85"/>
        <v>33000</v>
      </c>
      <c r="EA49" s="19">
        <f t="shared" si="85"/>
        <v>33000</v>
      </c>
      <c r="EB49" s="19">
        <f t="shared" si="85"/>
        <v>33000</v>
      </c>
      <c r="EC49" s="19">
        <f t="shared" si="85"/>
        <v>0</v>
      </c>
      <c r="ED49" s="19">
        <f t="shared" si="85"/>
        <v>0</v>
      </c>
      <c r="EE49" s="19">
        <f t="shared" si="85"/>
        <v>-1666.6666666666667</v>
      </c>
      <c r="EF49" s="19">
        <f t="shared" si="85"/>
        <v>-55000</v>
      </c>
      <c r="EG49" s="19">
        <f t="shared" si="85"/>
        <v>-55000</v>
      </c>
      <c r="EH49" s="19">
        <f t="shared" si="85"/>
        <v>-55000</v>
      </c>
      <c r="EI49" s="19">
        <f t="shared" si="85"/>
        <v>0</v>
      </c>
      <c r="EJ49" s="19">
        <f t="shared" si="85"/>
        <v>0</v>
      </c>
      <c r="EK49" s="19">
        <f t="shared" si="85"/>
        <v>0</v>
      </c>
      <c r="EL49" s="19">
        <f t="shared" si="85"/>
        <v>0</v>
      </c>
      <c r="EM49" s="19">
        <f t="shared" si="85"/>
        <v>0</v>
      </c>
      <c r="EN49" s="19">
        <f t="shared" si="85"/>
        <v>0</v>
      </c>
      <c r="EO49" s="19">
        <f t="shared" si="85"/>
        <v>0</v>
      </c>
      <c r="EP49" s="19">
        <f t="shared" si="85"/>
        <v>0</v>
      </c>
      <c r="EQ49" s="19">
        <f t="shared" si="85"/>
        <v>0</v>
      </c>
      <c r="ER49" s="19">
        <f t="shared" si="85"/>
        <v>0</v>
      </c>
      <c r="ES49" s="19">
        <f t="shared" si="85"/>
        <v>0</v>
      </c>
      <c r="ET49" s="19">
        <f t="shared" si="85"/>
        <v>0</v>
      </c>
      <c r="EU49" s="19">
        <f t="shared" si="85"/>
        <v>0</v>
      </c>
      <c r="EV49" s="19">
        <f t="shared" si="85"/>
        <v>0</v>
      </c>
      <c r="EW49" s="19">
        <f t="shared" si="85"/>
        <v>0</v>
      </c>
      <c r="EX49" s="19">
        <f t="shared" si="85"/>
        <v>0</v>
      </c>
      <c r="EY49" s="19">
        <f t="shared" si="85"/>
        <v>0</v>
      </c>
      <c r="EZ49" s="19">
        <f t="shared" si="85"/>
        <v>0</v>
      </c>
      <c r="FA49" s="19">
        <f t="shared" si="85"/>
        <v>0</v>
      </c>
      <c r="FB49" s="19">
        <f t="shared" si="85"/>
        <v>0</v>
      </c>
      <c r="FC49" s="19">
        <f t="shared" si="85"/>
        <v>0</v>
      </c>
      <c r="FD49" s="19">
        <f t="shared" ref="FD49:FQ49" si="86">(FD42-EY42)/FD3</f>
        <v>0</v>
      </c>
      <c r="FE49" s="19">
        <f t="shared" si="86"/>
        <v>0</v>
      </c>
      <c r="FF49" s="19">
        <f t="shared" si="86"/>
        <v>0</v>
      </c>
      <c r="FG49" s="19">
        <f t="shared" si="86"/>
        <v>0</v>
      </c>
      <c r="FH49" s="19">
        <f t="shared" si="86"/>
        <v>0</v>
      </c>
      <c r="FI49" s="19">
        <f t="shared" si="86"/>
        <v>0</v>
      </c>
      <c r="FJ49" s="19">
        <f t="shared" si="86"/>
        <v>0</v>
      </c>
      <c r="FK49" s="19">
        <f t="shared" si="86"/>
        <v>0</v>
      </c>
      <c r="FL49" s="19">
        <f t="shared" si="86"/>
        <v>0</v>
      </c>
      <c r="FM49" s="19">
        <f t="shared" si="86"/>
        <v>0</v>
      </c>
      <c r="FN49" s="19">
        <f t="shared" si="86"/>
        <v>0</v>
      </c>
      <c r="FO49" s="19">
        <f t="shared" si="86"/>
        <v>0</v>
      </c>
      <c r="FP49" s="19">
        <f t="shared" si="86"/>
        <v>0</v>
      </c>
      <c r="FQ49" s="19">
        <f t="shared" si="86"/>
        <v>0</v>
      </c>
      <c r="FR49" s="19"/>
      <c r="FS49" s="9"/>
      <c r="FT49" s="14" t="s">
        <v>2099</v>
      </c>
    </row>
    <row r="50" spans="2:176" ht="12.95" customHeight="1" thickBot="1" x14ac:dyDescent="0.25">
      <c r="B50" s="18"/>
      <c r="C50" s="22"/>
      <c r="D50" s="21"/>
      <c r="E50" s="21"/>
      <c r="F50" s="19"/>
      <c r="G50" s="6">
        <f t="shared" ref="G50:O50" si="87">SUM(G48:G49)</f>
        <v>0</v>
      </c>
      <c r="H50" s="6">
        <f t="shared" si="87"/>
        <v>0</v>
      </c>
      <c r="I50" s="6">
        <f t="shared" si="87"/>
        <v>0</v>
      </c>
      <c r="J50" s="6">
        <f t="shared" si="87"/>
        <v>0</v>
      </c>
      <c r="K50" s="6">
        <f t="shared" si="87"/>
        <v>0</v>
      </c>
      <c r="L50" s="6">
        <f t="shared" si="87"/>
        <v>0</v>
      </c>
      <c r="M50" s="6">
        <f t="shared" si="87"/>
        <v>7666.666666666667</v>
      </c>
      <c r="N50" s="6">
        <f t="shared" si="87"/>
        <v>-7419.3548387096771</v>
      </c>
      <c r="O50" s="6">
        <f t="shared" si="87"/>
        <v>0</v>
      </c>
      <c r="P50" s="6">
        <f t="shared" ref="P50:AF50" si="88">SUM(P48:P49)</f>
        <v>0</v>
      </c>
      <c r="Q50" s="6">
        <f t="shared" si="88"/>
        <v>0</v>
      </c>
      <c r="R50" s="6">
        <f t="shared" si="88"/>
        <v>0</v>
      </c>
      <c r="S50" s="6">
        <f t="shared" si="88"/>
        <v>0</v>
      </c>
      <c r="T50" s="6">
        <f t="shared" si="88"/>
        <v>0</v>
      </c>
      <c r="U50" s="6">
        <f t="shared" si="88"/>
        <v>0</v>
      </c>
      <c r="V50" s="6">
        <f t="shared" si="88"/>
        <v>0</v>
      </c>
      <c r="W50" s="6">
        <f t="shared" si="88"/>
        <v>0</v>
      </c>
      <c r="X50" s="6">
        <f t="shared" si="88"/>
        <v>0</v>
      </c>
      <c r="Y50" s="6">
        <f t="shared" si="88"/>
        <v>0</v>
      </c>
      <c r="Z50" s="6">
        <f t="shared" si="88"/>
        <v>0</v>
      </c>
      <c r="AA50" s="6">
        <f t="shared" si="88"/>
        <v>0</v>
      </c>
      <c r="AB50" s="6">
        <f t="shared" si="88"/>
        <v>0</v>
      </c>
      <c r="AC50" s="6">
        <f t="shared" si="88"/>
        <v>0</v>
      </c>
      <c r="AD50" s="6">
        <f t="shared" si="88"/>
        <v>0</v>
      </c>
      <c r="AE50" s="6">
        <f t="shared" si="88"/>
        <v>0</v>
      </c>
      <c r="AF50" s="6">
        <f t="shared" si="88"/>
        <v>0</v>
      </c>
      <c r="AG50" s="6">
        <f t="shared" ref="AG50:AV50" si="89">SUM(AG48:AG49)</f>
        <v>0</v>
      </c>
      <c r="AH50" s="6">
        <f t="shared" si="89"/>
        <v>0</v>
      </c>
      <c r="AI50" s="6">
        <f t="shared" si="89"/>
        <v>0</v>
      </c>
      <c r="AJ50" s="6">
        <f t="shared" si="89"/>
        <v>0</v>
      </c>
      <c r="AK50" s="6">
        <f t="shared" si="89"/>
        <v>0</v>
      </c>
      <c r="AL50" s="6">
        <f t="shared" si="89"/>
        <v>0</v>
      </c>
      <c r="AM50" s="6">
        <f t="shared" si="89"/>
        <v>0</v>
      </c>
      <c r="AN50" s="6">
        <f t="shared" si="89"/>
        <v>910231.19354838703</v>
      </c>
      <c r="AO50" s="6">
        <f t="shared" si="89"/>
        <v>-526656.41935483867</v>
      </c>
      <c r="AP50" s="6">
        <f t="shared" si="89"/>
        <v>-284947.14285714284</v>
      </c>
      <c r="AQ50" s="6">
        <f t="shared" si="89"/>
        <v>239794.32258064518</v>
      </c>
      <c r="AR50" s="6">
        <f t="shared" si="89"/>
        <v>253226.26666666666</v>
      </c>
      <c r="AS50" s="6">
        <f t="shared" si="89"/>
        <v>281148.45161290321</v>
      </c>
      <c r="AT50" s="6">
        <f t="shared" si="89"/>
        <v>107393.3</v>
      </c>
      <c r="AU50" s="6">
        <f t="shared" si="89"/>
        <v>14981.516129032261</v>
      </c>
      <c r="AV50" s="6">
        <f t="shared" si="89"/>
        <v>84099.838709677424</v>
      </c>
      <c r="AW50" s="6">
        <f t="shared" ref="AW50:BL50" si="90">SUM(AW48:AW49)</f>
        <v>225574.7</v>
      </c>
      <c r="AX50" s="6">
        <f t="shared" si="90"/>
        <v>172754.45161290321</v>
      </c>
      <c r="AY50" s="6">
        <f t="shared" si="90"/>
        <v>-254762.33333333334</v>
      </c>
      <c r="AZ50" s="6">
        <f t="shared" si="90"/>
        <v>-529766.51612903224</v>
      </c>
      <c r="BA50" s="6">
        <f t="shared" si="90"/>
        <v>-453234.25806451612</v>
      </c>
      <c r="BB50" s="6">
        <f t="shared" si="90"/>
        <v>226489.82142857142</v>
      </c>
      <c r="BC50" s="6">
        <f t="shared" si="90"/>
        <v>190981.83870967742</v>
      </c>
      <c r="BD50" s="6">
        <f t="shared" si="90"/>
        <v>295315.06666666665</v>
      </c>
      <c r="BE50" s="6">
        <f t="shared" si="90"/>
        <v>267237.03225806449</v>
      </c>
      <c r="BF50" s="6">
        <f t="shared" si="90"/>
        <v>143762.73333333334</v>
      </c>
      <c r="BG50" s="6">
        <f t="shared" si="90"/>
        <v>90644.709677419349</v>
      </c>
      <c r="BH50" s="6">
        <f t="shared" si="90"/>
        <v>27814.451612903227</v>
      </c>
      <c r="BI50" s="6">
        <f t="shared" si="90"/>
        <v>108180.33333333334</v>
      </c>
      <c r="BJ50" s="6">
        <f t="shared" si="90"/>
        <v>134168.70967741936</v>
      </c>
      <c r="BK50" s="6">
        <f t="shared" si="90"/>
        <v>13212.599999999999</v>
      </c>
      <c r="BL50" s="6">
        <f t="shared" si="90"/>
        <v>-322200.38709677418</v>
      </c>
      <c r="BM50" s="6">
        <f t="shared" ref="BM50:CB50" si="91">SUM(BM48:BM49)</f>
        <v>-215500.41935483873</v>
      </c>
      <c r="BN50" s="6">
        <f t="shared" si="91"/>
        <v>131092.21428571429</v>
      </c>
      <c r="BO50" s="6">
        <f t="shared" si="91"/>
        <v>-121986.45161290323</v>
      </c>
      <c r="BP50" s="6">
        <f t="shared" si="91"/>
        <v>150684.29999999999</v>
      </c>
      <c r="BQ50" s="6">
        <f t="shared" si="91"/>
        <v>129818.09677419355</v>
      </c>
      <c r="BR50" s="6">
        <f t="shared" si="91"/>
        <v>81263.899999999994</v>
      </c>
      <c r="BS50" s="6">
        <f t="shared" si="91"/>
        <v>-8368.5483870967728</v>
      </c>
      <c r="BT50" s="6">
        <f t="shared" si="91"/>
        <v>65753.93548387097</v>
      </c>
      <c r="BU50" s="6">
        <f t="shared" si="91"/>
        <v>41116.433333333334</v>
      </c>
      <c r="BV50" s="6">
        <f t="shared" si="91"/>
        <v>76353.93548387097</v>
      </c>
      <c r="BW50" s="6">
        <f t="shared" si="91"/>
        <v>-37979.5</v>
      </c>
      <c r="BX50" s="6">
        <f t="shared" si="91"/>
        <v>-286385.38709677418</v>
      </c>
      <c r="BY50" s="6">
        <f t="shared" si="91"/>
        <v>-199510.93548387097</v>
      </c>
      <c r="BZ50" s="6">
        <f t="shared" si="91"/>
        <v>-222932.21428571429</v>
      </c>
      <c r="CA50" s="6">
        <f t="shared" si="91"/>
        <v>267437.96774193546</v>
      </c>
      <c r="CB50" s="6">
        <f t="shared" si="91"/>
        <v>158357.4</v>
      </c>
      <c r="CC50" s="6">
        <f t="shared" ref="CC50:CR50" si="92">SUM(CC48:CC49)</f>
        <v>93402.806451612909</v>
      </c>
      <c r="CD50" s="6">
        <f t="shared" si="92"/>
        <v>55585.76666666667</v>
      </c>
      <c r="CE50" s="6">
        <f t="shared" si="92"/>
        <v>-49260.967741935485</v>
      </c>
      <c r="CF50" s="6">
        <f t="shared" si="92"/>
        <v>-41562.516129032258</v>
      </c>
      <c r="CG50" s="6">
        <f t="shared" si="92"/>
        <v>3226.5666666666693</v>
      </c>
      <c r="CH50" s="6">
        <f t="shared" si="92"/>
        <v>-29150.032258064512</v>
      </c>
      <c r="CI50" s="6">
        <f t="shared" si="92"/>
        <v>-178490.9999666666</v>
      </c>
      <c r="CJ50" s="6">
        <f t="shared" si="92"/>
        <v>-457610.93232419353</v>
      </c>
      <c r="CK50" s="6">
        <f t="shared" si="92"/>
        <v>-507422.98635399999</v>
      </c>
      <c r="CL50" s="6">
        <f t="shared" si="92"/>
        <v>-494829.73482142854</v>
      </c>
      <c r="CM50" s="6">
        <f t="shared" si="92"/>
        <v>-45731.066129032261</v>
      </c>
      <c r="CN50" s="6">
        <f t="shared" si="92"/>
        <v>0</v>
      </c>
      <c r="CO50" s="6">
        <f t="shared" si="92"/>
        <v>0</v>
      </c>
      <c r="CP50" s="6">
        <f t="shared" si="92"/>
        <v>0</v>
      </c>
      <c r="CQ50" s="6">
        <f t="shared" si="92"/>
        <v>0</v>
      </c>
      <c r="CR50" s="6">
        <f t="shared" si="92"/>
        <v>0</v>
      </c>
      <c r="CS50" s="6">
        <f t="shared" ref="CS50:CZ50" si="93">SUM(CS48:CS49)</f>
        <v>0</v>
      </c>
      <c r="CT50" s="6">
        <f t="shared" si="93"/>
        <v>400064.51612903224</v>
      </c>
      <c r="CU50" s="6">
        <f t="shared" si="93"/>
        <v>399997.7</v>
      </c>
      <c r="CV50" s="6">
        <f t="shared" si="93"/>
        <v>-787159.06451612909</v>
      </c>
      <c r="CW50" s="6">
        <f t="shared" si="93"/>
        <v>0</v>
      </c>
      <c r="CX50" s="6">
        <f t="shared" si="93"/>
        <v>0</v>
      </c>
      <c r="CY50" s="6">
        <f t="shared" si="93"/>
        <v>0</v>
      </c>
      <c r="CZ50" s="6">
        <f t="shared" si="93"/>
        <v>0</v>
      </c>
      <c r="DA50" s="6"/>
      <c r="DB50" s="6"/>
      <c r="DC50" s="6"/>
      <c r="DD50" s="6"/>
      <c r="DE50" s="6"/>
      <c r="DF50" s="6"/>
      <c r="DG50" s="6"/>
      <c r="DH50" s="6"/>
      <c r="DI50" s="6"/>
      <c r="DJ50" s="6"/>
      <c r="DK50" s="6"/>
      <c r="DL50" s="6"/>
      <c r="DM50" s="6"/>
      <c r="DN50" s="6"/>
      <c r="DO50" s="6"/>
      <c r="DP50" s="6"/>
      <c r="DQ50" s="6"/>
      <c r="DR50" s="6"/>
      <c r="DS50" s="6"/>
      <c r="DT50" s="6"/>
      <c r="DU50" s="6"/>
      <c r="DV50" s="6"/>
      <c r="DW50" s="6"/>
      <c r="DX50" s="6"/>
      <c r="DY50" s="6"/>
      <c r="DZ50" s="6"/>
      <c r="EA50" s="6"/>
      <c r="EB50" s="6"/>
      <c r="EC50" s="6"/>
      <c r="ED50" s="6"/>
      <c r="EE50" s="6"/>
      <c r="EF50" s="6"/>
      <c r="EG50" s="6"/>
      <c r="EH50" s="6"/>
      <c r="EI50" s="6"/>
      <c r="EJ50" s="6"/>
      <c r="EK50" s="6"/>
      <c r="EL50" s="6"/>
      <c r="EM50" s="6"/>
      <c r="EN50" s="6"/>
      <c r="EO50" s="6"/>
      <c r="EP50" s="6"/>
      <c r="EQ50" s="6"/>
      <c r="ER50" s="6"/>
      <c r="ES50" s="6"/>
      <c r="ET50" s="6"/>
      <c r="EU50" s="6"/>
      <c r="EV50" s="6"/>
      <c r="EW50" s="6"/>
      <c r="EX50" s="6"/>
      <c r="EY50" s="6"/>
      <c r="EZ50" s="6"/>
      <c r="FA50" s="6"/>
      <c r="FB50" s="6"/>
      <c r="FC50" s="6"/>
      <c r="FD50" s="6"/>
      <c r="FE50" s="6"/>
      <c r="FF50" s="6"/>
      <c r="FG50" s="6"/>
      <c r="FH50" s="6"/>
      <c r="FI50" s="6"/>
      <c r="FJ50" s="6"/>
      <c r="FK50" s="6"/>
      <c r="FL50" s="6"/>
      <c r="FM50" s="6"/>
      <c r="FN50" s="6"/>
      <c r="FO50" s="6"/>
      <c r="FP50" s="6"/>
      <c r="FQ50" s="6"/>
      <c r="FR50" s="19"/>
      <c r="FS50" s="9"/>
      <c r="FT50" s="14" t="s">
        <v>2099</v>
      </c>
    </row>
    <row r="51" spans="2:176" ht="12.95" customHeight="1" thickTop="1" x14ac:dyDescent="0.2">
      <c r="B51" s="18"/>
      <c r="C51" s="22"/>
      <c r="D51" s="21"/>
      <c r="E51" s="21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19"/>
      <c r="AT51" s="19"/>
      <c r="AU51" s="19"/>
      <c r="AV51" s="19"/>
      <c r="AW51" s="19"/>
      <c r="AX51" s="19"/>
      <c r="AY51" s="19"/>
      <c r="AZ51" s="19"/>
      <c r="BA51" s="19"/>
      <c r="BB51" s="19"/>
      <c r="BC51" s="19"/>
      <c r="BD51" s="19"/>
      <c r="BE51" s="19"/>
      <c r="BF51" s="19"/>
      <c r="BG51" s="19"/>
      <c r="BH51" s="19"/>
      <c r="BI51" s="19"/>
      <c r="BJ51" s="19"/>
      <c r="BK51" s="19"/>
      <c r="BL51" s="19"/>
      <c r="BM51" s="19"/>
      <c r="BN51" s="19"/>
      <c r="BO51" s="19"/>
      <c r="BP51" s="19"/>
      <c r="BQ51" s="19"/>
      <c r="BR51" s="19"/>
      <c r="BS51" s="19"/>
      <c r="BT51" s="19"/>
      <c r="BU51" s="19"/>
      <c r="BV51" s="19"/>
      <c r="BW51" s="19"/>
      <c r="BX51" s="19"/>
      <c r="BY51" s="19"/>
      <c r="BZ51" s="19"/>
      <c r="CA51" s="19"/>
      <c r="CB51" s="19"/>
      <c r="CC51" s="19"/>
      <c r="CD51" s="19"/>
      <c r="CE51" s="19"/>
      <c r="CF51" s="19"/>
      <c r="CG51" s="19"/>
      <c r="CH51" s="19"/>
      <c r="CI51" s="19"/>
      <c r="CJ51" s="19"/>
      <c r="CK51" s="19"/>
      <c r="CL51" s="19"/>
      <c r="CM51" s="19"/>
      <c r="CN51" s="19"/>
      <c r="CO51" s="19"/>
      <c r="CP51" s="19"/>
      <c r="CQ51" s="19"/>
      <c r="CR51" s="19"/>
      <c r="CS51" s="19"/>
      <c r="CT51" s="19"/>
      <c r="CU51" s="19"/>
      <c r="CV51" s="19"/>
      <c r="CW51" s="19"/>
      <c r="CX51" s="19"/>
      <c r="CY51" s="19"/>
      <c r="CZ51" s="19"/>
      <c r="DA51" s="19"/>
      <c r="DB51" s="19"/>
      <c r="DC51" s="19"/>
      <c r="DD51" s="19"/>
      <c r="DE51" s="19"/>
      <c r="DF51" s="19"/>
      <c r="DG51" s="19"/>
      <c r="DH51" s="19"/>
      <c r="DI51" s="19"/>
      <c r="DJ51" s="19"/>
      <c r="DK51" s="19"/>
      <c r="DL51" s="19"/>
      <c r="DM51" s="19"/>
      <c r="DN51" s="19"/>
      <c r="DO51" s="19"/>
      <c r="DP51" s="19"/>
      <c r="DQ51" s="19"/>
      <c r="DR51" s="19"/>
      <c r="DS51" s="19"/>
      <c r="DT51" s="19"/>
      <c r="DU51" s="19"/>
      <c r="DV51" s="19"/>
      <c r="DW51" s="19"/>
      <c r="DX51" s="19"/>
      <c r="DY51" s="19"/>
      <c r="DZ51" s="19"/>
      <c r="EA51" s="19"/>
      <c r="EB51" s="19"/>
      <c r="EC51" s="19"/>
      <c r="ED51" s="19"/>
      <c r="EE51" s="19"/>
      <c r="EF51" s="19"/>
      <c r="EG51" s="19"/>
      <c r="EH51" s="19"/>
      <c r="EI51" s="19"/>
      <c r="EJ51" s="19"/>
      <c r="EK51" s="19"/>
      <c r="EL51" s="19"/>
      <c r="EM51" s="19"/>
      <c r="EN51" s="19"/>
      <c r="EO51" s="19"/>
      <c r="EP51" s="19"/>
      <c r="EQ51" s="19"/>
      <c r="ER51" s="19"/>
      <c r="ES51" s="19"/>
      <c r="ET51" s="19"/>
      <c r="EU51" s="19"/>
      <c r="EV51" s="19"/>
      <c r="EW51" s="19"/>
      <c r="EX51" s="19"/>
      <c r="EY51" s="19"/>
      <c r="EZ51" s="19"/>
      <c r="FA51" s="19"/>
      <c r="FB51" s="19"/>
      <c r="FC51" s="19"/>
      <c r="FD51" s="19"/>
      <c r="FE51" s="19"/>
      <c r="FF51" s="19"/>
      <c r="FG51" s="19"/>
      <c r="FH51" s="19"/>
      <c r="FI51" s="19"/>
      <c r="FJ51" s="19"/>
      <c r="FK51" s="19"/>
      <c r="FL51" s="19"/>
      <c r="FM51" s="19"/>
      <c r="FN51" s="19"/>
      <c r="FO51" s="19"/>
      <c r="FP51" s="19"/>
      <c r="FQ51" s="19"/>
      <c r="FR51" s="19"/>
      <c r="FS51" s="9"/>
      <c r="FT51" s="14" t="s">
        <v>2099</v>
      </c>
    </row>
    <row r="52" spans="2:176" ht="12.75" x14ac:dyDescent="0.2">
      <c r="AA52"/>
      <c r="AB52"/>
      <c r="AC52"/>
      <c r="AD52" s="62" t="s">
        <v>2236</v>
      </c>
      <c r="AE52" s="62" t="s">
        <v>2237</v>
      </c>
      <c r="AF52" s="62" t="s">
        <v>2238</v>
      </c>
      <c r="AG52" s="62" t="s">
        <v>2238</v>
      </c>
      <c r="AH52" s="62" t="s">
        <v>2239</v>
      </c>
      <c r="AI52" s="62" t="s">
        <v>2240</v>
      </c>
      <c r="AJ52" s="62" t="s">
        <v>2241</v>
      </c>
      <c r="AK52" s="62" t="s">
        <v>2242</v>
      </c>
      <c r="FT52" s="14" t="s">
        <v>2099</v>
      </c>
    </row>
    <row r="53" spans="2:176" ht="12.75" x14ac:dyDescent="0.2">
      <c r="AA53"/>
      <c r="AB53"/>
      <c r="AC53"/>
      <c r="AD53" s="63">
        <v>35088</v>
      </c>
      <c r="AE53" s="64">
        <v>35125</v>
      </c>
      <c r="AF53" s="65" t="s">
        <v>2243</v>
      </c>
      <c r="AG53" s="66" t="s">
        <v>2244</v>
      </c>
      <c r="AH53" s="67">
        <v>2.13</v>
      </c>
      <c r="AI53" s="68" t="s">
        <v>2245</v>
      </c>
      <c r="AJ53" s="67">
        <v>0</v>
      </c>
      <c r="AK53" s="69">
        <v>-1000000</v>
      </c>
      <c r="FT53" s="14"/>
    </row>
    <row r="54" spans="2:176" ht="12.75" x14ac:dyDescent="0.2">
      <c r="AA54"/>
      <c r="AB54"/>
      <c r="AC54"/>
      <c r="AD54" s="63">
        <v>35094</v>
      </c>
      <c r="AE54" s="64">
        <v>35125</v>
      </c>
      <c r="AF54" s="65" t="s">
        <v>2246</v>
      </c>
      <c r="AG54" s="66" t="s">
        <v>2247</v>
      </c>
      <c r="AH54" s="67">
        <v>2.52</v>
      </c>
      <c r="AI54" s="68" t="s">
        <v>2245</v>
      </c>
      <c r="AJ54" s="67">
        <v>0</v>
      </c>
      <c r="AK54" s="69">
        <v>1000000</v>
      </c>
      <c r="FT54" s="14"/>
    </row>
    <row r="55" spans="2:176" ht="12.75" x14ac:dyDescent="0.2">
      <c r="AA55"/>
      <c r="AB55"/>
      <c r="AC55"/>
      <c r="AD55" s="63">
        <v>35094</v>
      </c>
      <c r="AE55" s="64">
        <v>35125</v>
      </c>
      <c r="AF55" s="65" t="s">
        <v>2246</v>
      </c>
      <c r="AG55" s="66" t="s">
        <v>2247</v>
      </c>
      <c r="AH55" s="67">
        <v>2.4700000000000002</v>
      </c>
      <c r="AI55" s="68" t="s">
        <v>2245</v>
      </c>
      <c r="AJ55" s="67">
        <v>0</v>
      </c>
      <c r="AK55" s="69">
        <v>500000</v>
      </c>
      <c r="FT55" s="14"/>
    </row>
    <row r="56" spans="2:176" ht="12.75" x14ac:dyDescent="0.2">
      <c r="AA56"/>
      <c r="AB56"/>
      <c r="AC56"/>
      <c r="AD56" s="63">
        <v>35094</v>
      </c>
      <c r="AE56" s="64">
        <v>35125</v>
      </c>
      <c r="AF56" s="65" t="s">
        <v>2246</v>
      </c>
      <c r="AG56" s="66" t="s">
        <v>2247</v>
      </c>
      <c r="AH56" s="67">
        <v>2.5</v>
      </c>
      <c r="AI56" s="68" t="s">
        <v>2245</v>
      </c>
      <c r="AJ56" s="67">
        <v>0</v>
      </c>
      <c r="AK56" s="69">
        <v>1500000</v>
      </c>
      <c r="FT56" s="14"/>
    </row>
    <row r="57" spans="2:176" ht="12.75" x14ac:dyDescent="0.2">
      <c r="AA57"/>
      <c r="AB57"/>
      <c r="AC57"/>
      <c r="AD57" s="63">
        <v>35097</v>
      </c>
      <c r="AE57" s="64">
        <v>35125</v>
      </c>
      <c r="AF57" s="65" t="s">
        <v>2248</v>
      </c>
      <c r="AG57" s="66" t="s">
        <v>2249</v>
      </c>
      <c r="AH57" s="67">
        <v>2.56</v>
      </c>
      <c r="AI57" s="68" t="s">
        <v>2245</v>
      </c>
      <c r="AJ57" s="67">
        <v>0</v>
      </c>
      <c r="AK57" s="69">
        <v>-2000000</v>
      </c>
      <c r="FT57" s="14"/>
    </row>
    <row r="58" spans="2:176" ht="12.75" x14ac:dyDescent="0.2">
      <c r="AA58"/>
      <c r="AB58"/>
      <c r="AC58"/>
      <c r="AD58" s="63">
        <v>35104</v>
      </c>
      <c r="AE58" s="64">
        <v>35125</v>
      </c>
      <c r="AF58" s="65" t="s">
        <v>2250</v>
      </c>
      <c r="AG58" s="66" t="s">
        <v>2251</v>
      </c>
      <c r="AH58" s="67">
        <v>2.56</v>
      </c>
      <c r="AI58" s="68" t="s">
        <v>2245</v>
      </c>
      <c r="AJ58" s="67">
        <v>0</v>
      </c>
      <c r="AK58" s="69">
        <v>470000</v>
      </c>
      <c r="FT58" s="14"/>
    </row>
    <row r="59" spans="2:176" ht="12.75" x14ac:dyDescent="0.2">
      <c r="AA59"/>
      <c r="AB59"/>
      <c r="AC59"/>
      <c r="AD59" s="63">
        <v>35104</v>
      </c>
      <c r="AE59" s="64">
        <v>35125</v>
      </c>
      <c r="AF59" s="65" t="s">
        <v>2250</v>
      </c>
      <c r="AG59" s="66" t="s">
        <v>2251</v>
      </c>
      <c r="AH59" s="67">
        <v>2.5590000000000002</v>
      </c>
      <c r="AI59" s="68" t="s">
        <v>2245</v>
      </c>
      <c r="AJ59" s="67">
        <v>0</v>
      </c>
      <c r="AK59" s="69">
        <v>100000</v>
      </c>
      <c r="FT59" s="14"/>
    </row>
    <row r="60" spans="2:176" ht="12.75" x14ac:dyDescent="0.2">
      <c r="AA60"/>
      <c r="AB60"/>
      <c r="AC60"/>
      <c r="AD60" s="63">
        <v>35104</v>
      </c>
      <c r="AE60" s="64">
        <v>35125</v>
      </c>
      <c r="AF60" s="65" t="s">
        <v>2250</v>
      </c>
      <c r="AG60" s="66" t="s">
        <v>2251</v>
      </c>
      <c r="AH60" s="67">
        <v>2.5579999999999998</v>
      </c>
      <c r="AI60" s="68" t="s">
        <v>2245</v>
      </c>
      <c r="AJ60" s="67">
        <v>0</v>
      </c>
      <c r="AK60" s="69">
        <v>250000</v>
      </c>
      <c r="FT60" s="14"/>
    </row>
    <row r="61" spans="2:176" ht="12.75" x14ac:dyDescent="0.2">
      <c r="AA61"/>
      <c r="AB61"/>
      <c r="AC61"/>
      <c r="AD61" s="63">
        <v>35104</v>
      </c>
      <c r="AE61" s="64">
        <v>35125</v>
      </c>
      <c r="AF61" s="65" t="s">
        <v>2250</v>
      </c>
      <c r="AG61" s="66" t="s">
        <v>2251</v>
      </c>
      <c r="AH61" s="67">
        <v>2.5550000000000002</v>
      </c>
      <c r="AI61" s="68" t="s">
        <v>2245</v>
      </c>
      <c r="AJ61" s="67">
        <v>0</v>
      </c>
      <c r="AK61" s="69">
        <v>80000</v>
      </c>
      <c r="FT61" s="14"/>
    </row>
    <row r="62" spans="2:176" ht="12.75" x14ac:dyDescent="0.2">
      <c r="AA62"/>
      <c r="AB62"/>
      <c r="AC62"/>
      <c r="AD62" s="63">
        <v>35104</v>
      </c>
      <c r="AE62" s="64">
        <v>35125</v>
      </c>
      <c r="AF62" s="65" t="s">
        <v>2250</v>
      </c>
      <c r="AG62" s="66" t="s">
        <v>2251</v>
      </c>
      <c r="AH62" s="67">
        <v>2.5499999999999998</v>
      </c>
      <c r="AI62" s="68" t="s">
        <v>2245</v>
      </c>
      <c r="AJ62" s="67">
        <v>0</v>
      </c>
      <c r="AK62" s="69">
        <v>100000</v>
      </c>
      <c r="FT62" s="14"/>
    </row>
    <row r="63" spans="2:176" ht="12.75" x14ac:dyDescent="0.2">
      <c r="AA63"/>
      <c r="AB63"/>
      <c r="AC63"/>
      <c r="AD63" s="63">
        <v>35107</v>
      </c>
      <c r="AE63" s="64">
        <v>35125</v>
      </c>
      <c r="AF63" s="65" t="s">
        <v>2252</v>
      </c>
      <c r="AG63" s="66" t="s">
        <v>2253</v>
      </c>
      <c r="AH63" s="67">
        <v>2.4500000000000002</v>
      </c>
      <c r="AI63" s="68" t="s">
        <v>2254</v>
      </c>
      <c r="AJ63" s="67">
        <v>0</v>
      </c>
      <c r="AK63" s="69">
        <v>1000000</v>
      </c>
      <c r="FT63" s="14"/>
    </row>
    <row r="64" spans="2:176" ht="12.75" x14ac:dyDescent="0.2">
      <c r="AA64"/>
      <c r="AB64"/>
      <c r="AC64"/>
      <c r="AD64" s="63">
        <v>35108</v>
      </c>
      <c r="AE64" s="64">
        <v>35125</v>
      </c>
      <c r="AF64" s="65" t="s">
        <v>2255</v>
      </c>
      <c r="AG64" s="66" t="s">
        <v>2256</v>
      </c>
      <c r="AH64" s="67">
        <v>2.6</v>
      </c>
      <c r="AI64" s="68" t="s">
        <v>2254</v>
      </c>
      <c r="AJ64" s="67">
        <v>0</v>
      </c>
      <c r="AK64" s="69">
        <v>-1000000</v>
      </c>
      <c r="FT64" s="14"/>
    </row>
    <row r="65" spans="27:176" ht="12.75" x14ac:dyDescent="0.2">
      <c r="AA65"/>
      <c r="AB65"/>
      <c r="AC65"/>
      <c r="AD65" s="63">
        <v>35108</v>
      </c>
      <c r="AE65" s="64">
        <v>35125</v>
      </c>
      <c r="AF65" s="65" t="s">
        <v>2255</v>
      </c>
      <c r="AG65" s="66" t="s">
        <v>2256</v>
      </c>
      <c r="AH65" s="67">
        <v>2.64</v>
      </c>
      <c r="AI65" s="68" t="s">
        <v>2245</v>
      </c>
      <c r="AJ65" s="67">
        <v>0</v>
      </c>
      <c r="AK65" s="69">
        <v>-1000000</v>
      </c>
      <c r="FT65" s="14"/>
    </row>
    <row r="66" spans="27:176" ht="12.75" x14ac:dyDescent="0.2">
      <c r="AA66"/>
      <c r="AB66"/>
      <c r="AC66"/>
      <c r="AD66" s="63">
        <v>35109</v>
      </c>
      <c r="AE66" s="64">
        <v>35125</v>
      </c>
      <c r="AF66" s="65" t="s">
        <v>2257</v>
      </c>
      <c r="AG66" s="66" t="s">
        <v>2258</v>
      </c>
      <c r="AH66" s="67">
        <v>2.6</v>
      </c>
      <c r="AI66" s="68" t="s">
        <v>2254</v>
      </c>
      <c r="AJ66" s="67">
        <v>0</v>
      </c>
      <c r="AK66" s="69">
        <v>1000000</v>
      </c>
      <c r="FT66" s="14"/>
    </row>
    <row r="67" spans="27:176" ht="12.75" x14ac:dyDescent="0.2">
      <c r="AA67"/>
      <c r="AB67"/>
      <c r="AC67"/>
      <c r="AD67" s="63">
        <v>35109</v>
      </c>
      <c r="AE67" s="64">
        <v>35125</v>
      </c>
      <c r="AF67" s="65" t="s">
        <v>2257</v>
      </c>
      <c r="AG67" s="66" t="s">
        <v>2258</v>
      </c>
      <c r="AH67" s="67">
        <v>2.58</v>
      </c>
      <c r="AI67" s="68" t="s">
        <v>2254</v>
      </c>
      <c r="AJ67" s="67">
        <v>0</v>
      </c>
      <c r="AK67" s="69">
        <v>1000000</v>
      </c>
      <c r="FT67" s="14"/>
    </row>
    <row r="68" spans="27:176" ht="12.75" x14ac:dyDescent="0.2">
      <c r="AA68"/>
      <c r="AB68"/>
      <c r="AC68"/>
      <c r="AD68" s="63">
        <v>35109</v>
      </c>
      <c r="AE68" s="64">
        <v>35125</v>
      </c>
      <c r="AF68" s="65" t="s">
        <v>2257</v>
      </c>
      <c r="AG68" s="66" t="s">
        <v>2258</v>
      </c>
      <c r="AH68" s="67">
        <v>2.63</v>
      </c>
      <c r="AI68" s="68" t="s">
        <v>2254</v>
      </c>
      <c r="AJ68" s="67">
        <v>0</v>
      </c>
      <c r="AK68" s="69">
        <v>-1500000</v>
      </c>
      <c r="FT68" s="14"/>
    </row>
    <row r="69" spans="27:176" ht="12.75" x14ac:dyDescent="0.2">
      <c r="AA69"/>
      <c r="AB69"/>
      <c r="AC69"/>
      <c r="AD69" s="63">
        <v>35109</v>
      </c>
      <c r="AE69" s="64">
        <v>35125</v>
      </c>
      <c r="AF69" s="65" t="s">
        <v>2257</v>
      </c>
      <c r="AG69" s="66" t="s">
        <v>2258</v>
      </c>
      <c r="AH69" s="67">
        <v>2.63</v>
      </c>
      <c r="AI69" s="68" t="s">
        <v>2254</v>
      </c>
      <c r="AJ69" s="67">
        <v>0</v>
      </c>
      <c r="AK69" s="69">
        <v>-500000</v>
      </c>
      <c r="FT69" s="14"/>
    </row>
    <row r="70" spans="27:176" ht="12.75" x14ac:dyDescent="0.2">
      <c r="AA70"/>
      <c r="AB70"/>
      <c r="AC70"/>
      <c r="AD70" s="63">
        <v>35108</v>
      </c>
      <c r="AE70" s="64">
        <v>35125</v>
      </c>
      <c r="AF70" s="65" t="s">
        <v>2259</v>
      </c>
      <c r="AG70" s="66" t="s">
        <v>2260</v>
      </c>
      <c r="AH70" s="67">
        <v>2.3424999999999998</v>
      </c>
      <c r="AI70" s="68" t="s">
        <v>2261</v>
      </c>
      <c r="AJ70" s="67">
        <v>0</v>
      </c>
      <c r="AK70" s="69">
        <v>-300000</v>
      </c>
      <c r="FT70" s="14"/>
    </row>
    <row r="71" spans="27:176" ht="12.75" x14ac:dyDescent="0.2">
      <c r="AA71"/>
      <c r="AB71"/>
      <c r="AC71"/>
      <c r="AD71" s="63">
        <v>35108</v>
      </c>
      <c r="AE71" s="64">
        <v>35125</v>
      </c>
      <c r="AF71" s="65" t="s">
        <v>2259</v>
      </c>
      <c r="AG71" s="66" t="s">
        <v>2262</v>
      </c>
      <c r="AH71" s="67">
        <v>2.46</v>
      </c>
      <c r="AI71" s="68" t="s">
        <v>2261</v>
      </c>
      <c r="AJ71" s="67">
        <v>0</v>
      </c>
      <c r="AK71" s="69">
        <v>300000</v>
      </c>
      <c r="FT71" s="14"/>
    </row>
    <row r="72" spans="27:176" ht="12.75" x14ac:dyDescent="0.2">
      <c r="AA72"/>
      <c r="AB72"/>
      <c r="AC72"/>
      <c r="AD72" s="63">
        <v>35117</v>
      </c>
      <c r="AE72" s="64">
        <v>35125</v>
      </c>
      <c r="AF72" s="65" t="s">
        <v>2263</v>
      </c>
      <c r="AG72" s="66" t="s">
        <v>2264</v>
      </c>
      <c r="AH72" s="67">
        <v>2.62</v>
      </c>
      <c r="AI72" s="68" t="s">
        <v>2265</v>
      </c>
      <c r="AJ72" s="67">
        <v>-0.69</v>
      </c>
      <c r="AK72" s="69">
        <v>-5000000</v>
      </c>
      <c r="FT72" s="14"/>
    </row>
    <row r="73" spans="27:176" ht="12.75" x14ac:dyDescent="0.2">
      <c r="AA73"/>
      <c r="AB73"/>
      <c r="AC73"/>
      <c r="AD73" s="62"/>
      <c r="AE73" s="62"/>
      <c r="AF73" s="62"/>
      <c r="AG73" s="62"/>
      <c r="AH73" s="62"/>
      <c r="AI73" s="62"/>
      <c r="AJ73" s="62"/>
      <c r="AK73" s="71">
        <f>SUM(AK53:AK72)</f>
        <v>-5000000</v>
      </c>
      <c r="FT73" s="14"/>
    </row>
    <row r="74" spans="27:176" ht="12.75" x14ac:dyDescent="0.2">
      <c r="AA74"/>
      <c r="AB74"/>
      <c r="AC74"/>
      <c r="AD74" s="62"/>
      <c r="AE74" s="62"/>
      <c r="AF74" s="62"/>
      <c r="AG74" s="62"/>
      <c r="AH74" s="62"/>
      <c r="AI74" s="62"/>
      <c r="AJ74" s="62"/>
      <c r="AK74" s="62"/>
      <c r="FT74" s="14"/>
    </row>
    <row r="75" spans="27:176" ht="12.75" x14ac:dyDescent="0.2">
      <c r="AA75"/>
      <c r="AB75"/>
      <c r="AC75"/>
      <c r="AD75" s="63">
        <v>34929</v>
      </c>
      <c r="AE75" s="64">
        <v>35156</v>
      </c>
      <c r="AF75" s="65" t="s">
        <v>2266</v>
      </c>
      <c r="AG75" s="66" t="s">
        <v>2267</v>
      </c>
      <c r="AH75" s="67">
        <v>1.7350000000000001</v>
      </c>
      <c r="AI75" s="68" t="s">
        <v>2245</v>
      </c>
      <c r="AJ75" s="67">
        <v>0</v>
      </c>
      <c r="AK75" s="69">
        <v>-2000000</v>
      </c>
      <c r="FT75" s="14" t="s">
        <v>2099</v>
      </c>
    </row>
    <row r="76" spans="27:176" ht="12.75" x14ac:dyDescent="0.2">
      <c r="AA76"/>
      <c r="AB76"/>
      <c r="AC76"/>
      <c r="AD76" s="63">
        <v>34929</v>
      </c>
      <c r="AE76" s="64">
        <v>35156</v>
      </c>
      <c r="AF76" s="65" t="s">
        <v>2266</v>
      </c>
      <c r="AG76" s="66" t="s">
        <v>2268</v>
      </c>
      <c r="AH76" s="67">
        <v>1.7350000000000001</v>
      </c>
      <c r="AI76" s="68" t="s">
        <v>2245</v>
      </c>
      <c r="AJ76" s="67">
        <v>0</v>
      </c>
      <c r="AK76" s="69">
        <v>-3000000</v>
      </c>
      <c r="FT76" s="14" t="s">
        <v>2099</v>
      </c>
    </row>
    <row r="77" spans="27:176" ht="12.75" x14ac:dyDescent="0.2">
      <c r="AA77"/>
      <c r="AB77"/>
      <c r="AC77"/>
      <c r="AD77" s="63">
        <v>34929</v>
      </c>
      <c r="AE77" s="64">
        <v>35156</v>
      </c>
      <c r="AF77" s="65" t="s">
        <v>2266</v>
      </c>
      <c r="AG77" s="66" t="s">
        <v>2269</v>
      </c>
      <c r="AH77" s="67">
        <v>1.7250000000000001</v>
      </c>
      <c r="AI77" s="68" t="s">
        <v>2245</v>
      </c>
      <c r="AJ77" s="67">
        <v>0</v>
      </c>
      <c r="AK77" s="69">
        <v>-3000000</v>
      </c>
      <c r="FT77" s="14" t="s">
        <v>2099</v>
      </c>
    </row>
    <row r="78" spans="27:176" ht="12.75" x14ac:dyDescent="0.2">
      <c r="AA78"/>
      <c r="AB78"/>
      <c r="AC78"/>
      <c r="AD78" s="63">
        <v>35068</v>
      </c>
      <c r="AE78" s="64">
        <v>35156</v>
      </c>
      <c r="AF78" s="65" t="s">
        <v>2270</v>
      </c>
      <c r="AG78" s="66"/>
      <c r="AH78" s="67">
        <v>2</v>
      </c>
      <c r="AI78" s="68" t="s">
        <v>2245</v>
      </c>
      <c r="AJ78" s="67">
        <v>0</v>
      </c>
      <c r="AK78" s="69">
        <v>1000000</v>
      </c>
      <c r="FT78" s="14" t="s">
        <v>2099</v>
      </c>
    </row>
    <row r="79" spans="27:176" ht="12.75" x14ac:dyDescent="0.2">
      <c r="AA79"/>
      <c r="AB79"/>
      <c r="AC79"/>
      <c r="AD79" s="63">
        <v>35068</v>
      </c>
      <c r="AE79" s="64">
        <v>35156</v>
      </c>
      <c r="AF79" s="65" t="s">
        <v>2270</v>
      </c>
      <c r="AG79" s="66"/>
      <c r="AH79" s="67">
        <v>1.99</v>
      </c>
      <c r="AI79" s="68" t="s">
        <v>2245</v>
      </c>
      <c r="AJ79" s="67">
        <v>0</v>
      </c>
      <c r="AK79" s="69">
        <v>1000000</v>
      </c>
      <c r="FT79" s="14" t="s">
        <v>2099</v>
      </c>
    </row>
    <row r="80" spans="27:176" ht="12.75" x14ac:dyDescent="0.2">
      <c r="AA80"/>
      <c r="AB80"/>
      <c r="AC80"/>
      <c r="AD80" s="63">
        <v>35076</v>
      </c>
      <c r="AE80" s="64">
        <v>35156</v>
      </c>
      <c r="AF80" s="65" t="s">
        <v>2271</v>
      </c>
      <c r="AG80" s="66"/>
      <c r="AH80" s="67">
        <v>1.91</v>
      </c>
      <c r="AI80" s="68" t="s">
        <v>2245</v>
      </c>
      <c r="AJ80" s="67">
        <v>0</v>
      </c>
      <c r="AK80" s="69">
        <v>2000000</v>
      </c>
      <c r="FT80" s="14" t="s">
        <v>2099</v>
      </c>
    </row>
    <row r="81" spans="27:176" ht="12.75" x14ac:dyDescent="0.2">
      <c r="AA81"/>
      <c r="AB81"/>
      <c r="AC81"/>
      <c r="AD81" s="63">
        <v>35086</v>
      </c>
      <c r="AE81" s="64">
        <v>35156</v>
      </c>
      <c r="AF81" s="65" t="s">
        <v>2272</v>
      </c>
      <c r="AG81" s="66"/>
      <c r="AH81" s="67">
        <v>1.98</v>
      </c>
      <c r="AI81" s="68" t="s">
        <v>2245</v>
      </c>
      <c r="AJ81" s="67">
        <v>0</v>
      </c>
      <c r="AK81" s="69">
        <v>-1820000</v>
      </c>
      <c r="FT81" s="14"/>
    </row>
    <row r="82" spans="27:176" ht="12.75" x14ac:dyDescent="0.2">
      <c r="AA82"/>
      <c r="AB82"/>
      <c r="AC82"/>
      <c r="AD82" s="63">
        <v>35088</v>
      </c>
      <c r="AE82" s="64">
        <v>35156</v>
      </c>
      <c r="AF82" s="65" t="s">
        <v>2243</v>
      </c>
      <c r="AG82" s="66"/>
      <c r="AH82" s="67">
        <v>1.94</v>
      </c>
      <c r="AI82" s="68" t="s">
        <v>2245</v>
      </c>
      <c r="AJ82" s="67">
        <v>0</v>
      </c>
      <c r="AK82" s="69">
        <v>-1000000</v>
      </c>
      <c r="FT82" s="14"/>
    </row>
    <row r="83" spans="27:176" ht="12.75" x14ac:dyDescent="0.2">
      <c r="AA83"/>
      <c r="AB83"/>
      <c r="AC83"/>
      <c r="AD83" s="63">
        <v>35104</v>
      </c>
      <c r="AE83" s="64">
        <v>35156</v>
      </c>
      <c r="AF83" s="65" t="s">
        <v>2250</v>
      </c>
      <c r="AG83" s="66"/>
      <c r="AH83" s="67">
        <v>2.2200000000000002</v>
      </c>
      <c r="AI83" s="68" t="s">
        <v>2245</v>
      </c>
      <c r="AJ83" s="67">
        <v>0</v>
      </c>
      <c r="AK83" s="69">
        <v>500000</v>
      </c>
      <c r="FT83" s="14"/>
    </row>
    <row r="84" spans="27:176" ht="12.75" x14ac:dyDescent="0.2">
      <c r="AA84"/>
      <c r="AB84"/>
      <c r="AC84"/>
      <c r="AD84" s="63">
        <v>35108</v>
      </c>
      <c r="AE84" s="64">
        <v>35156</v>
      </c>
      <c r="AF84" s="65" t="s">
        <v>2255</v>
      </c>
      <c r="AG84" s="66"/>
      <c r="AH84" s="67">
        <v>2.3050000000000002</v>
      </c>
      <c r="AI84" s="68" t="s">
        <v>2245</v>
      </c>
      <c r="AJ84" s="67">
        <v>0</v>
      </c>
      <c r="AK84" s="69">
        <v>-500000</v>
      </c>
      <c r="FT84" s="14"/>
    </row>
    <row r="85" spans="27:176" ht="12.75" x14ac:dyDescent="0.2">
      <c r="AA85"/>
      <c r="AB85"/>
      <c r="AC85"/>
      <c r="AD85" s="63">
        <v>35118</v>
      </c>
      <c r="AE85" s="64">
        <v>35156</v>
      </c>
      <c r="AF85" s="65" t="s">
        <v>2273</v>
      </c>
      <c r="AG85" s="66">
        <v>23721</v>
      </c>
      <c r="AH85" s="67">
        <v>2.35</v>
      </c>
      <c r="AI85" s="68" t="s">
        <v>2254</v>
      </c>
      <c r="AJ85" s="67">
        <v>0</v>
      </c>
      <c r="AK85" s="69">
        <v>1300000</v>
      </c>
      <c r="FT85" s="14"/>
    </row>
    <row r="86" spans="27:176" ht="12.75" x14ac:dyDescent="0.2">
      <c r="AA86"/>
      <c r="AB86"/>
      <c r="AC86"/>
      <c r="AD86" s="63">
        <v>35118</v>
      </c>
      <c r="AE86" s="64">
        <v>35156</v>
      </c>
      <c r="AF86" s="65" t="s">
        <v>2273</v>
      </c>
      <c r="AG86" s="66">
        <v>23721</v>
      </c>
      <c r="AH86" s="67">
        <v>2.33</v>
      </c>
      <c r="AI86" s="68" t="s">
        <v>2254</v>
      </c>
      <c r="AJ86" s="67">
        <v>0</v>
      </c>
      <c r="AK86" s="69">
        <v>1000000</v>
      </c>
      <c r="FT86" s="14"/>
    </row>
    <row r="87" spans="27:176" ht="12.75" x14ac:dyDescent="0.2">
      <c r="AA87"/>
      <c r="AB87"/>
      <c r="AC87"/>
      <c r="AD87" s="63">
        <v>35118</v>
      </c>
      <c r="AE87" s="64">
        <v>35156</v>
      </c>
      <c r="AF87" s="65" t="s">
        <v>2273</v>
      </c>
      <c r="AG87" s="66">
        <v>23721</v>
      </c>
      <c r="AH87" s="67">
        <v>2.2200000000000002</v>
      </c>
      <c r="AI87" s="68" t="s">
        <v>2254</v>
      </c>
      <c r="AJ87" s="67">
        <v>0</v>
      </c>
      <c r="AK87" s="69">
        <v>-1800000</v>
      </c>
      <c r="FT87" s="14"/>
    </row>
    <row r="88" spans="27:176" ht="12.75" x14ac:dyDescent="0.2">
      <c r="AA88"/>
      <c r="AB88"/>
      <c r="AC88"/>
      <c r="AD88" s="63">
        <v>35118</v>
      </c>
      <c r="AE88" s="64">
        <v>35156</v>
      </c>
      <c r="AF88" s="65" t="s">
        <v>2273</v>
      </c>
      <c r="AG88" s="66">
        <v>23721</v>
      </c>
      <c r="AH88" s="67">
        <v>2.2149999999999999</v>
      </c>
      <c r="AI88" s="68" t="s">
        <v>2254</v>
      </c>
      <c r="AJ88" s="67">
        <v>0</v>
      </c>
      <c r="AK88" s="69">
        <v>-500000</v>
      </c>
      <c r="FT88" s="14"/>
    </row>
    <row r="89" spans="27:176" ht="12.75" x14ac:dyDescent="0.2">
      <c r="AA89"/>
      <c r="AB89"/>
      <c r="AC89"/>
      <c r="AD89" s="63">
        <v>35121</v>
      </c>
      <c r="AE89" s="64">
        <v>35156</v>
      </c>
      <c r="AF89" s="65" t="s">
        <v>2274</v>
      </c>
      <c r="AG89" s="66">
        <v>24328</v>
      </c>
      <c r="AH89" s="67">
        <v>2.36</v>
      </c>
      <c r="AI89" s="68" t="s">
        <v>2254</v>
      </c>
      <c r="AJ89" s="67">
        <v>0</v>
      </c>
      <c r="AK89" s="69">
        <v>1000000</v>
      </c>
      <c r="FT89" s="14"/>
    </row>
    <row r="90" spans="27:176" ht="12.75" x14ac:dyDescent="0.2">
      <c r="AA90"/>
      <c r="AB90"/>
      <c r="AC90"/>
      <c r="AD90" s="63">
        <v>35121</v>
      </c>
      <c r="AE90" s="64">
        <v>35156</v>
      </c>
      <c r="AF90" s="65" t="s">
        <v>2274</v>
      </c>
      <c r="AG90" s="66">
        <v>24328</v>
      </c>
      <c r="AH90" s="67">
        <v>2.38</v>
      </c>
      <c r="AI90" s="68" t="s">
        <v>2254</v>
      </c>
      <c r="AJ90" s="67">
        <v>0</v>
      </c>
      <c r="AK90" s="69">
        <v>-1000000</v>
      </c>
      <c r="FT90" s="14"/>
    </row>
    <row r="91" spans="27:176" ht="12.75" x14ac:dyDescent="0.2">
      <c r="AA91"/>
      <c r="AB91"/>
      <c r="AC91"/>
      <c r="AD91" s="63">
        <v>35121</v>
      </c>
      <c r="AE91" s="64">
        <v>35156</v>
      </c>
      <c r="AF91" s="65" t="s">
        <v>2274</v>
      </c>
      <c r="AG91" s="66">
        <v>24328</v>
      </c>
      <c r="AH91" s="67">
        <v>2.33</v>
      </c>
      <c r="AI91" s="68" t="s">
        <v>2254</v>
      </c>
      <c r="AJ91" s="67">
        <v>0</v>
      </c>
      <c r="AK91" s="69">
        <v>250000</v>
      </c>
      <c r="FT91" s="14"/>
    </row>
    <row r="92" spans="27:176" ht="12.75" x14ac:dyDescent="0.2">
      <c r="AA92"/>
      <c r="AB92"/>
      <c r="AC92"/>
      <c r="AD92" s="63">
        <v>35121</v>
      </c>
      <c r="AE92" s="64">
        <v>35156</v>
      </c>
      <c r="AF92" s="65" t="s">
        <v>2274</v>
      </c>
      <c r="AG92" s="66">
        <v>24328</v>
      </c>
      <c r="AH92" s="67">
        <v>2.335</v>
      </c>
      <c r="AI92" s="68" t="s">
        <v>2254</v>
      </c>
      <c r="AJ92" s="67">
        <v>0</v>
      </c>
      <c r="AK92" s="69">
        <v>750000</v>
      </c>
      <c r="FT92" s="14"/>
    </row>
    <row r="93" spans="27:176" ht="12.75" x14ac:dyDescent="0.2">
      <c r="AA93"/>
      <c r="AB93"/>
      <c r="AC93"/>
      <c r="AD93" s="63">
        <v>35122</v>
      </c>
      <c r="AE93" s="64">
        <v>35156</v>
      </c>
      <c r="AF93" s="65" t="s">
        <v>2275</v>
      </c>
      <c r="AG93" s="66">
        <v>24513</v>
      </c>
      <c r="AH93" s="67">
        <v>2.39</v>
      </c>
      <c r="AI93" s="68" t="s">
        <v>2254</v>
      </c>
      <c r="AJ93" s="67">
        <v>0</v>
      </c>
      <c r="AK93" s="69">
        <v>850000</v>
      </c>
      <c r="FT93" s="14"/>
    </row>
    <row r="94" spans="27:176" ht="12.75" x14ac:dyDescent="0.2">
      <c r="AA94"/>
      <c r="AB94"/>
      <c r="AC94"/>
      <c r="AD94" s="63">
        <v>35122</v>
      </c>
      <c r="AE94" s="64">
        <v>35156</v>
      </c>
      <c r="AF94" s="65" t="s">
        <v>2275</v>
      </c>
      <c r="AG94" s="66">
        <v>24513</v>
      </c>
      <c r="AH94" s="67">
        <v>2.37</v>
      </c>
      <c r="AI94" s="68" t="s">
        <v>2254</v>
      </c>
      <c r="AJ94" s="67">
        <v>0</v>
      </c>
      <c r="AK94" s="69">
        <v>1000000</v>
      </c>
      <c r="FT94" s="14"/>
    </row>
    <row r="95" spans="27:176" ht="12.75" x14ac:dyDescent="0.2">
      <c r="AA95"/>
      <c r="AB95"/>
      <c r="AC95"/>
      <c r="AD95" s="63">
        <v>35122</v>
      </c>
      <c r="AE95" s="64">
        <v>35156</v>
      </c>
      <c r="AF95" s="65" t="s">
        <v>2275</v>
      </c>
      <c r="AG95" s="66">
        <v>24525</v>
      </c>
      <c r="AH95" s="67">
        <v>2.35</v>
      </c>
      <c r="AI95" s="68" t="s">
        <v>2254</v>
      </c>
      <c r="AJ95" s="67">
        <v>0</v>
      </c>
      <c r="AK95" s="69">
        <v>440000</v>
      </c>
      <c r="FT95" s="14"/>
    </row>
    <row r="96" spans="27:176" ht="12.75" x14ac:dyDescent="0.2">
      <c r="AA96"/>
      <c r="AB96"/>
      <c r="AC96"/>
      <c r="AD96" s="63">
        <v>35122</v>
      </c>
      <c r="AE96" s="64">
        <v>35156</v>
      </c>
      <c r="AF96" s="65" t="s">
        <v>2276</v>
      </c>
      <c r="AG96" s="66">
        <v>24501</v>
      </c>
      <c r="AH96" s="67">
        <v>2.34</v>
      </c>
      <c r="AI96" s="68" t="s">
        <v>2265</v>
      </c>
      <c r="AJ96" s="67">
        <v>-0.5</v>
      </c>
      <c r="AK96" s="69">
        <v>700000</v>
      </c>
      <c r="FT96" s="14"/>
    </row>
    <row r="97" spans="27:176" ht="12.75" x14ac:dyDescent="0.2">
      <c r="AA97"/>
      <c r="AB97"/>
      <c r="AC97"/>
      <c r="AD97" s="63">
        <v>35123</v>
      </c>
      <c r="AE97" s="64">
        <v>35156</v>
      </c>
      <c r="AF97" s="65" t="s">
        <v>2277</v>
      </c>
      <c r="AG97" s="66">
        <v>24660</v>
      </c>
      <c r="AH97" s="67">
        <v>2.2999999999999998</v>
      </c>
      <c r="AI97" s="68" t="s">
        <v>2254</v>
      </c>
      <c r="AJ97" s="67">
        <v>0</v>
      </c>
      <c r="AK97" s="69">
        <v>1000000</v>
      </c>
      <c r="FT97" s="14"/>
    </row>
    <row r="98" spans="27:176" ht="12.75" x14ac:dyDescent="0.2">
      <c r="AA98"/>
      <c r="AB98"/>
      <c r="AC98"/>
      <c r="AD98" s="63">
        <v>35124</v>
      </c>
      <c r="AE98" s="64">
        <v>35156</v>
      </c>
      <c r="AF98" s="65" t="s">
        <v>2278</v>
      </c>
      <c r="AG98" s="66">
        <v>24717</v>
      </c>
      <c r="AH98" s="67">
        <v>2.2799999999999998</v>
      </c>
      <c r="AI98" s="68" t="s">
        <v>2254</v>
      </c>
      <c r="AJ98" s="67">
        <v>0</v>
      </c>
      <c r="AK98" s="69">
        <v>-1440000</v>
      </c>
      <c r="FT98" s="14"/>
    </row>
    <row r="99" spans="27:176" ht="12.75" x14ac:dyDescent="0.2">
      <c r="AA99"/>
      <c r="AB99"/>
      <c r="AC99"/>
      <c r="AD99" s="63">
        <v>35132</v>
      </c>
      <c r="AE99" s="64">
        <v>35156</v>
      </c>
      <c r="AF99" s="65" t="s">
        <v>2279</v>
      </c>
      <c r="AG99" s="66">
        <v>26083</v>
      </c>
      <c r="AH99" s="67">
        <v>2.0950000000000002</v>
      </c>
      <c r="AI99" s="68" t="s">
        <v>2280</v>
      </c>
      <c r="AJ99" s="67">
        <v>0</v>
      </c>
      <c r="AK99" s="69">
        <v>300000</v>
      </c>
      <c r="FT99" s="14"/>
    </row>
    <row r="100" spans="27:176" ht="12.75" x14ac:dyDescent="0.2">
      <c r="AA100"/>
      <c r="AB100"/>
      <c r="AC100"/>
      <c r="AD100" s="63">
        <v>35136</v>
      </c>
      <c r="AE100" s="64">
        <v>35156</v>
      </c>
      <c r="AF100" s="65" t="s">
        <v>2281</v>
      </c>
      <c r="AG100" s="66">
        <v>26488</v>
      </c>
      <c r="AH100" s="67">
        <v>2.15</v>
      </c>
      <c r="AI100" s="68" t="s">
        <v>2265</v>
      </c>
      <c r="AJ100" s="67">
        <v>-0.27500000000000002</v>
      </c>
      <c r="AK100" s="69">
        <v>2000000</v>
      </c>
      <c r="FT100" s="14"/>
    </row>
    <row r="101" spans="27:176" ht="12.75" x14ac:dyDescent="0.2">
      <c r="AA101"/>
      <c r="AB101"/>
      <c r="AC101"/>
      <c r="AD101" s="63">
        <v>35137</v>
      </c>
      <c r="AE101" s="64">
        <v>35156</v>
      </c>
      <c r="AF101" s="65" t="s">
        <v>2282</v>
      </c>
      <c r="AG101" s="66">
        <v>26858</v>
      </c>
      <c r="AH101" s="67">
        <v>2.15</v>
      </c>
      <c r="AI101" s="68" t="s">
        <v>2265</v>
      </c>
      <c r="AJ101" s="67">
        <v>-0.27</v>
      </c>
      <c r="AK101" s="69">
        <v>500000</v>
      </c>
      <c r="FT101" s="14"/>
    </row>
    <row r="102" spans="27:176" ht="12.75" x14ac:dyDescent="0.2">
      <c r="AA102"/>
      <c r="AB102"/>
      <c r="AC102"/>
      <c r="AD102" s="63">
        <v>35139</v>
      </c>
      <c r="AE102" s="64">
        <v>35156</v>
      </c>
      <c r="AF102" s="65" t="s">
        <v>2283</v>
      </c>
      <c r="AG102" s="66">
        <v>27183</v>
      </c>
      <c r="AH102" s="67">
        <v>2.2799999999999998</v>
      </c>
      <c r="AI102" s="68" t="s">
        <v>2254</v>
      </c>
      <c r="AJ102" s="67">
        <v>0</v>
      </c>
      <c r="AK102" s="69">
        <v>1000000</v>
      </c>
      <c r="FT102" s="14"/>
    </row>
    <row r="103" spans="27:176" ht="12.75" x14ac:dyDescent="0.2">
      <c r="AA103"/>
      <c r="AB103"/>
      <c r="AC103"/>
      <c r="AD103" s="63">
        <v>35139</v>
      </c>
      <c r="AE103" s="64">
        <v>35156</v>
      </c>
      <c r="AF103" s="65" t="s">
        <v>2283</v>
      </c>
      <c r="AG103" s="66">
        <v>27183</v>
      </c>
      <c r="AH103" s="67">
        <v>2.3250000000000002</v>
      </c>
      <c r="AI103" s="68" t="s">
        <v>2254</v>
      </c>
      <c r="AJ103" s="67">
        <v>0</v>
      </c>
      <c r="AK103" s="69">
        <v>1000000</v>
      </c>
      <c r="FT103" s="14"/>
    </row>
    <row r="104" spans="27:176" ht="12.75" x14ac:dyDescent="0.2">
      <c r="AA104"/>
      <c r="AB104"/>
      <c r="AC104"/>
      <c r="AD104" s="63">
        <v>35143</v>
      </c>
      <c r="AE104" s="64">
        <v>35156</v>
      </c>
      <c r="AF104" s="65" t="s">
        <v>2284</v>
      </c>
      <c r="AG104" s="66">
        <v>27494</v>
      </c>
      <c r="AH104" s="67">
        <v>2.38</v>
      </c>
      <c r="AI104" s="68" t="s">
        <v>2254</v>
      </c>
      <c r="AJ104" s="67">
        <v>0</v>
      </c>
      <c r="AK104" s="69">
        <v>300000</v>
      </c>
      <c r="FT104" s="14"/>
    </row>
    <row r="105" spans="27:176" ht="12.75" x14ac:dyDescent="0.2">
      <c r="AA105"/>
      <c r="AB105"/>
      <c r="AC105"/>
      <c r="AD105" s="63">
        <v>35144</v>
      </c>
      <c r="AE105" s="64">
        <v>35156</v>
      </c>
      <c r="AF105" s="65" t="s">
        <v>2285</v>
      </c>
      <c r="AG105" s="66">
        <v>28429</v>
      </c>
      <c r="AH105" s="67">
        <v>2.57</v>
      </c>
      <c r="AI105" s="68" t="s">
        <v>2254</v>
      </c>
      <c r="AJ105" s="67">
        <v>0</v>
      </c>
      <c r="AK105" s="69">
        <v>-3320000</v>
      </c>
      <c r="FT105" s="14"/>
    </row>
    <row r="106" spans="27:176" ht="12.75" x14ac:dyDescent="0.2">
      <c r="AA106"/>
      <c r="AB106"/>
      <c r="AC106"/>
      <c r="AD106" s="63">
        <v>35144</v>
      </c>
      <c r="AE106" s="64">
        <v>35156</v>
      </c>
      <c r="AF106" s="65" t="s">
        <v>2285</v>
      </c>
      <c r="AG106" s="66">
        <v>28429</v>
      </c>
      <c r="AH106" s="67">
        <v>2.57</v>
      </c>
      <c r="AI106" s="68" t="s">
        <v>2254</v>
      </c>
      <c r="AJ106" s="67">
        <v>0</v>
      </c>
      <c r="AK106" s="69">
        <v>3320000</v>
      </c>
      <c r="FT106" s="14"/>
    </row>
    <row r="107" spans="27:176" ht="12.75" x14ac:dyDescent="0.2">
      <c r="AA107"/>
      <c r="AB107"/>
      <c r="AC107"/>
      <c r="AD107" s="63">
        <v>35146</v>
      </c>
      <c r="AE107" s="64">
        <v>35156</v>
      </c>
      <c r="AF107" s="65" t="s">
        <v>2286</v>
      </c>
      <c r="AG107" s="66">
        <v>28917</v>
      </c>
      <c r="AH107" s="67">
        <v>2.78</v>
      </c>
      <c r="AI107" s="68" t="s">
        <v>2254</v>
      </c>
      <c r="AJ107" s="67">
        <v>0</v>
      </c>
      <c r="AK107" s="69">
        <v>1000000</v>
      </c>
      <c r="FT107" s="14"/>
    </row>
    <row r="108" spans="27:176" ht="12.75" x14ac:dyDescent="0.2">
      <c r="AA108"/>
      <c r="AB108"/>
      <c r="AC108"/>
      <c r="AD108" s="63">
        <v>35146</v>
      </c>
      <c r="AE108" s="64">
        <v>35156</v>
      </c>
      <c r="AF108" s="65" t="s">
        <v>2286</v>
      </c>
      <c r="AG108" s="66">
        <v>28917</v>
      </c>
      <c r="AH108" s="67">
        <v>2.78</v>
      </c>
      <c r="AI108" s="68" t="s">
        <v>2254</v>
      </c>
      <c r="AJ108" s="67">
        <v>0</v>
      </c>
      <c r="AK108" s="69">
        <v>-1000000</v>
      </c>
      <c r="FT108" s="14"/>
    </row>
    <row r="109" spans="27:176" ht="12.75" x14ac:dyDescent="0.2">
      <c r="AA109"/>
      <c r="AB109"/>
      <c r="AC109"/>
      <c r="AD109" s="63">
        <v>35151</v>
      </c>
      <c r="AE109" s="64">
        <v>35156</v>
      </c>
      <c r="AF109" s="65" t="s">
        <v>2287</v>
      </c>
      <c r="AG109" s="66">
        <v>19763</v>
      </c>
      <c r="AH109" s="67">
        <v>2.15</v>
      </c>
      <c r="AI109" s="68" t="s">
        <v>2265</v>
      </c>
      <c r="AJ109" s="67">
        <v>0</v>
      </c>
      <c r="AK109" s="69">
        <v>900000</v>
      </c>
      <c r="FT109" s="14"/>
    </row>
    <row r="110" spans="27:176" ht="12.75" x14ac:dyDescent="0.2">
      <c r="AA110"/>
      <c r="AB110"/>
      <c r="AC110"/>
      <c r="AD110" s="63">
        <v>35156</v>
      </c>
      <c r="AE110" s="64">
        <v>35156</v>
      </c>
      <c r="AF110" s="65" t="s">
        <v>2288</v>
      </c>
      <c r="AG110" s="66"/>
      <c r="AH110" s="67">
        <v>2.2999999999999998</v>
      </c>
      <c r="AI110" s="68" t="s">
        <v>2265</v>
      </c>
      <c r="AJ110" s="67">
        <v>0</v>
      </c>
      <c r="AK110" s="69">
        <v>150000</v>
      </c>
      <c r="FT110" s="14"/>
    </row>
    <row r="111" spans="27:176" ht="12.75" x14ac:dyDescent="0.2">
      <c r="AA111"/>
      <c r="AB111"/>
      <c r="AC111"/>
      <c r="AD111" s="63"/>
      <c r="AE111" s="64"/>
      <c r="AF111" s="65"/>
      <c r="AG111" s="66"/>
      <c r="AH111" s="67"/>
      <c r="AI111" s="68"/>
      <c r="AJ111" s="67"/>
      <c r="AK111" s="69">
        <f>SUM(AK75:AK110)</f>
        <v>2880000</v>
      </c>
      <c r="FT111" s="14" t="s">
        <v>2099</v>
      </c>
    </row>
    <row r="112" spans="27:176" ht="12.75" x14ac:dyDescent="0.2">
      <c r="AA112"/>
      <c r="AB112"/>
      <c r="AC112"/>
      <c r="AD112" s="63"/>
      <c r="AE112" s="64"/>
      <c r="AF112" s="65"/>
      <c r="AG112" s="66"/>
      <c r="AH112" s="67"/>
      <c r="AI112" s="68"/>
      <c r="AJ112" s="67"/>
      <c r="AK112" s="69"/>
      <c r="FT112" s="14" t="s">
        <v>2099</v>
      </c>
    </row>
    <row r="113" spans="27:176" ht="12.75" x14ac:dyDescent="0.2">
      <c r="AA113"/>
      <c r="AB113"/>
      <c r="AC113"/>
      <c r="AD113" s="63">
        <v>35136</v>
      </c>
      <c r="AE113" s="64">
        <v>35186</v>
      </c>
      <c r="AF113" s="65" t="s">
        <v>2281</v>
      </c>
      <c r="AG113" s="66">
        <v>26488</v>
      </c>
      <c r="AH113" s="67">
        <v>2.09</v>
      </c>
      <c r="AI113" s="68" t="s">
        <v>2265</v>
      </c>
      <c r="AJ113" s="67">
        <v>-0.245</v>
      </c>
      <c r="AK113" s="69">
        <v>2000000</v>
      </c>
      <c r="FT113" s="14"/>
    </row>
    <row r="114" spans="27:176" ht="12.75" x14ac:dyDescent="0.2">
      <c r="AA114"/>
      <c r="AB114"/>
      <c r="AC114"/>
      <c r="AD114" s="63">
        <v>35137</v>
      </c>
      <c r="AE114" s="64">
        <v>35186</v>
      </c>
      <c r="AF114" s="65" t="s">
        <v>2282</v>
      </c>
      <c r="AG114" s="66">
        <v>26858</v>
      </c>
      <c r="AH114" s="67">
        <v>2.0950000000000002</v>
      </c>
      <c r="AI114" s="68" t="s">
        <v>2265</v>
      </c>
      <c r="AJ114" s="67">
        <v>-0.20499999999999999</v>
      </c>
      <c r="AK114" s="69">
        <v>1000000</v>
      </c>
      <c r="FT114" s="14"/>
    </row>
    <row r="115" spans="27:176" ht="12.75" x14ac:dyDescent="0.2">
      <c r="AA115"/>
      <c r="AB115"/>
      <c r="AC115"/>
      <c r="AD115" s="63">
        <v>35138</v>
      </c>
      <c r="AE115" s="64">
        <v>35186</v>
      </c>
      <c r="AF115" s="65" t="s">
        <v>2289</v>
      </c>
      <c r="AG115" s="66">
        <v>27080</v>
      </c>
      <c r="AH115" s="67">
        <v>2.1150000000000002</v>
      </c>
      <c r="AI115" s="68" t="s">
        <v>2265</v>
      </c>
      <c r="AJ115" s="67">
        <v>-0.215</v>
      </c>
      <c r="AK115" s="69">
        <v>2000000</v>
      </c>
      <c r="FT115" s="14"/>
    </row>
    <row r="116" spans="27:176" ht="12.75" x14ac:dyDescent="0.2">
      <c r="AA116"/>
      <c r="AB116"/>
      <c r="AC116"/>
      <c r="AD116" s="63">
        <v>35145</v>
      </c>
      <c r="AE116" s="64">
        <v>35186</v>
      </c>
      <c r="AF116" s="65" t="s">
        <v>2290</v>
      </c>
      <c r="AG116" s="66">
        <v>28562</v>
      </c>
      <c r="AH116" s="67">
        <v>2.4</v>
      </c>
      <c r="AI116" s="68" t="s">
        <v>2265</v>
      </c>
      <c r="AJ116" s="67">
        <v>-0.3</v>
      </c>
      <c r="AK116" s="69">
        <v>2000000</v>
      </c>
      <c r="FT116" s="14"/>
    </row>
    <row r="117" spans="27:176" ht="12.75" x14ac:dyDescent="0.2">
      <c r="AA117"/>
      <c r="AB117"/>
      <c r="AC117"/>
      <c r="AD117" s="63">
        <v>35146</v>
      </c>
      <c r="AE117" s="64">
        <v>35186</v>
      </c>
      <c r="AF117" s="65" t="s">
        <v>2286</v>
      </c>
      <c r="AG117" s="66">
        <v>28917</v>
      </c>
      <c r="AH117" s="67">
        <v>2.44</v>
      </c>
      <c r="AI117" s="68" t="s">
        <v>2254</v>
      </c>
      <c r="AJ117" s="67">
        <v>0</v>
      </c>
      <c r="AK117" s="69">
        <v>-1000000</v>
      </c>
      <c r="FT117" s="14"/>
    </row>
    <row r="118" spans="27:176" ht="12.75" x14ac:dyDescent="0.2">
      <c r="AA118"/>
      <c r="AB118"/>
      <c r="AC118"/>
      <c r="AD118" s="63">
        <v>35146</v>
      </c>
      <c r="AE118" s="64">
        <v>35186</v>
      </c>
      <c r="AF118" s="65" t="s">
        <v>2286</v>
      </c>
      <c r="AG118" s="66">
        <v>28917</v>
      </c>
      <c r="AH118" s="67">
        <v>2.39</v>
      </c>
      <c r="AI118" s="68" t="s">
        <v>2254</v>
      </c>
      <c r="AJ118" s="67">
        <v>0</v>
      </c>
      <c r="AK118" s="69">
        <v>1000000</v>
      </c>
      <c r="FT118" s="14"/>
    </row>
    <row r="119" spans="27:176" ht="12.75" x14ac:dyDescent="0.2">
      <c r="AA119"/>
      <c r="AB119"/>
      <c r="AC119"/>
      <c r="AD119" s="63">
        <v>35150</v>
      </c>
      <c r="AE119" s="64">
        <v>35186</v>
      </c>
      <c r="AF119" s="65" t="s">
        <v>2291</v>
      </c>
      <c r="AG119" s="66">
        <v>29657</v>
      </c>
      <c r="AH119" s="67">
        <v>2.29</v>
      </c>
      <c r="AI119" s="68" t="s">
        <v>2265</v>
      </c>
      <c r="AJ119" s="67">
        <v>-0.26</v>
      </c>
      <c r="AK119" s="69">
        <v>310000</v>
      </c>
      <c r="FT119" s="14"/>
    </row>
    <row r="120" spans="27:176" ht="12.75" x14ac:dyDescent="0.2">
      <c r="AA120"/>
      <c r="AB120"/>
      <c r="AC120"/>
      <c r="AD120" s="63">
        <v>35150</v>
      </c>
      <c r="AE120" s="64">
        <v>35186</v>
      </c>
      <c r="AF120" s="65" t="s">
        <v>2291</v>
      </c>
      <c r="AG120" s="66">
        <v>29665</v>
      </c>
      <c r="AH120" s="67">
        <v>2.27</v>
      </c>
      <c r="AI120" s="68" t="s">
        <v>2265</v>
      </c>
      <c r="AJ120" s="67">
        <v>-0.24</v>
      </c>
      <c r="AK120" s="69">
        <v>155000</v>
      </c>
      <c r="FT120" s="14"/>
    </row>
    <row r="121" spans="27:176" ht="12.75" x14ac:dyDescent="0.2">
      <c r="AA121"/>
      <c r="AB121"/>
      <c r="AC121"/>
      <c r="AD121" s="63">
        <v>35151</v>
      </c>
      <c r="AE121" s="64">
        <v>35186</v>
      </c>
      <c r="AF121" s="65" t="s">
        <v>2287</v>
      </c>
      <c r="AG121" s="66">
        <v>29871</v>
      </c>
      <c r="AH121" s="67">
        <v>2.2999999999999998</v>
      </c>
      <c r="AI121" s="68" t="s">
        <v>2265</v>
      </c>
      <c r="AJ121" s="67">
        <v>-0.26</v>
      </c>
      <c r="AK121" s="69">
        <v>310000</v>
      </c>
      <c r="FT121" s="14"/>
    </row>
    <row r="122" spans="27:176" ht="12.75" x14ac:dyDescent="0.2">
      <c r="AA122"/>
      <c r="AB122"/>
      <c r="AC122"/>
      <c r="AD122" s="63">
        <v>35151</v>
      </c>
      <c r="AE122" s="64">
        <v>35186</v>
      </c>
      <c r="AF122" s="65" t="s">
        <v>2287</v>
      </c>
      <c r="AG122" s="66">
        <v>29864</v>
      </c>
      <c r="AH122" s="67">
        <v>2.27</v>
      </c>
      <c r="AI122" s="68" t="s">
        <v>2265</v>
      </c>
      <c r="AJ122" s="67">
        <v>-0.26500000000000001</v>
      </c>
      <c r="AK122" s="69">
        <v>155000</v>
      </c>
      <c r="FT122" s="14"/>
    </row>
    <row r="123" spans="27:176" ht="12.75" x14ac:dyDescent="0.2">
      <c r="AA123"/>
      <c r="AB123"/>
      <c r="AC123"/>
      <c r="AD123" s="63">
        <v>35151</v>
      </c>
      <c r="AE123" s="64">
        <v>35186</v>
      </c>
      <c r="AF123" s="65" t="s">
        <v>2287</v>
      </c>
      <c r="AG123" s="66">
        <v>29865</v>
      </c>
      <c r="AH123" s="67">
        <v>2.25</v>
      </c>
      <c r="AI123" s="68" t="s">
        <v>2265</v>
      </c>
      <c r="AJ123" s="67">
        <v>-0.25</v>
      </c>
      <c r="AK123" s="69">
        <v>930000</v>
      </c>
      <c r="FT123" s="14"/>
    </row>
    <row r="124" spans="27:176" ht="12.75" x14ac:dyDescent="0.2">
      <c r="AA124"/>
      <c r="AB124"/>
      <c r="AC124"/>
      <c r="AD124" s="63">
        <v>35156</v>
      </c>
      <c r="AE124" s="64">
        <v>35186</v>
      </c>
      <c r="AF124" s="65" t="s">
        <v>2288</v>
      </c>
      <c r="AG124" s="66">
        <v>30742</v>
      </c>
      <c r="AH124" s="67">
        <v>2.27</v>
      </c>
      <c r="AI124" s="68" t="s">
        <v>2265</v>
      </c>
      <c r="AJ124" s="67">
        <v>-0.24</v>
      </c>
      <c r="AK124" s="69">
        <v>155000</v>
      </c>
      <c r="FT124" s="14"/>
    </row>
    <row r="125" spans="27:176" ht="12.75" x14ac:dyDescent="0.2">
      <c r="AA125"/>
      <c r="AB125"/>
      <c r="AC125"/>
      <c r="AD125" s="63">
        <v>35156</v>
      </c>
      <c r="AE125" s="64">
        <v>35186</v>
      </c>
      <c r="AF125" s="65" t="s">
        <v>2288</v>
      </c>
      <c r="AG125" s="66">
        <v>30743</v>
      </c>
      <c r="AH125" s="67">
        <v>2.27</v>
      </c>
      <c r="AI125" s="68" t="s">
        <v>2265</v>
      </c>
      <c r="AJ125" s="67">
        <v>-0.24</v>
      </c>
      <c r="AK125" s="69">
        <v>310000</v>
      </c>
      <c r="FT125" s="14"/>
    </row>
    <row r="126" spans="27:176" ht="12.75" x14ac:dyDescent="0.2">
      <c r="AA126"/>
      <c r="AB126"/>
      <c r="AC126"/>
      <c r="AD126" s="63">
        <v>35156</v>
      </c>
      <c r="AE126" s="64">
        <v>35186</v>
      </c>
      <c r="AF126" s="65" t="s">
        <v>2288</v>
      </c>
      <c r="AG126" s="66">
        <v>30744</v>
      </c>
      <c r="AH126" s="67">
        <v>2.2650000000000001</v>
      </c>
      <c r="AI126" s="68" t="s">
        <v>2265</v>
      </c>
      <c r="AJ126" s="67">
        <v>-0.23</v>
      </c>
      <c r="AK126" s="69">
        <v>620000</v>
      </c>
      <c r="FT126" s="14"/>
    </row>
    <row r="127" spans="27:176" ht="12.75" x14ac:dyDescent="0.2">
      <c r="AA127"/>
      <c r="AB127"/>
      <c r="AC127"/>
      <c r="AD127" s="63">
        <v>35156</v>
      </c>
      <c r="AE127" s="64">
        <v>35186</v>
      </c>
      <c r="AF127" s="65" t="s">
        <v>2288</v>
      </c>
      <c r="AG127" s="66">
        <v>30915</v>
      </c>
      <c r="AH127" s="67">
        <v>2.29</v>
      </c>
      <c r="AI127" s="68" t="s">
        <v>2265</v>
      </c>
      <c r="AJ127" s="67">
        <v>-0.255</v>
      </c>
      <c r="AK127" s="69">
        <v>155000</v>
      </c>
      <c r="FT127" s="14"/>
    </row>
    <row r="128" spans="27:176" ht="12.75" x14ac:dyDescent="0.2">
      <c r="AA128"/>
      <c r="AB128"/>
      <c r="AC128"/>
      <c r="AD128" s="63">
        <v>35159</v>
      </c>
      <c r="AE128" s="64">
        <v>35186</v>
      </c>
      <c r="AF128" s="65" t="s">
        <v>2292</v>
      </c>
      <c r="AG128" s="66">
        <v>31445</v>
      </c>
      <c r="AH128" s="67">
        <v>2.37</v>
      </c>
      <c r="AI128" s="68" t="s">
        <v>2265</v>
      </c>
      <c r="AJ128" s="67">
        <v>-0.25</v>
      </c>
      <c r="AK128" s="69">
        <v>620000</v>
      </c>
      <c r="FT128" s="14"/>
    </row>
    <row r="129" spans="27:176" ht="12.75" x14ac:dyDescent="0.2">
      <c r="AA129"/>
      <c r="AB129"/>
      <c r="AC129"/>
      <c r="AD129" s="63">
        <v>35159</v>
      </c>
      <c r="AE129" s="64">
        <v>35186</v>
      </c>
      <c r="AF129" s="65" t="s">
        <v>2292</v>
      </c>
      <c r="AG129" s="66">
        <v>31446</v>
      </c>
      <c r="AH129" s="67">
        <v>2.33</v>
      </c>
      <c r="AI129" s="68" t="s">
        <v>2265</v>
      </c>
      <c r="AJ129" s="67">
        <v>-0.23</v>
      </c>
      <c r="AK129" s="69">
        <v>310000</v>
      </c>
      <c r="FT129" s="14"/>
    </row>
    <row r="130" spans="27:176" ht="12.75" x14ac:dyDescent="0.2">
      <c r="AA130"/>
      <c r="AB130"/>
      <c r="AC130"/>
      <c r="AD130" s="63">
        <v>35159</v>
      </c>
      <c r="AE130" s="64">
        <v>35186</v>
      </c>
      <c r="AF130" s="65" t="s">
        <v>2292</v>
      </c>
      <c r="AG130" s="66">
        <v>31443</v>
      </c>
      <c r="AH130" s="67">
        <v>2.37</v>
      </c>
      <c r="AI130" s="68" t="s">
        <v>2265</v>
      </c>
      <c r="AJ130" s="67">
        <v>-0.25</v>
      </c>
      <c r="AK130" s="69">
        <v>310000</v>
      </c>
      <c r="FT130" s="14"/>
    </row>
    <row r="131" spans="27:176" ht="12.75" x14ac:dyDescent="0.2">
      <c r="AA131"/>
      <c r="AB131"/>
      <c r="AC131"/>
      <c r="AD131" s="63">
        <v>35159</v>
      </c>
      <c r="AE131" s="64">
        <v>35186</v>
      </c>
      <c r="AF131" s="65" t="s">
        <v>2292</v>
      </c>
      <c r="AG131" s="66">
        <v>31472</v>
      </c>
      <c r="AH131" s="67">
        <v>2.2799999999999998</v>
      </c>
      <c r="AI131" s="68" t="s">
        <v>2280</v>
      </c>
      <c r="AJ131" s="67">
        <v>0</v>
      </c>
      <c r="AK131" s="69">
        <v>-5000000</v>
      </c>
      <c r="FT131" s="14"/>
    </row>
    <row r="132" spans="27:176" ht="12.75" x14ac:dyDescent="0.2">
      <c r="AA132"/>
      <c r="AB132"/>
      <c r="AC132"/>
      <c r="AD132" s="63">
        <v>35165</v>
      </c>
      <c r="AE132" s="64">
        <v>35186</v>
      </c>
      <c r="AF132" s="65" t="s">
        <v>2293</v>
      </c>
      <c r="AG132" s="66" t="s">
        <v>2294</v>
      </c>
      <c r="AH132" s="67">
        <v>2.3199999999999998</v>
      </c>
      <c r="AI132" s="68" t="s">
        <v>2265</v>
      </c>
      <c r="AJ132" s="67">
        <v>-0.19</v>
      </c>
      <c r="AK132" s="69">
        <v>2458000</v>
      </c>
      <c r="FT132" s="14"/>
    </row>
    <row r="133" spans="27:176" ht="12.75" x14ac:dyDescent="0.2">
      <c r="AA133"/>
      <c r="AB133"/>
      <c r="AC133"/>
      <c r="AD133" s="63">
        <v>35165</v>
      </c>
      <c r="AE133" s="64">
        <v>35186</v>
      </c>
      <c r="AF133" s="65" t="s">
        <v>2293</v>
      </c>
      <c r="AG133" s="66" t="s">
        <v>2295</v>
      </c>
      <c r="AH133" s="67">
        <v>2.3199999999999998</v>
      </c>
      <c r="AI133" s="68" t="s">
        <v>2265</v>
      </c>
      <c r="AJ133" s="67">
        <v>-0.19</v>
      </c>
      <c r="AK133" s="69">
        <v>-2458000</v>
      </c>
      <c r="FT133" s="14"/>
    </row>
    <row r="134" spans="27:176" ht="12.75" x14ac:dyDescent="0.2">
      <c r="AA134"/>
      <c r="AB134"/>
      <c r="AC134"/>
      <c r="AD134" s="63">
        <v>35165</v>
      </c>
      <c r="AE134" s="64">
        <v>35186</v>
      </c>
      <c r="AF134" s="65" t="s">
        <v>2293</v>
      </c>
      <c r="AG134" s="66" t="s">
        <v>2294</v>
      </c>
      <c r="AH134" s="67">
        <v>2.29</v>
      </c>
      <c r="AI134" s="68" t="s">
        <v>2265</v>
      </c>
      <c r="AJ134" s="67">
        <v>-0.16</v>
      </c>
      <c r="AK134" s="69">
        <v>516213</v>
      </c>
      <c r="FT134" s="14"/>
    </row>
    <row r="135" spans="27:176" ht="12.75" x14ac:dyDescent="0.2">
      <c r="AA135"/>
      <c r="AB135"/>
      <c r="AC135"/>
      <c r="AD135" s="63">
        <v>35165</v>
      </c>
      <c r="AE135" s="64">
        <v>35186</v>
      </c>
      <c r="AF135" s="65" t="s">
        <v>2293</v>
      </c>
      <c r="AG135" s="66" t="s">
        <v>2295</v>
      </c>
      <c r="AH135" s="67">
        <v>2.29</v>
      </c>
      <c r="AI135" s="68" t="s">
        <v>2265</v>
      </c>
      <c r="AJ135" s="67">
        <v>-0.16</v>
      </c>
      <c r="AK135" s="69">
        <v>-516213</v>
      </c>
      <c r="FT135" s="14"/>
    </row>
    <row r="136" spans="27:176" ht="12.75" x14ac:dyDescent="0.2">
      <c r="AA136"/>
      <c r="AB136"/>
      <c r="AC136"/>
      <c r="AD136" s="63">
        <v>35171</v>
      </c>
      <c r="AE136" s="64">
        <v>35186</v>
      </c>
      <c r="AF136" s="65" t="s">
        <v>2296</v>
      </c>
      <c r="AG136" s="66" t="s">
        <v>2294</v>
      </c>
      <c r="AH136" s="67">
        <v>2.33</v>
      </c>
      <c r="AI136" s="68" t="s">
        <v>2265</v>
      </c>
      <c r="AJ136" s="67">
        <v>-0.12</v>
      </c>
      <c r="AK136" s="69">
        <v>-310000</v>
      </c>
      <c r="FT136" s="14"/>
    </row>
    <row r="137" spans="27:176" ht="12.75" x14ac:dyDescent="0.2">
      <c r="AA137"/>
      <c r="AB137"/>
      <c r="AC137"/>
      <c r="AD137" s="63">
        <v>35171</v>
      </c>
      <c r="AE137" s="64">
        <v>35186</v>
      </c>
      <c r="AF137" s="65" t="s">
        <v>2296</v>
      </c>
      <c r="AG137" s="66" t="s">
        <v>2294</v>
      </c>
      <c r="AH137" s="67">
        <v>2.3199999999999998</v>
      </c>
      <c r="AI137" s="68" t="s">
        <v>2265</v>
      </c>
      <c r="AJ137" s="67">
        <v>-0.11</v>
      </c>
      <c r="AK137" s="69">
        <v>-620000</v>
      </c>
      <c r="FT137" s="14"/>
    </row>
    <row r="138" spans="27:176" ht="12.75" x14ac:dyDescent="0.2">
      <c r="AA138"/>
      <c r="AB138"/>
      <c r="AC138"/>
      <c r="AD138" s="63">
        <v>35171</v>
      </c>
      <c r="AE138" s="64">
        <v>35186</v>
      </c>
      <c r="AF138" s="65" t="s">
        <v>2296</v>
      </c>
      <c r="AG138" s="66" t="s">
        <v>2294</v>
      </c>
      <c r="AH138" s="67">
        <v>2.3199999999999998</v>
      </c>
      <c r="AI138" s="68" t="s">
        <v>2265</v>
      </c>
      <c r="AJ138" s="67">
        <v>-0.11</v>
      </c>
      <c r="AK138" s="69">
        <v>-310000</v>
      </c>
      <c r="FT138" s="14"/>
    </row>
    <row r="139" spans="27:176" ht="12.75" x14ac:dyDescent="0.2">
      <c r="AA139"/>
      <c r="AB139"/>
      <c r="AC139"/>
      <c r="AD139" s="63">
        <v>35171</v>
      </c>
      <c r="AE139" s="64">
        <v>35186</v>
      </c>
      <c r="AF139" s="65" t="s">
        <v>2296</v>
      </c>
      <c r="AG139" s="66" t="s">
        <v>2294</v>
      </c>
      <c r="AH139" s="67">
        <v>2.3199999999999998</v>
      </c>
      <c r="AI139" s="68" t="s">
        <v>2265</v>
      </c>
      <c r="AJ139" s="67">
        <v>-0.11</v>
      </c>
      <c r="AK139" s="69">
        <v>-310000</v>
      </c>
      <c r="FT139" s="14"/>
    </row>
    <row r="140" spans="27:176" ht="12.75" x14ac:dyDescent="0.2">
      <c r="AA140"/>
      <c r="AB140"/>
      <c r="AC140"/>
      <c r="AD140" s="63">
        <v>35178</v>
      </c>
      <c r="AE140" s="64">
        <v>35186</v>
      </c>
      <c r="AF140" s="65" t="s">
        <v>2297</v>
      </c>
      <c r="AG140" s="66" t="s">
        <v>2294</v>
      </c>
      <c r="AH140" s="67">
        <v>2.3199999999999998</v>
      </c>
      <c r="AI140" s="68" t="s">
        <v>2265</v>
      </c>
      <c r="AJ140" s="67">
        <v>-0.1</v>
      </c>
      <c r="AK140" s="69">
        <v>1550000</v>
      </c>
      <c r="FT140" s="14"/>
    </row>
    <row r="141" spans="27:176" ht="12.75" x14ac:dyDescent="0.2">
      <c r="AA141"/>
      <c r="AB141"/>
      <c r="AC141"/>
      <c r="AD141" s="63">
        <v>35178</v>
      </c>
      <c r="AE141" s="64">
        <v>35186</v>
      </c>
      <c r="AF141" s="65" t="s">
        <v>2297</v>
      </c>
      <c r="AG141" s="66" t="s">
        <v>2295</v>
      </c>
      <c r="AH141" s="67">
        <v>2.3199999999999998</v>
      </c>
      <c r="AI141" s="68" t="s">
        <v>2265</v>
      </c>
      <c r="AJ141" s="67">
        <v>-0.1</v>
      </c>
      <c r="AK141" s="69">
        <v>-1550000</v>
      </c>
      <c r="FT141" s="14"/>
    </row>
    <row r="142" spans="27:176" ht="12.75" x14ac:dyDescent="0.2">
      <c r="AA142"/>
      <c r="AB142"/>
      <c r="AC142"/>
      <c r="AD142" s="63"/>
      <c r="AE142" s="64"/>
      <c r="AF142" s="65"/>
      <c r="AG142" s="66"/>
      <c r="AH142" s="67"/>
      <c r="AI142" s="68"/>
      <c r="AJ142" s="67"/>
      <c r="AK142" s="69">
        <f>SUM(AK113:AK141)</f>
        <v>4790000</v>
      </c>
      <c r="FT142" s="14"/>
    </row>
    <row r="143" spans="27:176" ht="12.75" x14ac:dyDescent="0.2">
      <c r="AA143"/>
      <c r="AB143"/>
      <c r="AC143"/>
      <c r="AD143" s="63"/>
      <c r="AE143" s="64"/>
      <c r="AF143" s="65"/>
      <c r="AG143" s="66"/>
      <c r="AH143" s="67"/>
      <c r="AI143" s="68"/>
      <c r="AJ143" s="67"/>
      <c r="AK143" s="69"/>
      <c r="FT143" s="14"/>
    </row>
    <row r="144" spans="27:176" ht="12.75" x14ac:dyDescent="0.2">
      <c r="AA144"/>
      <c r="AB144"/>
      <c r="AC144"/>
      <c r="AD144" s="63"/>
      <c r="AE144" s="64"/>
      <c r="AF144" s="65"/>
      <c r="AG144" s="66"/>
      <c r="AH144" s="67"/>
      <c r="AI144" s="68"/>
      <c r="AJ144" s="67"/>
      <c r="AK144" s="69"/>
      <c r="FT144" s="14"/>
    </row>
    <row r="145" spans="27:176" ht="12.75" x14ac:dyDescent="0.2">
      <c r="AA145"/>
      <c r="AB145"/>
      <c r="AC145"/>
      <c r="AD145" s="63">
        <v>35051</v>
      </c>
      <c r="AE145" s="64">
        <v>35217</v>
      </c>
      <c r="AF145" s="65" t="s">
        <v>2298</v>
      </c>
      <c r="AG145" s="66" t="s">
        <v>2299</v>
      </c>
      <c r="AH145" s="67">
        <v>1.7649999999999999</v>
      </c>
      <c r="AI145" s="68" t="s">
        <v>2245</v>
      </c>
      <c r="AJ145" s="67">
        <v>0</v>
      </c>
      <c r="AK145" s="69">
        <v>-1000000</v>
      </c>
      <c r="FT145" s="14" t="s">
        <v>2099</v>
      </c>
    </row>
    <row r="146" spans="27:176" ht="12.75" x14ac:dyDescent="0.2">
      <c r="AA146"/>
      <c r="AB146"/>
      <c r="AC146"/>
      <c r="AD146" s="63">
        <v>35079</v>
      </c>
      <c r="AE146" s="64">
        <v>35217</v>
      </c>
      <c r="AF146" s="65" t="s">
        <v>2271</v>
      </c>
      <c r="AG146" s="66"/>
      <c r="AH146" s="67">
        <v>1.76</v>
      </c>
      <c r="AI146" s="68" t="s">
        <v>2265</v>
      </c>
      <c r="AJ146" s="67">
        <v>-5.5E-2</v>
      </c>
      <c r="AK146" s="69">
        <v>600000</v>
      </c>
      <c r="FT146" s="14" t="s">
        <v>2099</v>
      </c>
    </row>
    <row r="147" spans="27:176" ht="12.75" x14ac:dyDescent="0.2">
      <c r="AA147"/>
      <c r="AB147"/>
      <c r="AC147"/>
      <c r="AD147" s="63">
        <v>35087</v>
      </c>
      <c r="AE147" s="64">
        <v>35217</v>
      </c>
      <c r="AF147" s="65" t="s">
        <v>2300</v>
      </c>
      <c r="AG147" s="66"/>
      <c r="AH147" s="67">
        <v>1.8149999999999999</v>
      </c>
      <c r="AI147" s="68" t="s">
        <v>2265</v>
      </c>
      <c r="AJ147" s="67">
        <v>-0.06</v>
      </c>
      <c r="AK147" s="69">
        <v>-600000</v>
      </c>
      <c r="FT147" s="14"/>
    </row>
    <row r="148" spans="27:176" ht="12.75" x14ac:dyDescent="0.2">
      <c r="AA148"/>
      <c r="AB148"/>
      <c r="AC148"/>
      <c r="AD148" s="63">
        <v>35097</v>
      </c>
      <c r="AE148" s="64">
        <v>35217</v>
      </c>
      <c r="AF148" s="65" t="s">
        <v>2248</v>
      </c>
      <c r="AG148" s="66" t="s">
        <v>2249</v>
      </c>
      <c r="AH148" s="67">
        <v>1.97</v>
      </c>
      <c r="AI148" s="68" t="s">
        <v>2245</v>
      </c>
      <c r="AJ148" s="67">
        <v>0</v>
      </c>
      <c r="AK148" s="69">
        <v>-1000000</v>
      </c>
      <c r="FT148" s="14"/>
    </row>
    <row r="149" spans="27:176" ht="12.75" x14ac:dyDescent="0.2">
      <c r="AA149"/>
      <c r="AB149"/>
      <c r="AC149"/>
      <c r="AD149" s="63">
        <v>35116</v>
      </c>
      <c r="AE149" s="64">
        <v>35217</v>
      </c>
      <c r="AF149" s="65" t="s">
        <v>2259</v>
      </c>
      <c r="AG149" s="66" t="s">
        <v>2301</v>
      </c>
      <c r="AH149" s="67">
        <v>2.02</v>
      </c>
      <c r="AI149" s="68" t="s">
        <v>2245</v>
      </c>
      <c r="AJ149" s="67">
        <v>0</v>
      </c>
      <c r="AK149" s="69">
        <v>-1000000</v>
      </c>
      <c r="FT149" s="14"/>
    </row>
    <row r="150" spans="27:176" ht="12.75" x14ac:dyDescent="0.2">
      <c r="AA150"/>
      <c r="AB150"/>
      <c r="AC150"/>
      <c r="AD150" s="63">
        <v>35118</v>
      </c>
      <c r="AE150" s="64">
        <v>35217</v>
      </c>
      <c r="AF150" s="65" t="s">
        <v>2273</v>
      </c>
      <c r="AG150" s="66">
        <v>23732</v>
      </c>
      <c r="AH150" s="67">
        <v>2.0099999999999998</v>
      </c>
      <c r="AI150" s="68" t="s">
        <v>2245</v>
      </c>
      <c r="AJ150" s="67">
        <v>0</v>
      </c>
      <c r="AK150" s="69">
        <v>-1000000</v>
      </c>
      <c r="FT150" s="14"/>
    </row>
    <row r="151" spans="27:176" ht="12.75" x14ac:dyDescent="0.2">
      <c r="AA151"/>
      <c r="AB151"/>
      <c r="AC151"/>
      <c r="AD151" s="63">
        <v>35121</v>
      </c>
      <c r="AE151" s="64">
        <v>35217</v>
      </c>
      <c r="AF151" s="65" t="s">
        <v>2274</v>
      </c>
      <c r="AG151" s="66">
        <v>24331</v>
      </c>
      <c r="AH151" s="67">
        <v>2.0150000000000001</v>
      </c>
      <c r="AI151" s="68" t="s">
        <v>2254</v>
      </c>
      <c r="AJ151" s="67">
        <v>0</v>
      </c>
      <c r="AK151" s="69">
        <v>-500000</v>
      </c>
      <c r="FT151" s="14"/>
    </row>
    <row r="152" spans="27:176" ht="12.75" x14ac:dyDescent="0.2">
      <c r="AA152"/>
      <c r="AB152"/>
      <c r="AC152"/>
      <c r="AD152" s="63">
        <v>35136</v>
      </c>
      <c r="AE152" s="64">
        <v>35217</v>
      </c>
      <c r="AF152" s="65" t="s">
        <v>2281</v>
      </c>
      <c r="AG152" s="66">
        <v>26488</v>
      </c>
      <c r="AH152" s="67">
        <v>2</v>
      </c>
      <c r="AI152" s="68" t="s">
        <v>2265</v>
      </c>
      <c r="AJ152" s="67">
        <v>-0.15</v>
      </c>
      <c r="AK152" s="69">
        <v>1500000</v>
      </c>
      <c r="FT152" s="14"/>
    </row>
    <row r="153" spans="27:176" ht="12.75" x14ac:dyDescent="0.2">
      <c r="AA153"/>
      <c r="AB153"/>
      <c r="AC153"/>
      <c r="AD153" s="63">
        <v>35137</v>
      </c>
      <c r="AE153" s="64">
        <v>35217</v>
      </c>
      <c r="AF153" s="65" t="s">
        <v>2282</v>
      </c>
      <c r="AG153" s="66">
        <v>26858</v>
      </c>
      <c r="AH153" s="67">
        <v>2.0099999999999998</v>
      </c>
      <c r="AI153" s="68" t="s">
        <v>2265</v>
      </c>
      <c r="AJ153" s="67">
        <v>-0.115</v>
      </c>
      <c r="AK153" s="69">
        <v>1000000</v>
      </c>
      <c r="FT153" s="14"/>
    </row>
    <row r="154" spans="27:176" ht="12.75" x14ac:dyDescent="0.2">
      <c r="AA154"/>
      <c r="AB154"/>
      <c r="AC154"/>
      <c r="AD154" s="63">
        <v>35143</v>
      </c>
      <c r="AE154" s="64">
        <v>35217</v>
      </c>
      <c r="AF154" s="65" t="s">
        <v>2284</v>
      </c>
      <c r="AG154" s="66">
        <v>27494</v>
      </c>
      <c r="AH154" s="67">
        <v>2.1549999999999998</v>
      </c>
      <c r="AI154" s="68" t="s">
        <v>2254</v>
      </c>
      <c r="AJ154" s="67">
        <v>0</v>
      </c>
      <c r="AK154" s="69">
        <v>350000</v>
      </c>
      <c r="FT154" s="14"/>
    </row>
    <row r="155" spans="27:176" ht="12.75" x14ac:dyDescent="0.2">
      <c r="AA155"/>
      <c r="AB155"/>
      <c r="AC155"/>
      <c r="AD155" s="63">
        <v>35144</v>
      </c>
      <c r="AE155" s="64">
        <v>35217</v>
      </c>
      <c r="AF155" s="65" t="s">
        <v>2285</v>
      </c>
      <c r="AG155" s="66">
        <v>28424</v>
      </c>
      <c r="AH155" s="67">
        <v>2.2000000000000002</v>
      </c>
      <c r="AI155" s="68" t="s">
        <v>2254</v>
      </c>
      <c r="AJ155" s="67">
        <v>0</v>
      </c>
      <c r="AK155" s="69">
        <v>1000000</v>
      </c>
      <c r="FT155" s="14"/>
    </row>
    <row r="156" spans="27:176" ht="12.75" x14ac:dyDescent="0.2">
      <c r="AA156"/>
      <c r="AB156"/>
      <c r="AC156"/>
      <c r="AD156" s="63">
        <v>35145</v>
      </c>
      <c r="AE156" s="64">
        <v>35217</v>
      </c>
      <c r="AF156" s="65" t="s">
        <v>2290</v>
      </c>
      <c r="AG156" s="66">
        <v>28757</v>
      </c>
      <c r="AH156" s="67">
        <v>2.25</v>
      </c>
      <c r="AI156" s="68" t="s">
        <v>2254</v>
      </c>
      <c r="AJ156" s="67">
        <v>0</v>
      </c>
      <c r="AK156" s="69">
        <v>2000000</v>
      </c>
      <c r="FT156" s="14"/>
    </row>
    <row r="157" spans="27:176" ht="12.75" x14ac:dyDescent="0.2">
      <c r="AA157"/>
      <c r="AB157"/>
      <c r="AC157"/>
      <c r="AD157" s="63">
        <v>35146</v>
      </c>
      <c r="AE157" s="64">
        <v>35217</v>
      </c>
      <c r="AF157" s="65" t="s">
        <v>2286</v>
      </c>
      <c r="AG157" s="66">
        <v>29277</v>
      </c>
      <c r="AH157" s="67">
        <v>2.25</v>
      </c>
      <c r="AI157" s="68" t="s">
        <v>2254</v>
      </c>
      <c r="AJ157" s="67">
        <v>0</v>
      </c>
      <c r="AK157" s="69">
        <v>550000</v>
      </c>
      <c r="FT157" s="14"/>
    </row>
    <row r="158" spans="27:176" ht="12.75" x14ac:dyDescent="0.2">
      <c r="AA158"/>
      <c r="AB158"/>
      <c r="AC158"/>
      <c r="AD158" s="63">
        <v>35146</v>
      </c>
      <c r="AE158" s="64">
        <v>35217</v>
      </c>
      <c r="AF158" s="65" t="s">
        <v>2286</v>
      </c>
      <c r="AG158" s="66">
        <v>29277</v>
      </c>
      <c r="AH158" s="67">
        <v>2.25</v>
      </c>
      <c r="AI158" s="68" t="s">
        <v>2254</v>
      </c>
      <c r="AJ158" s="67">
        <v>0</v>
      </c>
      <c r="AK158" s="69">
        <v>4000000</v>
      </c>
      <c r="FT158" s="14"/>
    </row>
    <row r="159" spans="27:176" ht="12.75" x14ac:dyDescent="0.2">
      <c r="AA159"/>
      <c r="AB159"/>
      <c r="AC159"/>
      <c r="AD159" s="63">
        <v>35166</v>
      </c>
      <c r="AE159" s="64">
        <v>35217</v>
      </c>
      <c r="AF159" s="65" t="s">
        <v>2302</v>
      </c>
      <c r="AG159" s="66">
        <v>32691</v>
      </c>
      <c r="AH159" s="67">
        <v>2.31</v>
      </c>
      <c r="AI159" s="68" t="s">
        <v>2254</v>
      </c>
      <c r="AJ159" s="67">
        <v>0</v>
      </c>
      <c r="AK159" s="69">
        <v>-1730000</v>
      </c>
      <c r="FT159" s="14"/>
    </row>
    <row r="160" spans="27:176" ht="12.75" x14ac:dyDescent="0.2">
      <c r="AA160"/>
      <c r="AB160"/>
      <c r="AC160"/>
      <c r="AD160" s="63">
        <v>35165</v>
      </c>
      <c r="AE160" s="64">
        <v>35217</v>
      </c>
      <c r="AF160" s="65" t="s">
        <v>2293</v>
      </c>
      <c r="AG160" s="66" t="s">
        <v>2294</v>
      </c>
      <c r="AH160" s="67">
        <v>2.31</v>
      </c>
      <c r="AI160" s="68" t="s">
        <v>2265</v>
      </c>
      <c r="AJ160" s="67">
        <v>0</v>
      </c>
      <c r="AK160" s="69">
        <v>1350000</v>
      </c>
      <c r="FT160" s="14"/>
    </row>
    <row r="161" spans="27:176" ht="12.75" x14ac:dyDescent="0.2">
      <c r="AA161"/>
      <c r="AB161"/>
      <c r="AC161"/>
      <c r="AD161" s="63">
        <v>35165</v>
      </c>
      <c r="AE161" s="64">
        <v>35217</v>
      </c>
      <c r="AF161" s="65" t="s">
        <v>2293</v>
      </c>
      <c r="AG161" s="66" t="s">
        <v>2295</v>
      </c>
      <c r="AH161" s="67">
        <v>2.31</v>
      </c>
      <c r="AI161" s="68" t="s">
        <v>2265</v>
      </c>
      <c r="AJ161" s="67">
        <v>0</v>
      </c>
      <c r="AK161" s="69">
        <v>-1350000</v>
      </c>
      <c r="FT161" s="14"/>
    </row>
    <row r="162" spans="27:176" ht="12.75" x14ac:dyDescent="0.2">
      <c r="AA162"/>
      <c r="AB162"/>
      <c r="AC162"/>
      <c r="AD162" s="63">
        <v>35165</v>
      </c>
      <c r="AE162" s="64">
        <v>35217</v>
      </c>
      <c r="AF162" s="65" t="s">
        <v>2293</v>
      </c>
      <c r="AG162" s="66" t="s">
        <v>2294</v>
      </c>
      <c r="AH162" s="67">
        <v>2.3199999999999998</v>
      </c>
      <c r="AI162" s="68" t="s">
        <v>2265</v>
      </c>
      <c r="AJ162" s="67">
        <v>-0.15</v>
      </c>
      <c r="AK162" s="69">
        <v>2500000</v>
      </c>
      <c r="FT162" s="14"/>
    </row>
    <row r="163" spans="27:176" ht="12.75" x14ac:dyDescent="0.2">
      <c r="AA163"/>
      <c r="AB163"/>
      <c r="AC163"/>
      <c r="AD163" s="63">
        <v>35165</v>
      </c>
      <c r="AE163" s="64">
        <v>35217</v>
      </c>
      <c r="AF163" s="65" t="s">
        <v>2293</v>
      </c>
      <c r="AG163" s="66" t="s">
        <v>2295</v>
      </c>
      <c r="AH163" s="67">
        <v>2.3199999999999998</v>
      </c>
      <c r="AI163" s="68" t="s">
        <v>2265</v>
      </c>
      <c r="AJ163" s="67">
        <v>-0.15</v>
      </c>
      <c r="AK163" s="69">
        <v>-2500000</v>
      </c>
      <c r="FT163" s="14"/>
    </row>
    <row r="164" spans="27:176" ht="12.75" x14ac:dyDescent="0.2">
      <c r="AA164"/>
      <c r="AB164"/>
      <c r="AC164"/>
      <c r="AD164" s="63">
        <v>35178</v>
      </c>
      <c r="AE164" s="64">
        <v>35217</v>
      </c>
      <c r="AF164" s="65" t="s">
        <v>2303</v>
      </c>
      <c r="AG164" s="66" t="s">
        <v>2295</v>
      </c>
      <c r="AH164" s="67">
        <v>2.34</v>
      </c>
      <c r="AI164" s="68" t="s">
        <v>2254</v>
      </c>
      <c r="AJ164" s="67">
        <v>0</v>
      </c>
      <c r="AK164" s="69">
        <v>1000000</v>
      </c>
      <c r="FT164" s="14"/>
    </row>
    <row r="165" spans="27:176" ht="12.75" x14ac:dyDescent="0.2">
      <c r="AA165"/>
      <c r="AB165"/>
      <c r="AC165"/>
      <c r="AD165" s="63">
        <v>35178</v>
      </c>
      <c r="AE165" s="64">
        <v>35217</v>
      </c>
      <c r="AF165" s="65" t="s">
        <v>2303</v>
      </c>
      <c r="AG165" s="66" t="s">
        <v>2295</v>
      </c>
      <c r="AH165" s="67">
        <v>2.34</v>
      </c>
      <c r="AI165" s="68" t="s">
        <v>2254</v>
      </c>
      <c r="AJ165" s="67">
        <v>0</v>
      </c>
      <c r="AK165" s="69">
        <v>4000000</v>
      </c>
      <c r="FT165" s="14"/>
    </row>
    <row r="166" spans="27:176" ht="12.75" x14ac:dyDescent="0.2">
      <c r="AA166"/>
      <c r="AB166"/>
      <c r="AC166"/>
      <c r="AD166" s="63">
        <v>35178</v>
      </c>
      <c r="AE166" s="64">
        <v>35217</v>
      </c>
      <c r="AF166" s="65" t="s">
        <v>2303</v>
      </c>
      <c r="AG166" s="66" t="s">
        <v>2295</v>
      </c>
      <c r="AH166" s="67">
        <v>2.3199999999999998</v>
      </c>
      <c r="AI166" s="68" t="s">
        <v>2254</v>
      </c>
      <c r="AJ166" s="67">
        <v>0</v>
      </c>
      <c r="AK166" s="69">
        <v>5000000</v>
      </c>
      <c r="FT166" s="14"/>
    </row>
    <row r="167" spans="27:176" ht="12.75" x14ac:dyDescent="0.2">
      <c r="AA167"/>
      <c r="AB167"/>
      <c r="AC167"/>
      <c r="AD167" s="63">
        <v>35185</v>
      </c>
      <c r="AE167" s="64">
        <v>35217</v>
      </c>
      <c r="AF167" s="65" t="s">
        <v>2304</v>
      </c>
      <c r="AG167" s="66" t="s">
        <v>2295</v>
      </c>
      <c r="AH167" s="67">
        <v>2.2250000000000001</v>
      </c>
      <c r="AI167" s="68" t="s">
        <v>2254</v>
      </c>
      <c r="AJ167" s="67">
        <v>0</v>
      </c>
      <c r="AK167" s="69">
        <v>-1500000</v>
      </c>
      <c r="FT167" s="14"/>
    </row>
    <row r="168" spans="27:176" ht="12.75" x14ac:dyDescent="0.2">
      <c r="AA168"/>
      <c r="AB168"/>
      <c r="AC168"/>
      <c r="AD168" s="63">
        <v>35180</v>
      </c>
      <c r="AE168" s="64">
        <v>35217</v>
      </c>
      <c r="AF168" s="65" t="s">
        <v>2305</v>
      </c>
      <c r="AG168" s="66" t="s">
        <v>2295</v>
      </c>
      <c r="AH168" s="67">
        <v>2.23</v>
      </c>
      <c r="AI168" s="68" t="s">
        <v>2280</v>
      </c>
      <c r="AJ168" s="67">
        <v>0</v>
      </c>
      <c r="AK168" s="69">
        <v>310000</v>
      </c>
      <c r="FT168" s="14"/>
    </row>
    <row r="169" spans="27:176" ht="12.75" x14ac:dyDescent="0.2">
      <c r="AA169"/>
      <c r="AB169"/>
      <c r="AC169"/>
      <c r="AD169" s="63">
        <v>35194</v>
      </c>
      <c r="AE169" s="64">
        <v>35217</v>
      </c>
      <c r="AF169" s="65" t="s">
        <v>2306</v>
      </c>
      <c r="AG169" s="66">
        <v>39201</v>
      </c>
      <c r="AH169" s="67">
        <v>2.2000000000000002</v>
      </c>
      <c r="AI169" s="68" t="s">
        <v>2254</v>
      </c>
      <c r="AJ169" s="67">
        <v>0</v>
      </c>
      <c r="AK169" s="69">
        <v>-700000</v>
      </c>
      <c r="FT169" s="14"/>
    </row>
    <row r="170" spans="27:176" ht="12.75" x14ac:dyDescent="0.2">
      <c r="AA170"/>
      <c r="AB170"/>
      <c r="AC170"/>
      <c r="AD170" s="63">
        <v>35199</v>
      </c>
      <c r="AE170" s="64">
        <v>35217</v>
      </c>
      <c r="AF170" s="65" t="s">
        <v>2307</v>
      </c>
      <c r="AG170" s="66">
        <v>39861</v>
      </c>
      <c r="AH170" s="67">
        <v>2.29</v>
      </c>
      <c r="AI170" s="68" t="s">
        <v>2280</v>
      </c>
      <c r="AJ170" s="67">
        <v>0</v>
      </c>
      <c r="AK170" s="69">
        <v>-1000000</v>
      </c>
      <c r="FT170" s="14"/>
    </row>
    <row r="171" spans="27:176" ht="12.75" x14ac:dyDescent="0.2">
      <c r="AA171"/>
      <c r="AB171"/>
      <c r="AC171"/>
      <c r="AD171" s="63">
        <v>35199</v>
      </c>
      <c r="AE171" s="64">
        <v>35217</v>
      </c>
      <c r="AF171" s="65" t="s">
        <v>2307</v>
      </c>
      <c r="AG171" s="66">
        <v>39861</v>
      </c>
      <c r="AH171" s="67">
        <v>2.2749999999999999</v>
      </c>
      <c r="AI171" s="68" t="s">
        <v>2280</v>
      </c>
      <c r="AJ171" s="67">
        <v>0</v>
      </c>
      <c r="AK171" s="69">
        <v>-1000000</v>
      </c>
      <c r="FT171" s="14"/>
    </row>
    <row r="172" spans="27:176" ht="12.75" x14ac:dyDescent="0.2">
      <c r="AA172"/>
      <c r="AB172"/>
      <c r="AC172"/>
      <c r="AD172" s="63">
        <v>35199</v>
      </c>
      <c r="AE172" s="64">
        <v>35217</v>
      </c>
      <c r="AF172" s="65" t="s">
        <v>2307</v>
      </c>
      <c r="AG172" s="66">
        <v>39861</v>
      </c>
      <c r="AH172" s="67">
        <v>2.2749999999999999</v>
      </c>
      <c r="AI172" s="68" t="s">
        <v>2280</v>
      </c>
      <c r="AJ172" s="67">
        <v>0</v>
      </c>
      <c r="AK172" s="69">
        <v>-450000</v>
      </c>
      <c r="FT172" s="14"/>
    </row>
    <row r="173" spans="27:176" ht="12.75" x14ac:dyDescent="0.2">
      <c r="AA173"/>
      <c r="AB173"/>
      <c r="AC173"/>
      <c r="AD173" s="63">
        <v>35200</v>
      </c>
      <c r="AE173" s="64">
        <v>35217</v>
      </c>
      <c r="AF173" s="65" t="s">
        <v>2308</v>
      </c>
      <c r="AG173" s="66">
        <v>40073</v>
      </c>
      <c r="AH173" s="67">
        <v>2.27</v>
      </c>
      <c r="AI173" s="68" t="s">
        <v>2254</v>
      </c>
      <c r="AJ173" s="67">
        <v>0</v>
      </c>
      <c r="AK173" s="69">
        <v>-1000000</v>
      </c>
      <c r="FT173" s="14"/>
    </row>
    <row r="174" spans="27:176" ht="12.75" x14ac:dyDescent="0.2">
      <c r="AA174"/>
      <c r="AB174"/>
      <c r="AC174"/>
      <c r="AD174" s="63">
        <v>35206</v>
      </c>
      <c r="AE174" s="64">
        <v>35217</v>
      </c>
      <c r="AF174" s="65" t="s">
        <v>2309</v>
      </c>
      <c r="AG174" s="66">
        <v>41082</v>
      </c>
      <c r="AH174" s="67">
        <v>2.335</v>
      </c>
      <c r="AI174" s="68" t="s">
        <v>2280</v>
      </c>
      <c r="AJ174" s="67">
        <v>0</v>
      </c>
      <c r="AK174" s="69">
        <v>-500000</v>
      </c>
      <c r="FT174" s="14"/>
    </row>
    <row r="175" spans="27:176" ht="12.75" x14ac:dyDescent="0.2">
      <c r="AA175"/>
      <c r="AB175"/>
      <c r="AC175"/>
      <c r="AD175" s="63">
        <v>35207</v>
      </c>
      <c r="AE175" s="64">
        <v>35217</v>
      </c>
      <c r="AF175" s="65" t="s">
        <v>2310</v>
      </c>
      <c r="AG175" s="66">
        <v>41480</v>
      </c>
      <c r="AH175" s="67">
        <v>2.33</v>
      </c>
      <c r="AI175" s="68" t="s">
        <v>2254</v>
      </c>
      <c r="AJ175" s="67">
        <v>0</v>
      </c>
      <c r="AK175" s="69">
        <v>-1000000</v>
      </c>
      <c r="FT175" s="14" t="s">
        <v>2099</v>
      </c>
    </row>
    <row r="176" spans="27:176" ht="12.75" x14ac:dyDescent="0.2">
      <c r="AA176"/>
      <c r="AB176"/>
      <c r="AC176"/>
      <c r="AD176" s="63"/>
      <c r="AE176" s="64"/>
      <c r="AF176" s="65"/>
      <c r="AG176" s="66"/>
      <c r="AH176" s="67"/>
      <c r="AI176" s="68"/>
      <c r="AJ176" s="67"/>
      <c r="AK176" s="69">
        <f>SUM(AK145:AK175)</f>
        <v>7330000</v>
      </c>
      <c r="FT176" s="14" t="s">
        <v>2099</v>
      </c>
    </row>
    <row r="177" spans="27:176" ht="12.75" x14ac:dyDescent="0.2">
      <c r="AA177"/>
      <c r="AB177"/>
      <c r="AC177"/>
      <c r="AD177" s="63"/>
      <c r="AE177" s="64"/>
      <c r="AF177" s="65"/>
      <c r="AG177" s="66"/>
      <c r="AH177" s="67"/>
      <c r="AI177" s="68"/>
      <c r="AJ177" s="67"/>
      <c r="AK177" s="69"/>
      <c r="FT177" s="14" t="s">
        <v>2099</v>
      </c>
    </row>
    <row r="178" spans="27:176" ht="12.75" x14ac:dyDescent="0.2">
      <c r="AA178"/>
      <c r="AB178"/>
      <c r="AC178"/>
      <c r="AD178" s="63">
        <v>35079</v>
      </c>
      <c r="AE178" s="64">
        <v>35247</v>
      </c>
      <c r="AF178" s="65" t="s">
        <v>2271</v>
      </c>
      <c r="AG178" s="66"/>
      <c r="AH178" s="67">
        <v>1.76</v>
      </c>
      <c r="AI178" s="68" t="s">
        <v>2265</v>
      </c>
      <c r="AJ178" s="67">
        <v>-5.5E-2</v>
      </c>
      <c r="AK178" s="69">
        <v>620000</v>
      </c>
      <c r="FT178" s="14" t="s">
        <v>2099</v>
      </c>
    </row>
    <row r="179" spans="27:176" ht="12.75" x14ac:dyDescent="0.2">
      <c r="AA179"/>
      <c r="AB179"/>
      <c r="AC179"/>
      <c r="AD179" s="63">
        <v>35087</v>
      </c>
      <c r="AE179" s="64">
        <v>35247</v>
      </c>
      <c r="AF179" s="65" t="s">
        <v>2300</v>
      </c>
      <c r="AG179" s="66"/>
      <c r="AH179" s="67">
        <v>1.82</v>
      </c>
      <c r="AI179" s="68" t="s">
        <v>2265</v>
      </c>
      <c r="AJ179" s="67">
        <v>-0.06</v>
      </c>
      <c r="AK179" s="69">
        <v>-620000</v>
      </c>
      <c r="FT179" s="14"/>
    </row>
    <row r="180" spans="27:176" ht="12.75" x14ac:dyDescent="0.2">
      <c r="AA180"/>
      <c r="AB180"/>
      <c r="AC180"/>
      <c r="AD180" s="63">
        <v>35136</v>
      </c>
      <c r="AE180" s="64">
        <v>35247</v>
      </c>
      <c r="AF180" s="65" t="s">
        <v>2281</v>
      </c>
      <c r="AG180" s="66"/>
      <c r="AH180" s="67">
        <v>1.9550000000000001</v>
      </c>
      <c r="AI180" s="68" t="s">
        <v>2265</v>
      </c>
      <c r="AJ180" s="67">
        <v>-0.1</v>
      </c>
      <c r="AK180" s="69">
        <v>1000000</v>
      </c>
      <c r="FT180" s="14"/>
    </row>
    <row r="181" spans="27:176" ht="12.75" x14ac:dyDescent="0.2">
      <c r="AA181"/>
      <c r="AB181"/>
      <c r="AC181"/>
      <c r="AD181" s="63">
        <v>35145</v>
      </c>
      <c r="AE181" s="64">
        <v>35247</v>
      </c>
      <c r="AF181" s="65" t="s">
        <v>2290</v>
      </c>
      <c r="AG181" s="66"/>
      <c r="AH181" s="67">
        <v>2.1349999999999998</v>
      </c>
      <c r="AI181" s="68" t="s">
        <v>2254</v>
      </c>
      <c r="AJ181" s="67">
        <v>0</v>
      </c>
      <c r="AK181" s="69">
        <v>1000000</v>
      </c>
      <c r="FT181" s="14"/>
    </row>
    <row r="182" spans="27:176" ht="12.75" x14ac:dyDescent="0.2">
      <c r="AA182"/>
      <c r="AB182"/>
      <c r="AC182"/>
      <c r="AD182" s="63">
        <v>35166</v>
      </c>
      <c r="AE182" s="64">
        <v>35247</v>
      </c>
      <c r="AF182" s="65" t="s">
        <v>2302</v>
      </c>
      <c r="AG182" s="66">
        <v>32691</v>
      </c>
      <c r="AH182" s="67">
        <v>2.2949999999999999</v>
      </c>
      <c r="AI182" s="68" t="s">
        <v>2254</v>
      </c>
      <c r="AJ182" s="67">
        <v>0</v>
      </c>
      <c r="AK182" s="69">
        <v>-586000</v>
      </c>
      <c r="FT182" s="14"/>
    </row>
    <row r="183" spans="27:176" ht="12.75" x14ac:dyDescent="0.2">
      <c r="AA183"/>
      <c r="AB183"/>
      <c r="AC183"/>
      <c r="AD183" s="63">
        <v>35159</v>
      </c>
      <c r="AE183" s="64">
        <v>35247</v>
      </c>
      <c r="AF183" s="65" t="s">
        <v>2292</v>
      </c>
      <c r="AG183" s="66"/>
      <c r="AH183" s="67">
        <v>2.19</v>
      </c>
      <c r="AI183" s="68" t="s">
        <v>2280</v>
      </c>
      <c r="AJ183" s="67">
        <v>0</v>
      </c>
      <c r="AK183" s="69">
        <v>5000000</v>
      </c>
      <c r="FT183" s="14"/>
    </row>
    <row r="184" spans="27:176" ht="12.75" x14ac:dyDescent="0.2">
      <c r="AA184"/>
      <c r="AB184"/>
      <c r="AC184"/>
      <c r="AD184" s="63">
        <v>35165</v>
      </c>
      <c r="AE184" s="64">
        <v>35247</v>
      </c>
      <c r="AF184" s="65" t="s">
        <v>2293</v>
      </c>
      <c r="AG184" s="66" t="s">
        <v>2294</v>
      </c>
      <c r="AH184" s="67">
        <v>2.29</v>
      </c>
      <c r="AI184" s="68" t="s">
        <v>2265</v>
      </c>
      <c r="AJ184" s="67">
        <v>-0.11</v>
      </c>
      <c r="AK184" s="69">
        <v>-2500000</v>
      </c>
      <c r="FT184" s="14"/>
    </row>
    <row r="185" spans="27:176" ht="12.75" x14ac:dyDescent="0.2">
      <c r="AA185"/>
      <c r="AB185"/>
      <c r="AC185"/>
      <c r="AD185" s="63">
        <v>35165</v>
      </c>
      <c r="AE185" s="64">
        <v>35247</v>
      </c>
      <c r="AF185" s="65" t="s">
        <v>2293</v>
      </c>
      <c r="AG185" s="66" t="s">
        <v>2295</v>
      </c>
      <c r="AH185" s="67">
        <v>2.29</v>
      </c>
      <c r="AI185" s="68" t="s">
        <v>2265</v>
      </c>
      <c r="AJ185" s="67">
        <v>-0.11</v>
      </c>
      <c r="AK185" s="69">
        <v>2500000</v>
      </c>
      <c r="FT185" s="14"/>
    </row>
    <row r="186" spans="27:176" ht="12.75" x14ac:dyDescent="0.2">
      <c r="AA186"/>
      <c r="AB186"/>
      <c r="AC186"/>
      <c r="AD186" s="63">
        <v>35178</v>
      </c>
      <c r="AE186" s="64">
        <v>35247</v>
      </c>
      <c r="AF186" s="65" t="s">
        <v>2303</v>
      </c>
      <c r="AG186" s="66" t="s">
        <v>2295</v>
      </c>
      <c r="AH186" s="67">
        <v>2.34</v>
      </c>
      <c r="AI186" s="68" t="s">
        <v>2254</v>
      </c>
      <c r="AJ186" s="67">
        <v>0</v>
      </c>
      <c r="AK186" s="69">
        <v>-1000000</v>
      </c>
      <c r="FT186" s="14"/>
    </row>
    <row r="187" spans="27:176" ht="12.75" x14ac:dyDescent="0.2">
      <c r="AA187"/>
      <c r="AB187"/>
      <c r="AC187"/>
      <c r="AD187" s="63">
        <v>35178</v>
      </c>
      <c r="AE187" s="64">
        <v>35247</v>
      </c>
      <c r="AF187" s="65" t="s">
        <v>2303</v>
      </c>
      <c r="AG187" s="66" t="s">
        <v>2295</v>
      </c>
      <c r="AH187" s="67">
        <v>2.3450000000000002</v>
      </c>
      <c r="AI187" s="68" t="s">
        <v>2254</v>
      </c>
      <c r="AJ187" s="67">
        <v>0</v>
      </c>
      <c r="AK187" s="69">
        <v>-4000000</v>
      </c>
      <c r="FT187" s="14"/>
    </row>
    <row r="188" spans="27:176" ht="12.75" x14ac:dyDescent="0.2">
      <c r="AA188"/>
      <c r="AB188"/>
      <c r="AC188"/>
      <c r="AD188" s="63">
        <v>35178</v>
      </c>
      <c r="AE188" s="64">
        <v>35247</v>
      </c>
      <c r="AF188" s="65" t="s">
        <v>2303</v>
      </c>
      <c r="AG188" s="66" t="s">
        <v>2295</v>
      </c>
      <c r="AH188" s="67">
        <v>2.33</v>
      </c>
      <c r="AI188" s="68" t="s">
        <v>2254</v>
      </c>
      <c r="AJ188" s="67">
        <v>0</v>
      </c>
      <c r="AK188" s="69">
        <v>-5000000</v>
      </c>
      <c r="FT188" s="14"/>
    </row>
    <row r="189" spans="27:176" ht="12.75" x14ac:dyDescent="0.2">
      <c r="AA189"/>
      <c r="AB189"/>
      <c r="AC189"/>
      <c r="AD189" s="63">
        <v>35185</v>
      </c>
      <c r="AE189" s="64">
        <v>35247</v>
      </c>
      <c r="AF189" s="65" t="s">
        <v>2304</v>
      </c>
      <c r="AG189" s="66" t="s">
        <v>2295</v>
      </c>
      <c r="AH189" s="67">
        <v>2.2000000000000002</v>
      </c>
      <c r="AI189" s="68" t="s">
        <v>2254</v>
      </c>
      <c r="AJ189" s="67">
        <v>0</v>
      </c>
      <c r="AK189" s="69">
        <v>1500000</v>
      </c>
      <c r="FT189" s="14"/>
    </row>
    <row r="190" spans="27:176" ht="12.75" x14ac:dyDescent="0.2">
      <c r="AA190"/>
      <c r="AB190"/>
      <c r="AC190"/>
      <c r="AD190" s="63">
        <v>35180</v>
      </c>
      <c r="AE190" s="64">
        <v>35247</v>
      </c>
      <c r="AF190" s="65" t="s">
        <v>2305</v>
      </c>
      <c r="AG190" s="66" t="s">
        <v>2295</v>
      </c>
      <c r="AH190" s="67">
        <v>2.23</v>
      </c>
      <c r="AI190" s="68" t="s">
        <v>2280</v>
      </c>
      <c r="AJ190" s="67">
        <v>0</v>
      </c>
      <c r="AK190" s="69">
        <v>310000</v>
      </c>
      <c r="FT190" s="14"/>
    </row>
    <row r="191" spans="27:176" ht="12.75" x14ac:dyDescent="0.2">
      <c r="AA191"/>
      <c r="AB191"/>
      <c r="AC191"/>
      <c r="AD191" s="63">
        <v>35191</v>
      </c>
      <c r="AE191" s="64">
        <v>35247</v>
      </c>
      <c r="AF191" s="65" t="s">
        <v>2311</v>
      </c>
      <c r="AG191" s="66">
        <v>38390</v>
      </c>
      <c r="AH191" s="67">
        <v>2.145</v>
      </c>
      <c r="AI191" s="68" t="s">
        <v>2280</v>
      </c>
      <c r="AJ191" s="67">
        <v>0</v>
      </c>
      <c r="AK191" s="69">
        <v>-2000000</v>
      </c>
      <c r="FT191" s="14"/>
    </row>
    <row r="192" spans="27:176" ht="12.75" x14ac:dyDescent="0.2">
      <c r="AA192"/>
      <c r="AB192"/>
      <c r="AC192"/>
      <c r="AD192" s="63">
        <v>35192</v>
      </c>
      <c r="AE192" s="64">
        <v>35247</v>
      </c>
      <c r="AF192" s="65" t="s">
        <v>2312</v>
      </c>
      <c r="AG192" s="66">
        <v>38609</v>
      </c>
      <c r="AH192" s="67">
        <v>2.21</v>
      </c>
      <c r="AI192" s="68" t="s">
        <v>2280</v>
      </c>
      <c r="AJ192" s="67">
        <v>0</v>
      </c>
      <c r="AK192" s="69">
        <v>-2000000</v>
      </c>
      <c r="FT192" s="14"/>
    </row>
    <row r="193" spans="27:176" ht="12.75" x14ac:dyDescent="0.2">
      <c r="AA193"/>
      <c r="AB193"/>
      <c r="AC193"/>
      <c r="AD193" s="63">
        <v>35194</v>
      </c>
      <c r="AE193" s="64">
        <v>35247</v>
      </c>
      <c r="AF193" s="65" t="s">
        <v>2306</v>
      </c>
      <c r="AG193" s="66">
        <v>39601</v>
      </c>
      <c r="AH193" s="67">
        <v>2.2400000000000002</v>
      </c>
      <c r="AI193" s="68" t="s">
        <v>2254</v>
      </c>
      <c r="AJ193" s="67">
        <v>0</v>
      </c>
      <c r="AK193" s="69">
        <v>700000</v>
      </c>
      <c r="FT193" s="14"/>
    </row>
    <row r="194" spans="27:176" ht="12.75" x14ac:dyDescent="0.2">
      <c r="AA194"/>
      <c r="AB194"/>
      <c r="AC194"/>
      <c r="AD194" s="63">
        <v>35205</v>
      </c>
      <c r="AE194" s="64">
        <v>35247</v>
      </c>
      <c r="AF194" s="65" t="s">
        <v>2313</v>
      </c>
      <c r="AG194" s="66">
        <v>40769</v>
      </c>
      <c r="AH194" s="67">
        <v>2.4</v>
      </c>
      <c r="AI194" s="68" t="s">
        <v>2280</v>
      </c>
      <c r="AJ194" s="67">
        <v>0</v>
      </c>
      <c r="AK194" s="69">
        <v>-1000000</v>
      </c>
      <c r="FT194" s="14"/>
    </row>
    <row r="195" spans="27:176" ht="12.75" x14ac:dyDescent="0.2">
      <c r="AA195"/>
      <c r="AB195"/>
      <c r="AC195"/>
      <c r="AD195" s="63">
        <v>35215</v>
      </c>
      <c r="AE195" s="64">
        <v>35247</v>
      </c>
      <c r="AF195" s="65" t="s">
        <v>2314</v>
      </c>
      <c r="AG195" s="66" t="s">
        <v>2315</v>
      </c>
      <c r="AH195" s="67">
        <v>2.41</v>
      </c>
      <c r="AI195" s="68" t="s">
        <v>2265</v>
      </c>
      <c r="AJ195" s="67">
        <v>-0.05</v>
      </c>
      <c r="AK195" s="69">
        <v>310000</v>
      </c>
      <c r="FT195" s="14"/>
    </row>
    <row r="196" spans="27:176" ht="12.75" x14ac:dyDescent="0.2">
      <c r="AA196"/>
      <c r="AB196"/>
      <c r="AC196"/>
      <c r="AD196" s="63">
        <v>35215</v>
      </c>
      <c r="AE196" s="64">
        <v>35247</v>
      </c>
      <c r="AF196" s="65" t="s">
        <v>2316</v>
      </c>
      <c r="AG196" s="66">
        <v>42916</v>
      </c>
      <c r="AH196" s="67">
        <v>2.395</v>
      </c>
      <c r="AI196" s="68" t="s">
        <v>2254</v>
      </c>
      <c r="AJ196" s="67">
        <v>0</v>
      </c>
      <c r="AK196" s="69">
        <v>250000</v>
      </c>
      <c r="FT196" s="14"/>
    </row>
    <row r="197" spans="27:176" ht="12.75" x14ac:dyDescent="0.2">
      <c r="AA197"/>
      <c r="AB197"/>
      <c r="AC197"/>
      <c r="AD197" s="63">
        <v>35215</v>
      </c>
      <c r="AE197" s="64">
        <v>35247</v>
      </c>
      <c r="AF197" s="65" t="s">
        <v>2316</v>
      </c>
      <c r="AG197" s="66">
        <v>42916</v>
      </c>
      <c r="AH197" s="67">
        <v>2.41</v>
      </c>
      <c r="AI197" s="68" t="s">
        <v>2254</v>
      </c>
      <c r="AJ197" s="67">
        <v>0</v>
      </c>
      <c r="AK197" s="69">
        <v>460000</v>
      </c>
      <c r="FT197" s="14"/>
    </row>
    <row r="198" spans="27:176" ht="12.75" x14ac:dyDescent="0.2">
      <c r="AA198"/>
      <c r="AB198"/>
      <c r="AC198"/>
      <c r="AD198" s="63">
        <v>35216</v>
      </c>
      <c r="AE198" s="64">
        <v>35247</v>
      </c>
      <c r="AF198" s="65" t="s">
        <v>2317</v>
      </c>
      <c r="AG198" s="66">
        <v>43219</v>
      </c>
      <c r="AH198" s="67">
        <v>2.38</v>
      </c>
      <c r="AI198" s="68" t="s">
        <v>2254</v>
      </c>
      <c r="AJ198" s="67">
        <v>0</v>
      </c>
      <c r="AK198" s="69">
        <v>1000000</v>
      </c>
      <c r="FT198" s="14"/>
    </row>
    <row r="199" spans="27:176" ht="12.75" x14ac:dyDescent="0.2">
      <c r="AA199"/>
      <c r="AB199"/>
      <c r="AC199"/>
      <c r="AD199" s="63">
        <v>35213</v>
      </c>
      <c r="AE199" s="64">
        <v>35247</v>
      </c>
      <c r="AF199" s="65" t="s">
        <v>2318</v>
      </c>
      <c r="AG199" s="66">
        <v>42357</v>
      </c>
      <c r="AH199" s="67">
        <v>2.41</v>
      </c>
      <c r="AI199" s="68" t="s">
        <v>2254</v>
      </c>
      <c r="AJ199" s="67">
        <v>0</v>
      </c>
      <c r="AK199" s="69">
        <v>-310000</v>
      </c>
      <c r="FT199" s="14"/>
    </row>
    <row r="200" spans="27:176" ht="12.75" x14ac:dyDescent="0.2">
      <c r="AA200"/>
      <c r="AB200"/>
      <c r="AC200"/>
      <c r="AD200" s="63">
        <v>35213</v>
      </c>
      <c r="AE200" s="64">
        <v>35247</v>
      </c>
      <c r="AF200" s="65" t="s">
        <v>2318</v>
      </c>
      <c r="AG200" s="66">
        <v>42357</v>
      </c>
      <c r="AH200" s="67">
        <v>2.41</v>
      </c>
      <c r="AI200" s="68" t="s">
        <v>2254</v>
      </c>
      <c r="AJ200" s="67">
        <v>0</v>
      </c>
      <c r="AK200" s="69">
        <v>310000</v>
      </c>
      <c r="FT200" s="14"/>
    </row>
    <row r="201" spans="27:176" ht="12.75" x14ac:dyDescent="0.2">
      <c r="AA201"/>
      <c r="AB201"/>
      <c r="AC201"/>
      <c r="AD201" s="63">
        <v>35221</v>
      </c>
      <c r="AE201" s="64">
        <v>35247</v>
      </c>
      <c r="AF201" s="65" t="s">
        <v>2319</v>
      </c>
      <c r="AG201" s="66">
        <v>43934</v>
      </c>
      <c r="AH201" s="67">
        <v>2.38</v>
      </c>
      <c r="AI201" s="68" t="s">
        <v>2254</v>
      </c>
      <c r="AJ201" s="67">
        <v>0</v>
      </c>
      <c r="AK201" s="69">
        <v>1000000</v>
      </c>
      <c r="FT201" s="14"/>
    </row>
    <row r="202" spans="27:176" ht="12.75" x14ac:dyDescent="0.2">
      <c r="AA202"/>
      <c r="AB202"/>
      <c r="AC202"/>
      <c r="AD202" s="63">
        <v>35227</v>
      </c>
      <c r="AE202" s="64">
        <v>35247</v>
      </c>
      <c r="AF202" s="65" t="s">
        <v>2320</v>
      </c>
      <c r="AG202" s="66">
        <v>44813.2</v>
      </c>
      <c r="AH202" s="67">
        <v>2.395</v>
      </c>
      <c r="AI202" s="68" t="s">
        <v>2280</v>
      </c>
      <c r="AJ202" s="67">
        <v>0</v>
      </c>
      <c r="AK202" s="69">
        <v>-5824000</v>
      </c>
      <c r="FT202" s="14"/>
    </row>
    <row r="203" spans="27:176" ht="12.75" x14ac:dyDescent="0.2">
      <c r="AA203"/>
      <c r="AB203"/>
      <c r="AC203"/>
      <c r="AD203" s="63">
        <v>35227</v>
      </c>
      <c r="AE203" s="64">
        <v>35247</v>
      </c>
      <c r="AF203" s="65" t="s">
        <v>2320</v>
      </c>
      <c r="AG203" s="66">
        <v>44813.2</v>
      </c>
      <c r="AH203" s="67">
        <v>2.395</v>
      </c>
      <c r="AI203" s="68" t="s">
        <v>2280</v>
      </c>
      <c r="AJ203" s="67">
        <v>0</v>
      </c>
      <c r="AK203" s="69">
        <v>5824000</v>
      </c>
      <c r="FT203" s="14"/>
    </row>
    <row r="204" spans="27:176" ht="12.75" x14ac:dyDescent="0.2">
      <c r="AA204"/>
      <c r="AB204"/>
      <c r="AC204"/>
      <c r="AD204" s="63">
        <v>35233</v>
      </c>
      <c r="AE204" s="64">
        <v>35247</v>
      </c>
      <c r="AF204" s="65" t="s">
        <v>2321</v>
      </c>
      <c r="AG204" s="66">
        <v>46142</v>
      </c>
      <c r="AH204" s="67">
        <v>2.5099999999999998</v>
      </c>
      <c r="AI204" s="68" t="s">
        <v>2254</v>
      </c>
      <c r="AJ204" s="67">
        <v>0</v>
      </c>
      <c r="AK204" s="69">
        <v>-1000000</v>
      </c>
      <c r="FT204" s="14"/>
    </row>
    <row r="205" spans="27:176" ht="12.75" x14ac:dyDescent="0.2">
      <c r="AA205"/>
      <c r="AB205"/>
      <c r="AC205"/>
      <c r="AD205" s="63">
        <v>35233</v>
      </c>
      <c r="AE205" s="64">
        <v>35247</v>
      </c>
      <c r="AF205" s="65" t="s">
        <v>2321</v>
      </c>
      <c r="AG205" s="66">
        <v>46142</v>
      </c>
      <c r="AH205" s="67">
        <v>2.5175000000000001</v>
      </c>
      <c r="AI205" s="68" t="s">
        <v>2254</v>
      </c>
      <c r="AJ205" s="67">
        <v>0</v>
      </c>
      <c r="AK205" s="69">
        <v>1000000</v>
      </c>
      <c r="FT205" s="14"/>
    </row>
    <row r="206" spans="27:176" ht="12.75" x14ac:dyDescent="0.2">
      <c r="AA206"/>
      <c r="AB206"/>
      <c r="AC206"/>
      <c r="AD206" s="63">
        <v>35235</v>
      </c>
      <c r="AE206" s="64">
        <v>35247</v>
      </c>
      <c r="AF206" s="65" t="s">
        <v>2322</v>
      </c>
      <c r="AG206" s="66">
        <v>46818</v>
      </c>
      <c r="AH206" s="67">
        <v>2.645</v>
      </c>
      <c r="AI206" s="68" t="s">
        <v>2254</v>
      </c>
      <c r="AJ206" s="67">
        <v>0</v>
      </c>
      <c r="AK206" s="69">
        <v>1000000</v>
      </c>
      <c r="FT206" s="14"/>
    </row>
    <row r="207" spans="27:176" ht="12.75" x14ac:dyDescent="0.2">
      <c r="AA207"/>
      <c r="AB207"/>
      <c r="AC207"/>
      <c r="AD207" s="63">
        <v>35235</v>
      </c>
      <c r="AE207" s="64">
        <v>35247</v>
      </c>
      <c r="AF207" s="65" t="s">
        <v>2322</v>
      </c>
      <c r="AG207" s="66">
        <v>46818</v>
      </c>
      <c r="AH207" s="67">
        <v>2.65</v>
      </c>
      <c r="AI207" s="68" t="s">
        <v>2254</v>
      </c>
      <c r="AJ207" s="67">
        <v>0</v>
      </c>
      <c r="AK207" s="69">
        <v>1000000</v>
      </c>
      <c r="FT207" s="14"/>
    </row>
    <row r="208" spans="27:176" ht="12.75" x14ac:dyDescent="0.2">
      <c r="AA208"/>
      <c r="AB208"/>
      <c r="AC208"/>
      <c r="AD208" s="63">
        <v>35235</v>
      </c>
      <c r="AE208" s="64">
        <v>35247</v>
      </c>
      <c r="AF208" s="65" t="s">
        <v>2322</v>
      </c>
      <c r="AG208" s="66">
        <v>46818</v>
      </c>
      <c r="AH208" s="67">
        <v>2.63</v>
      </c>
      <c r="AI208" s="68" t="s">
        <v>2254</v>
      </c>
      <c r="AJ208" s="67">
        <v>0</v>
      </c>
      <c r="AK208" s="69">
        <v>1000000</v>
      </c>
      <c r="FT208" s="14"/>
    </row>
    <row r="209" spans="27:176" ht="12.75" x14ac:dyDescent="0.2">
      <c r="AA209"/>
      <c r="AB209"/>
      <c r="AC209"/>
      <c r="AD209" s="63">
        <v>35236</v>
      </c>
      <c r="AE209" s="64">
        <v>35247</v>
      </c>
      <c r="AF209" s="65" t="s">
        <v>2323</v>
      </c>
      <c r="AG209" s="66" t="s">
        <v>2324</v>
      </c>
      <c r="AH209" s="67">
        <v>2.58</v>
      </c>
      <c r="AI209" s="68" t="s">
        <v>2254</v>
      </c>
      <c r="AJ209" s="67">
        <v>0</v>
      </c>
      <c r="AK209" s="69">
        <v>1000000</v>
      </c>
      <c r="FT209" s="14"/>
    </row>
    <row r="210" spans="27:176" ht="12.75" x14ac:dyDescent="0.2">
      <c r="AA210"/>
      <c r="AB210"/>
      <c r="AC210"/>
      <c r="AD210" s="63">
        <v>35236</v>
      </c>
      <c r="AE210" s="64">
        <v>35247</v>
      </c>
      <c r="AF210" s="65" t="s">
        <v>2323</v>
      </c>
      <c r="AG210" s="66" t="s">
        <v>2324</v>
      </c>
      <c r="AH210" s="67">
        <v>2.59</v>
      </c>
      <c r="AI210" s="68" t="s">
        <v>2254</v>
      </c>
      <c r="AJ210" s="67">
        <v>0</v>
      </c>
      <c r="AK210" s="69">
        <v>-1000000</v>
      </c>
      <c r="FT210" s="14"/>
    </row>
    <row r="211" spans="27:176" ht="12.75" x14ac:dyDescent="0.2">
      <c r="AA211"/>
      <c r="AB211"/>
      <c r="AC211"/>
      <c r="AD211" s="63">
        <v>35243</v>
      </c>
      <c r="AE211" s="64">
        <v>35247</v>
      </c>
      <c r="AF211" s="65" t="s">
        <v>2325</v>
      </c>
      <c r="AG211" s="66">
        <v>20115</v>
      </c>
      <c r="AH211" s="67">
        <v>2.65</v>
      </c>
      <c r="AI211" s="68" t="s">
        <v>2265</v>
      </c>
      <c r="AJ211" s="67">
        <v>0</v>
      </c>
      <c r="AK211" s="69">
        <v>310000</v>
      </c>
      <c r="FT211" s="14"/>
    </row>
    <row r="212" spans="27:176" ht="12.75" x14ac:dyDescent="0.2">
      <c r="AA212"/>
      <c r="AB212"/>
      <c r="AC212"/>
      <c r="AD212" s="63">
        <v>35244</v>
      </c>
      <c r="AE212" s="64">
        <v>35247</v>
      </c>
      <c r="AF212" s="65" t="s">
        <v>2326</v>
      </c>
      <c r="AG212" s="66">
        <v>20118</v>
      </c>
      <c r="AH212" s="67">
        <v>2.8</v>
      </c>
      <c r="AI212" s="68" t="s">
        <v>2265</v>
      </c>
      <c r="AJ212" s="67">
        <v>0</v>
      </c>
      <c r="AK212" s="69">
        <v>-310000</v>
      </c>
      <c r="FT212" s="14" t="s">
        <v>2099</v>
      </c>
    </row>
    <row r="213" spans="27:176" ht="12.75" x14ac:dyDescent="0.2">
      <c r="AA213"/>
      <c r="AB213"/>
      <c r="AC213"/>
      <c r="AD213" s="63"/>
      <c r="AE213" s="64"/>
      <c r="AF213" s="65"/>
      <c r="AG213" s="66"/>
      <c r="AH213" s="67"/>
      <c r="AI213" s="68"/>
      <c r="AJ213" s="67"/>
      <c r="AK213" s="69">
        <f>SUM(AK178:AK212)</f>
        <v>-56000</v>
      </c>
      <c r="FT213" s="14" t="s">
        <v>2099</v>
      </c>
    </row>
    <row r="214" spans="27:176" ht="12.75" x14ac:dyDescent="0.2">
      <c r="AA214"/>
      <c r="AB214"/>
      <c r="AC214"/>
      <c r="AD214" s="63"/>
      <c r="AE214" s="64"/>
      <c r="AF214" s="65"/>
      <c r="AG214" s="66"/>
      <c r="AH214" s="67"/>
      <c r="AI214" s="68"/>
      <c r="AJ214" s="67"/>
      <c r="AK214" s="69"/>
      <c r="FT214" s="14" t="s">
        <v>2099</v>
      </c>
    </row>
    <row r="215" spans="27:176" ht="12.75" x14ac:dyDescent="0.2">
      <c r="AA215"/>
      <c r="AB215"/>
      <c r="AC215"/>
      <c r="AD215" s="63">
        <v>35079</v>
      </c>
      <c r="AE215" s="64">
        <v>35278</v>
      </c>
      <c r="AF215" s="65" t="s">
        <v>2271</v>
      </c>
      <c r="AG215" s="66"/>
      <c r="AH215" s="67">
        <v>1.76</v>
      </c>
      <c r="AI215" s="68" t="s">
        <v>2265</v>
      </c>
      <c r="AJ215" s="67">
        <v>-5.5E-2</v>
      </c>
      <c r="AK215" s="69">
        <v>620000</v>
      </c>
      <c r="FT215" s="14" t="s">
        <v>2099</v>
      </c>
    </row>
    <row r="216" spans="27:176" ht="12.75" x14ac:dyDescent="0.2">
      <c r="AA216"/>
      <c r="AB216"/>
      <c r="AC216"/>
      <c r="AD216" s="63">
        <v>35087</v>
      </c>
      <c r="AE216" s="64">
        <v>35278</v>
      </c>
      <c r="AF216" s="65" t="s">
        <v>2300</v>
      </c>
      <c r="AG216" s="66"/>
      <c r="AH216" s="67">
        <v>1.82</v>
      </c>
      <c r="AI216" s="68" t="s">
        <v>2265</v>
      </c>
      <c r="AJ216" s="67">
        <v>-0.06</v>
      </c>
      <c r="AK216" s="69">
        <v>-620000</v>
      </c>
      <c r="FT216" s="14"/>
    </row>
    <row r="217" spans="27:176" ht="12.75" x14ac:dyDescent="0.2">
      <c r="AA217"/>
      <c r="AB217"/>
      <c r="AC217"/>
      <c r="AD217" s="63">
        <v>35097</v>
      </c>
      <c r="AE217" s="64">
        <v>35278</v>
      </c>
      <c r="AF217" s="65" t="s">
        <v>2248</v>
      </c>
      <c r="AG217" s="66" t="s">
        <v>2249</v>
      </c>
      <c r="AH217" s="67">
        <v>1.9</v>
      </c>
      <c r="AI217" s="68" t="s">
        <v>2245</v>
      </c>
      <c r="AJ217" s="67">
        <v>0</v>
      </c>
      <c r="AK217" s="69">
        <v>1000000</v>
      </c>
      <c r="FT217" s="14"/>
    </row>
    <row r="218" spans="27:176" ht="12.75" x14ac:dyDescent="0.2">
      <c r="AA218"/>
      <c r="AB218"/>
      <c r="AC218"/>
      <c r="AD218" s="63">
        <v>35116</v>
      </c>
      <c r="AE218" s="64">
        <v>35278</v>
      </c>
      <c r="AF218" s="65" t="s">
        <v>2259</v>
      </c>
      <c r="AG218" s="66" t="s">
        <v>2301</v>
      </c>
      <c r="AH218" s="67">
        <v>1.94</v>
      </c>
      <c r="AI218" s="68" t="s">
        <v>2245</v>
      </c>
      <c r="AJ218" s="67">
        <v>0</v>
      </c>
      <c r="AK218" s="69">
        <v>1000000</v>
      </c>
      <c r="FT218" s="14"/>
    </row>
    <row r="219" spans="27:176" ht="12.75" x14ac:dyDescent="0.2">
      <c r="AA219"/>
      <c r="AB219"/>
      <c r="AC219"/>
      <c r="AD219" s="63">
        <v>35118</v>
      </c>
      <c r="AE219" s="64">
        <v>35278</v>
      </c>
      <c r="AF219" s="65" t="s">
        <v>2273</v>
      </c>
      <c r="AG219" s="66">
        <v>23732</v>
      </c>
      <c r="AH219" s="67">
        <v>1.92</v>
      </c>
      <c r="AI219" s="68" t="s">
        <v>2245</v>
      </c>
      <c r="AJ219" s="67">
        <v>0</v>
      </c>
      <c r="AK219" s="69">
        <v>1000000</v>
      </c>
      <c r="FT219" s="14"/>
    </row>
    <row r="220" spans="27:176" ht="12.75" x14ac:dyDescent="0.2">
      <c r="AA220"/>
      <c r="AB220"/>
      <c r="AC220"/>
      <c r="AD220" s="63">
        <v>35121</v>
      </c>
      <c r="AE220" s="64">
        <v>35278</v>
      </c>
      <c r="AF220" s="65" t="s">
        <v>2274</v>
      </c>
      <c r="AG220" s="66">
        <v>24331</v>
      </c>
      <c r="AH220" s="67">
        <v>1.925</v>
      </c>
      <c r="AI220" s="68" t="s">
        <v>2254</v>
      </c>
      <c r="AJ220" s="67">
        <v>0</v>
      </c>
      <c r="AK220" s="69">
        <v>500000</v>
      </c>
      <c r="FT220" s="14"/>
    </row>
    <row r="221" spans="27:176" ht="12.75" x14ac:dyDescent="0.2">
      <c r="AA221"/>
      <c r="AB221"/>
      <c r="AC221"/>
      <c r="AD221" s="63">
        <v>35136</v>
      </c>
      <c r="AE221" s="64">
        <v>35278</v>
      </c>
      <c r="AF221" s="65" t="s">
        <v>2281</v>
      </c>
      <c r="AG221" s="66"/>
      <c r="AH221" s="67">
        <v>1.93</v>
      </c>
      <c r="AI221" s="68" t="s">
        <v>2265</v>
      </c>
      <c r="AJ221" s="67">
        <v>-6.5000000000000002E-2</v>
      </c>
      <c r="AK221" s="69">
        <v>2000000</v>
      </c>
      <c r="FT221" s="14"/>
    </row>
    <row r="222" spans="27:176" ht="12.75" x14ac:dyDescent="0.2">
      <c r="AA222"/>
      <c r="AB222"/>
      <c r="AC222"/>
      <c r="AD222" s="63">
        <v>35145</v>
      </c>
      <c r="AE222" s="64">
        <v>35278</v>
      </c>
      <c r="AF222" s="65" t="s">
        <v>2290</v>
      </c>
      <c r="AG222" s="66">
        <v>28757</v>
      </c>
      <c r="AH222" s="67">
        <v>2.08</v>
      </c>
      <c r="AI222" s="68" t="s">
        <v>2254</v>
      </c>
      <c r="AJ222" s="67">
        <v>0</v>
      </c>
      <c r="AK222" s="69">
        <v>1000000</v>
      </c>
      <c r="FT222" s="14"/>
    </row>
    <row r="223" spans="27:176" ht="12.75" x14ac:dyDescent="0.2">
      <c r="AA223"/>
      <c r="AB223"/>
      <c r="AC223"/>
      <c r="AD223" s="63">
        <v>35166</v>
      </c>
      <c r="AE223" s="64">
        <v>35278</v>
      </c>
      <c r="AF223" s="65" t="s">
        <v>2302</v>
      </c>
      <c r="AG223" s="66">
        <v>32691</v>
      </c>
      <c r="AH223" s="67">
        <v>2.08</v>
      </c>
      <c r="AI223" s="68" t="s">
        <v>2254</v>
      </c>
      <c r="AJ223" s="67">
        <v>0</v>
      </c>
      <c r="AK223" s="69">
        <v>-236000</v>
      </c>
      <c r="FT223" s="14"/>
    </row>
    <row r="224" spans="27:176" ht="12.75" x14ac:dyDescent="0.2">
      <c r="AA224"/>
      <c r="AB224"/>
      <c r="AC224"/>
      <c r="AD224" s="63">
        <v>35165</v>
      </c>
      <c r="AE224" s="64">
        <v>35278</v>
      </c>
      <c r="AF224" s="65" t="s">
        <v>2293</v>
      </c>
      <c r="AG224" s="66" t="s">
        <v>2294</v>
      </c>
      <c r="AH224" s="67">
        <v>2.2599999999999998</v>
      </c>
      <c r="AI224" s="68" t="s">
        <v>2265</v>
      </c>
      <c r="AJ224" s="67">
        <v>-0.08</v>
      </c>
      <c r="AK224" s="69">
        <v>-1350000</v>
      </c>
      <c r="FT224" s="14"/>
    </row>
    <row r="225" spans="27:176" ht="12.75" x14ac:dyDescent="0.2">
      <c r="AA225"/>
      <c r="AB225"/>
      <c r="AC225"/>
      <c r="AD225" s="63">
        <v>35165</v>
      </c>
      <c r="AE225" s="64">
        <v>35278</v>
      </c>
      <c r="AF225" s="65" t="s">
        <v>2293</v>
      </c>
      <c r="AG225" s="66" t="s">
        <v>2295</v>
      </c>
      <c r="AH225" s="67">
        <v>2.2599999999999998</v>
      </c>
      <c r="AI225" s="68" t="s">
        <v>2265</v>
      </c>
      <c r="AJ225" s="67">
        <v>-0.08</v>
      </c>
      <c r="AK225" s="69">
        <v>1350000</v>
      </c>
      <c r="FT225" s="14"/>
    </row>
    <row r="226" spans="27:176" ht="12.75" x14ac:dyDescent="0.2">
      <c r="AA226"/>
      <c r="AB226"/>
      <c r="AC226"/>
      <c r="AD226" s="63">
        <v>35191</v>
      </c>
      <c r="AE226" s="64">
        <v>35278</v>
      </c>
      <c r="AF226" s="65" t="s">
        <v>2311</v>
      </c>
      <c r="AG226" s="66">
        <v>38390</v>
      </c>
      <c r="AH226" s="67">
        <v>2.1349999999999998</v>
      </c>
      <c r="AI226" s="68" t="s">
        <v>2280</v>
      </c>
      <c r="AJ226" s="67">
        <v>0</v>
      </c>
      <c r="AK226" s="69">
        <v>-2000000</v>
      </c>
      <c r="FT226" s="14"/>
    </row>
    <row r="227" spans="27:176" ht="12.75" x14ac:dyDescent="0.2">
      <c r="AA227"/>
      <c r="AB227"/>
      <c r="AC227"/>
      <c r="AD227" s="63">
        <v>35192</v>
      </c>
      <c r="AE227" s="64">
        <v>35278</v>
      </c>
      <c r="AF227" s="65" t="s">
        <v>2312</v>
      </c>
      <c r="AG227" s="66">
        <v>38609</v>
      </c>
      <c r="AH227" s="67">
        <v>2.19</v>
      </c>
      <c r="AI227" s="68" t="s">
        <v>2280</v>
      </c>
      <c r="AJ227" s="67">
        <v>0</v>
      </c>
      <c r="AK227" s="69">
        <v>2000000</v>
      </c>
      <c r="FT227" s="14"/>
    </row>
    <row r="228" spans="27:176" ht="12.75" x14ac:dyDescent="0.2">
      <c r="AA228"/>
      <c r="AB228"/>
      <c r="AC228"/>
      <c r="AD228" s="63">
        <v>35199</v>
      </c>
      <c r="AE228" s="64">
        <v>35278</v>
      </c>
      <c r="AF228" s="65" t="s">
        <v>2307</v>
      </c>
      <c r="AG228" s="66">
        <v>39861</v>
      </c>
      <c r="AH228" s="67">
        <v>2.29</v>
      </c>
      <c r="AI228" s="68" t="s">
        <v>2280</v>
      </c>
      <c r="AJ228" s="67">
        <v>0</v>
      </c>
      <c r="AK228" s="69">
        <v>450000</v>
      </c>
      <c r="FT228" s="14"/>
    </row>
    <row r="229" spans="27:176" ht="12.75" x14ac:dyDescent="0.2">
      <c r="AA229"/>
      <c r="AB229"/>
      <c r="AC229"/>
      <c r="AD229" s="63">
        <v>35200</v>
      </c>
      <c r="AE229" s="64">
        <v>35278</v>
      </c>
      <c r="AF229" s="65" t="s">
        <v>2308</v>
      </c>
      <c r="AG229" s="66">
        <v>40073</v>
      </c>
      <c r="AH229" s="67">
        <v>2.2850000000000001</v>
      </c>
      <c r="AI229" s="68" t="s">
        <v>2280</v>
      </c>
      <c r="AJ229" s="67">
        <v>0</v>
      </c>
      <c r="AK229" s="69">
        <v>1000000</v>
      </c>
      <c r="FT229" s="14"/>
    </row>
    <row r="230" spans="27:176" ht="12.75" x14ac:dyDescent="0.2">
      <c r="AA230"/>
      <c r="AB230"/>
      <c r="AC230"/>
      <c r="AD230" s="63">
        <v>35205</v>
      </c>
      <c r="AE230" s="64">
        <v>35278</v>
      </c>
      <c r="AF230" s="65" t="s">
        <v>2313</v>
      </c>
      <c r="AG230" s="66">
        <v>40769</v>
      </c>
      <c r="AH230" s="67">
        <v>2.41</v>
      </c>
      <c r="AI230" s="68" t="s">
        <v>2280</v>
      </c>
      <c r="AJ230" s="67">
        <v>0</v>
      </c>
      <c r="AK230" s="69">
        <v>-500000</v>
      </c>
      <c r="FT230" s="14"/>
    </row>
    <row r="231" spans="27:176" ht="12.75" x14ac:dyDescent="0.2">
      <c r="AA231"/>
      <c r="AB231"/>
      <c r="AC231"/>
      <c r="AD231" s="63">
        <v>35206</v>
      </c>
      <c r="AE231" s="64">
        <v>35278</v>
      </c>
      <c r="AF231" s="65" t="s">
        <v>2309</v>
      </c>
      <c r="AG231" s="66">
        <v>41082</v>
      </c>
      <c r="AH231" s="67">
        <v>2.4</v>
      </c>
      <c r="AI231" s="68" t="s">
        <v>2280</v>
      </c>
      <c r="AJ231" s="67">
        <v>0</v>
      </c>
      <c r="AK231" s="69">
        <v>500000</v>
      </c>
      <c r="FT231" s="14"/>
    </row>
    <row r="232" spans="27:176" ht="12.75" x14ac:dyDescent="0.2">
      <c r="AA232"/>
      <c r="AB232"/>
      <c r="AC232"/>
      <c r="AD232" s="63">
        <v>35207</v>
      </c>
      <c r="AE232" s="64">
        <v>35278</v>
      </c>
      <c r="AF232" s="65" t="s">
        <v>2327</v>
      </c>
      <c r="AG232" s="66" t="s">
        <v>2328</v>
      </c>
      <c r="AH232" s="67">
        <v>2.38</v>
      </c>
      <c r="AI232" s="68" t="s">
        <v>2265</v>
      </c>
      <c r="AJ232" s="67">
        <v>-0.05</v>
      </c>
      <c r="AK232" s="69">
        <v>-310000</v>
      </c>
      <c r="FT232" s="14"/>
    </row>
    <row r="233" spans="27:176" ht="12.75" x14ac:dyDescent="0.2">
      <c r="AA233"/>
      <c r="AB233"/>
      <c r="AC233"/>
      <c r="AD233" s="63">
        <v>35207</v>
      </c>
      <c r="AE233" s="64">
        <v>35278</v>
      </c>
      <c r="AF233" s="65" t="s">
        <v>2310</v>
      </c>
      <c r="AG233" s="66" t="s">
        <v>2329</v>
      </c>
      <c r="AH233" s="67">
        <v>2.355</v>
      </c>
      <c r="AI233" s="68" t="s">
        <v>2254</v>
      </c>
      <c r="AJ233" s="67">
        <v>0</v>
      </c>
      <c r="AK233" s="69">
        <v>1000000</v>
      </c>
      <c r="FT233" s="14"/>
    </row>
    <row r="234" spans="27:176" ht="12.75" x14ac:dyDescent="0.2">
      <c r="AA234"/>
      <c r="AB234"/>
      <c r="AC234"/>
      <c r="AD234" s="63">
        <v>35215</v>
      </c>
      <c r="AE234" s="64">
        <v>35278</v>
      </c>
      <c r="AF234" s="65" t="s">
        <v>2330</v>
      </c>
      <c r="AG234" s="66" t="s">
        <v>2331</v>
      </c>
      <c r="AH234" s="67">
        <v>2.4</v>
      </c>
      <c r="AI234" s="68" t="s">
        <v>2265</v>
      </c>
      <c r="AJ234" s="67">
        <v>-0.05</v>
      </c>
      <c r="AK234" s="69">
        <v>-310000</v>
      </c>
      <c r="FT234" s="14"/>
    </row>
    <row r="235" spans="27:176" ht="12.75" x14ac:dyDescent="0.2">
      <c r="AA235"/>
      <c r="AB235"/>
      <c r="AC235"/>
      <c r="AD235" s="63">
        <v>35221</v>
      </c>
      <c r="AE235" s="64">
        <v>35278</v>
      </c>
      <c r="AF235" s="65" t="s">
        <v>2319</v>
      </c>
      <c r="AG235" s="66" t="s">
        <v>2332</v>
      </c>
      <c r="AH235" s="67">
        <v>2.4350000000000001</v>
      </c>
      <c r="AI235" s="68" t="s">
        <v>2254</v>
      </c>
      <c r="AJ235" s="67">
        <v>0</v>
      </c>
      <c r="AK235" s="69">
        <v>-1000000</v>
      </c>
      <c r="FT235" s="14"/>
    </row>
    <row r="236" spans="27:176" ht="12.75" x14ac:dyDescent="0.2">
      <c r="AA236"/>
      <c r="AB236"/>
      <c r="AC236"/>
      <c r="AD236" s="63">
        <v>35227</v>
      </c>
      <c r="AE236" s="64">
        <v>35278</v>
      </c>
      <c r="AF236" s="65" t="s">
        <v>2320</v>
      </c>
      <c r="AG236" s="66">
        <v>44813.2</v>
      </c>
      <c r="AH236" s="67">
        <v>2.4729999999999999</v>
      </c>
      <c r="AI236" s="68" t="s">
        <v>2280</v>
      </c>
      <c r="AJ236" s="67">
        <v>0</v>
      </c>
      <c r="AK236" s="69">
        <v>-4604000</v>
      </c>
      <c r="FT236" s="14"/>
    </row>
    <row r="237" spans="27:176" ht="12.75" x14ac:dyDescent="0.2">
      <c r="AA237"/>
      <c r="AB237"/>
      <c r="AC237"/>
      <c r="AD237" s="63">
        <v>35227</v>
      </c>
      <c r="AE237" s="64">
        <v>35278</v>
      </c>
      <c r="AF237" s="65" t="s">
        <v>2320</v>
      </c>
      <c r="AG237" s="66">
        <v>44813.2</v>
      </c>
      <c r="AH237" s="67">
        <v>2.4729999999999999</v>
      </c>
      <c r="AI237" s="68" t="s">
        <v>2280</v>
      </c>
      <c r="AJ237" s="67">
        <v>0</v>
      </c>
      <c r="AK237" s="69">
        <v>4604000</v>
      </c>
      <c r="FT237" s="14"/>
    </row>
    <row r="238" spans="27:176" ht="12.75" x14ac:dyDescent="0.2">
      <c r="AA238"/>
      <c r="AB238"/>
      <c r="AC238"/>
      <c r="AD238" s="63">
        <v>35233</v>
      </c>
      <c r="AE238" s="64">
        <v>35278</v>
      </c>
      <c r="AF238" s="65" t="s">
        <v>2321</v>
      </c>
      <c r="AG238" s="66">
        <v>46158</v>
      </c>
      <c r="AH238" s="67">
        <v>2.58</v>
      </c>
      <c r="AI238" s="68" t="s">
        <v>2254</v>
      </c>
      <c r="AJ238" s="67">
        <v>0</v>
      </c>
      <c r="AK238" s="69">
        <v>-1000000</v>
      </c>
      <c r="FT238" s="14"/>
    </row>
    <row r="239" spans="27:176" ht="12.75" x14ac:dyDescent="0.2">
      <c r="AA239"/>
      <c r="AB239"/>
      <c r="AC239"/>
      <c r="AD239" s="63">
        <v>35237</v>
      </c>
      <c r="AE239" s="64">
        <v>35278</v>
      </c>
      <c r="AF239" s="65" t="s">
        <v>2333</v>
      </c>
      <c r="AG239" s="66">
        <v>47634</v>
      </c>
      <c r="AH239" s="67">
        <v>2.71</v>
      </c>
      <c r="AI239" s="68" t="s">
        <v>2254</v>
      </c>
      <c r="AJ239" s="67">
        <v>0</v>
      </c>
      <c r="AK239" s="69">
        <v>-1000000</v>
      </c>
      <c r="FT239" s="14"/>
    </row>
    <row r="240" spans="27:176" ht="12.75" x14ac:dyDescent="0.2">
      <c r="AA240"/>
      <c r="AB240"/>
      <c r="AC240"/>
      <c r="AD240" s="63">
        <v>35241</v>
      </c>
      <c r="AE240" s="64">
        <v>35278</v>
      </c>
      <c r="AF240" s="65" t="s">
        <v>2334</v>
      </c>
      <c r="AG240" s="66">
        <v>48310</v>
      </c>
      <c r="AH240" s="67">
        <v>2.645</v>
      </c>
      <c r="AI240" s="68" t="s">
        <v>2254</v>
      </c>
      <c r="AJ240" s="67">
        <v>0</v>
      </c>
      <c r="AK240" s="69">
        <v>-1000000</v>
      </c>
      <c r="FT240" s="14"/>
    </row>
    <row r="241" spans="27:176" ht="12.75" x14ac:dyDescent="0.2">
      <c r="AA241"/>
      <c r="AB241"/>
      <c r="AC241"/>
      <c r="AD241" s="63">
        <v>35243</v>
      </c>
      <c r="AE241" s="64">
        <v>35278</v>
      </c>
      <c r="AF241" s="65" t="s">
        <v>2325</v>
      </c>
      <c r="AG241" s="66">
        <v>48981</v>
      </c>
      <c r="AH241" s="67">
        <v>2.76</v>
      </c>
      <c r="AI241" s="68" t="s">
        <v>2254</v>
      </c>
      <c r="AJ241" s="67">
        <v>0</v>
      </c>
      <c r="AK241" s="69">
        <v>-1000000</v>
      </c>
      <c r="FT241" s="14"/>
    </row>
    <row r="242" spans="27:176" ht="12.75" x14ac:dyDescent="0.2">
      <c r="AA242"/>
      <c r="AB242"/>
      <c r="AC242"/>
      <c r="AD242" s="63">
        <v>35243</v>
      </c>
      <c r="AE242" s="64">
        <v>35278</v>
      </c>
      <c r="AF242" s="65" t="s">
        <v>2325</v>
      </c>
      <c r="AG242" s="66">
        <v>48981</v>
      </c>
      <c r="AH242" s="67">
        <v>2.7549999999999999</v>
      </c>
      <c r="AI242" s="68" t="s">
        <v>2254</v>
      </c>
      <c r="AJ242" s="67">
        <v>0</v>
      </c>
      <c r="AK242" s="69">
        <v>-1000000</v>
      </c>
      <c r="FT242" s="14"/>
    </row>
    <row r="243" spans="27:176" ht="12.75" x14ac:dyDescent="0.2">
      <c r="AA243"/>
      <c r="AB243"/>
      <c r="AC243"/>
      <c r="AD243" s="63">
        <v>35243</v>
      </c>
      <c r="AE243" s="64">
        <v>35278</v>
      </c>
      <c r="AF243" s="65" t="s">
        <v>2325</v>
      </c>
      <c r="AG243" s="66">
        <v>48981</v>
      </c>
      <c r="AH243" s="67">
        <v>2.78</v>
      </c>
      <c r="AI243" s="68" t="s">
        <v>2254</v>
      </c>
      <c r="AJ243" s="67">
        <v>0</v>
      </c>
      <c r="AK243" s="69">
        <v>-1000000</v>
      </c>
      <c r="FT243" s="14"/>
    </row>
    <row r="244" spans="27:176" ht="12.75" x14ac:dyDescent="0.2">
      <c r="AA244"/>
      <c r="AB244"/>
      <c r="AC244"/>
      <c r="AD244" s="63">
        <v>35249</v>
      </c>
      <c r="AE244" s="64">
        <v>35278</v>
      </c>
      <c r="AF244" s="65" t="s">
        <v>2335</v>
      </c>
      <c r="AG244" s="66">
        <v>50069</v>
      </c>
      <c r="AH244" s="67">
        <v>2.82</v>
      </c>
      <c r="AI244" s="68" t="s">
        <v>2254</v>
      </c>
      <c r="AJ244" s="67">
        <v>0</v>
      </c>
      <c r="AK244" s="69">
        <v>-500000</v>
      </c>
      <c r="FT244" s="14"/>
    </row>
    <row r="245" spans="27:176" ht="12.75" x14ac:dyDescent="0.2">
      <c r="AA245"/>
      <c r="AB245"/>
      <c r="AC245"/>
      <c r="AD245" s="63">
        <v>35249</v>
      </c>
      <c r="AE245" s="64">
        <v>35278</v>
      </c>
      <c r="AF245" s="65" t="s">
        <v>2335</v>
      </c>
      <c r="AG245" s="66">
        <v>50069</v>
      </c>
      <c r="AH245" s="67">
        <v>2.84</v>
      </c>
      <c r="AI245" s="68" t="s">
        <v>2254</v>
      </c>
      <c r="AJ245" s="67">
        <v>0</v>
      </c>
      <c r="AK245" s="69">
        <v>500000</v>
      </c>
      <c r="FT245" s="14"/>
    </row>
    <row r="246" spans="27:176" ht="12.75" x14ac:dyDescent="0.2">
      <c r="AA246"/>
      <c r="AB246"/>
      <c r="AC246"/>
      <c r="AD246" s="63">
        <v>35255</v>
      </c>
      <c r="AE246" s="64">
        <v>35278</v>
      </c>
      <c r="AF246" s="65" t="s">
        <v>2336</v>
      </c>
      <c r="AG246" s="66">
        <v>50484</v>
      </c>
      <c r="AH246" s="67">
        <v>2.74</v>
      </c>
      <c r="AI246" s="68" t="s">
        <v>2254</v>
      </c>
      <c r="AJ246" s="67">
        <v>0</v>
      </c>
      <c r="AK246" s="69">
        <v>500000</v>
      </c>
      <c r="FT246" s="14"/>
    </row>
    <row r="247" spans="27:176" ht="12.75" x14ac:dyDescent="0.2">
      <c r="AA247"/>
      <c r="AB247"/>
      <c r="AC247"/>
      <c r="AD247" s="63">
        <v>35256</v>
      </c>
      <c r="AE247" s="64">
        <v>35278</v>
      </c>
      <c r="AF247" s="65" t="s">
        <v>2337</v>
      </c>
      <c r="AG247" s="66">
        <v>50714</v>
      </c>
      <c r="AH247" s="67">
        <v>2.78</v>
      </c>
      <c r="AI247" s="68" t="s">
        <v>2254</v>
      </c>
      <c r="AJ247" s="67">
        <v>0</v>
      </c>
      <c r="AK247" s="69">
        <v>-500000</v>
      </c>
      <c r="FT247" s="14"/>
    </row>
    <row r="248" spans="27:176" ht="12.75" x14ac:dyDescent="0.2">
      <c r="AA248"/>
      <c r="AB248"/>
      <c r="AC248"/>
      <c r="AD248" s="63">
        <v>35258</v>
      </c>
      <c r="AE248" s="64">
        <v>35278</v>
      </c>
      <c r="AF248" s="65" t="s">
        <v>2338</v>
      </c>
      <c r="AG248" s="66">
        <v>51288</v>
      </c>
      <c r="AH248" s="67">
        <v>2.7</v>
      </c>
      <c r="AI248" s="68" t="s">
        <v>2254</v>
      </c>
      <c r="AJ248" s="67">
        <v>0</v>
      </c>
      <c r="AK248" s="69">
        <v>-1000000</v>
      </c>
      <c r="FT248" s="14"/>
    </row>
    <row r="249" spans="27:176" ht="12.75" x14ac:dyDescent="0.2">
      <c r="AA249"/>
      <c r="AB249"/>
      <c r="AC249"/>
      <c r="AD249" s="63">
        <v>35264</v>
      </c>
      <c r="AE249" s="64">
        <v>35278</v>
      </c>
      <c r="AF249" s="65" t="s">
        <v>2339</v>
      </c>
      <c r="AG249" s="66">
        <v>52595</v>
      </c>
      <c r="AH249" s="67">
        <v>2.6150000000000002</v>
      </c>
      <c r="AI249" s="68" t="s">
        <v>2254</v>
      </c>
      <c r="AJ249" s="67">
        <v>0</v>
      </c>
      <c r="AK249" s="69">
        <v>-1620000</v>
      </c>
      <c r="FT249" s="14"/>
    </row>
    <row r="250" spans="27:176" ht="12.75" x14ac:dyDescent="0.2">
      <c r="AA250"/>
      <c r="AB250"/>
      <c r="AC250"/>
      <c r="AD250" s="63">
        <v>35264</v>
      </c>
      <c r="AE250" s="64">
        <v>35278</v>
      </c>
      <c r="AF250" s="65" t="s">
        <v>2339</v>
      </c>
      <c r="AG250" s="66">
        <v>52595</v>
      </c>
      <c r="AH250" s="67">
        <v>2.52</v>
      </c>
      <c r="AI250" s="68" t="s">
        <v>2254</v>
      </c>
      <c r="AJ250" s="67">
        <v>0</v>
      </c>
      <c r="AK250" s="69">
        <v>-1000000</v>
      </c>
      <c r="FT250" s="14"/>
    </row>
    <row r="251" spans="27:176" ht="12.75" x14ac:dyDescent="0.2">
      <c r="AA251"/>
      <c r="AB251"/>
      <c r="AC251"/>
      <c r="AD251" s="63">
        <v>35265</v>
      </c>
      <c r="AE251" s="64">
        <v>35278</v>
      </c>
      <c r="AF251" s="65" t="s">
        <v>2340</v>
      </c>
      <c r="AG251" s="66">
        <v>52779</v>
      </c>
      <c r="AH251" s="67">
        <v>2.4849999999999999</v>
      </c>
      <c r="AI251" s="68" t="s">
        <v>2254</v>
      </c>
      <c r="AJ251" s="67">
        <v>0</v>
      </c>
      <c r="AK251" s="69">
        <v>2500000</v>
      </c>
      <c r="FT251" s="14"/>
    </row>
    <row r="252" spans="27:176" ht="12.75" x14ac:dyDescent="0.2">
      <c r="AA252"/>
      <c r="AB252"/>
      <c r="AC252"/>
      <c r="AD252" s="63">
        <v>35268</v>
      </c>
      <c r="AE252" s="64">
        <v>35278</v>
      </c>
      <c r="AF252" s="65" t="s">
        <v>2341</v>
      </c>
      <c r="AG252" s="66">
        <v>53341</v>
      </c>
      <c r="AH252" s="67">
        <v>2.1800000000000002</v>
      </c>
      <c r="AI252" s="68" t="s">
        <v>2254</v>
      </c>
      <c r="AJ252" s="67">
        <v>0</v>
      </c>
      <c r="AK252" s="69">
        <v>8000000</v>
      </c>
      <c r="FT252" s="14"/>
    </row>
    <row r="253" spans="27:176" ht="12.75" x14ac:dyDescent="0.2">
      <c r="AA253"/>
      <c r="AB253"/>
      <c r="AC253"/>
      <c r="AD253" s="63">
        <v>35268</v>
      </c>
      <c r="AE253" s="64">
        <v>35278</v>
      </c>
      <c r="AF253" s="65" t="s">
        <v>2341</v>
      </c>
      <c r="AG253" s="66">
        <v>53341</v>
      </c>
      <c r="AH253" s="67">
        <v>2.1800000000000002</v>
      </c>
      <c r="AI253" s="68" t="s">
        <v>2280</v>
      </c>
      <c r="AJ253" s="67">
        <v>0</v>
      </c>
      <c r="AK253" s="69">
        <v>-8000000</v>
      </c>
      <c r="FT253" s="14"/>
    </row>
    <row r="254" spans="27:176" ht="12.75" x14ac:dyDescent="0.2">
      <c r="AA254"/>
      <c r="AB254"/>
      <c r="AC254"/>
      <c r="AD254" s="63">
        <v>35270</v>
      </c>
      <c r="AE254" s="64">
        <v>35278</v>
      </c>
      <c r="AF254" s="65" t="s">
        <v>2342</v>
      </c>
      <c r="AG254" s="66">
        <v>54073</v>
      </c>
      <c r="AH254" s="67">
        <v>2.39</v>
      </c>
      <c r="AI254" s="68" t="s">
        <v>2254</v>
      </c>
      <c r="AJ254" s="67">
        <v>0</v>
      </c>
      <c r="AK254" s="69">
        <v>120000</v>
      </c>
      <c r="FT254" s="14"/>
    </row>
    <row r="255" spans="27:176" ht="12.75" x14ac:dyDescent="0.2">
      <c r="AA255"/>
      <c r="AB255"/>
      <c r="AC255"/>
      <c r="AD255" s="63">
        <v>35270</v>
      </c>
      <c r="AE255" s="64">
        <v>35278</v>
      </c>
      <c r="AF255" s="65" t="s">
        <v>2342</v>
      </c>
      <c r="AG255" s="66">
        <v>54073</v>
      </c>
      <c r="AH255" s="67">
        <v>2.4300000000000002</v>
      </c>
      <c r="AI255" s="68" t="s">
        <v>2254</v>
      </c>
      <c r="AJ255" s="67">
        <v>0</v>
      </c>
      <c r="AK255" s="69">
        <v>1000000</v>
      </c>
      <c r="FT255" s="14"/>
    </row>
    <row r="256" spans="27:176" ht="12.75" x14ac:dyDescent="0.2">
      <c r="AA256"/>
      <c r="AB256"/>
      <c r="AC256"/>
      <c r="AD256" s="63">
        <v>35270</v>
      </c>
      <c r="AE256" s="64">
        <v>35278</v>
      </c>
      <c r="AF256" s="65" t="s">
        <v>2342</v>
      </c>
      <c r="AG256" s="66">
        <v>54073</v>
      </c>
      <c r="AH256" s="67">
        <v>2.4249999999999998</v>
      </c>
      <c r="AI256" s="68" t="s">
        <v>2254</v>
      </c>
      <c r="AJ256" s="67">
        <v>0</v>
      </c>
      <c r="AK256" s="69">
        <v>1000000</v>
      </c>
      <c r="FT256" s="14"/>
    </row>
    <row r="257" spans="27:176" ht="12.75" x14ac:dyDescent="0.2">
      <c r="AA257"/>
      <c r="AB257"/>
      <c r="AC257"/>
      <c r="AD257" s="63">
        <v>35270</v>
      </c>
      <c r="AE257" s="64">
        <v>35278</v>
      </c>
      <c r="AF257" s="65" t="s">
        <v>2342</v>
      </c>
      <c r="AG257" s="66">
        <v>54073</v>
      </c>
      <c r="AH257" s="67">
        <v>2.38</v>
      </c>
      <c r="AI257" s="68" t="s">
        <v>2254</v>
      </c>
      <c r="AJ257" s="67">
        <v>0</v>
      </c>
      <c r="AK257" s="69">
        <v>1000000</v>
      </c>
      <c r="FT257" s="14"/>
    </row>
    <row r="258" spans="27:176" ht="12.75" x14ac:dyDescent="0.2">
      <c r="AA258"/>
      <c r="AB258"/>
      <c r="AC258"/>
      <c r="AD258" s="63">
        <v>35271</v>
      </c>
      <c r="AE258" s="64">
        <v>35278</v>
      </c>
      <c r="AF258" s="65" t="s">
        <v>2343</v>
      </c>
      <c r="AG258" s="66">
        <v>54274</v>
      </c>
      <c r="AH258" s="67">
        <v>2.4</v>
      </c>
      <c r="AI258" s="68" t="s">
        <v>2254</v>
      </c>
      <c r="AJ258" s="67">
        <v>0</v>
      </c>
      <c r="AK258" s="69">
        <v>-1000000</v>
      </c>
      <c r="FT258" s="14"/>
    </row>
    <row r="259" spans="27:176" ht="12.75" x14ac:dyDescent="0.2">
      <c r="AA259"/>
      <c r="AB259"/>
      <c r="AC259"/>
      <c r="AD259" s="63"/>
      <c r="AE259" s="64"/>
      <c r="AF259" s="65"/>
      <c r="AG259" s="66"/>
      <c r="AH259" s="67"/>
      <c r="AI259" s="68"/>
      <c r="AJ259" s="67"/>
      <c r="AK259" s="69">
        <f>SUM(AK215:AK258)</f>
        <v>2094000</v>
      </c>
      <c r="FT259" s="14" t="s">
        <v>2099</v>
      </c>
    </row>
    <row r="260" spans="27:176" ht="12.75" x14ac:dyDescent="0.2">
      <c r="AA260"/>
      <c r="AB260"/>
      <c r="AC260"/>
      <c r="AD260" s="63"/>
      <c r="AE260" s="64"/>
      <c r="AF260" s="65"/>
      <c r="AG260" s="66"/>
      <c r="AH260" s="67"/>
      <c r="AI260" s="68"/>
      <c r="AJ260" s="67"/>
      <c r="AK260" s="69"/>
      <c r="FT260" s="14" t="s">
        <v>2099</v>
      </c>
    </row>
    <row r="261" spans="27:176" ht="12.75" x14ac:dyDescent="0.2">
      <c r="AA261"/>
      <c r="AB261"/>
      <c r="AC261"/>
      <c r="AD261" s="63">
        <v>34929</v>
      </c>
      <c r="AE261" s="64">
        <v>35309</v>
      </c>
      <c r="AF261" s="65" t="s">
        <v>2266</v>
      </c>
      <c r="AG261" s="66" t="s">
        <v>2344</v>
      </c>
      <c r="AH261" s="67">
        <v>1.7689999999999999</v>
      </c>
      <c r="AI261" s="68" t="s">
        <v>2245</v>
      </c>
      <c r="AJ261" s="67">
        <v>0</v>
      </c>
      <c r="AK261" s="69">
        <v>2000000</v>
      </c>
      <c r="FT261" s="14" t="s">
        <v>2099</v>
      </c>
    </row>
    <row r="262" spans="27:176" ht="12.75" x14ac:dyDescent="0.2">
      <c r="AA262"/>
      <c r="AB262"/>
      <c r="AC262"/>
      <c r="AD262" s="63">
        <v>34929</v>
      </c>
      <c r="AE262" s="64">
        <v>35309</v>
      </c>
      <c r="AF262" s="65" t="s">
        <v>2266</v>
      </c>
      <c r="AG262" s="66" t="s">
        <v>2345</v>
      </c>
      <c r="AH262" s="67">
        <v>1.768</v>
      </c>
      <c r="AI262" s="68" t="s">
        <v>2245</v>
      </c>
      <c r="AJ262" s="67">
        <v>0</v>
      </c>
      <c r="AK262" s="69">
        <v>3000000</v>
      </c>
      <c r="FT262" s="14" t="s">
        <v>2099</v>
      </c>
    </row>
    <row r="263" spans="27:176" ht="12.75" x14ac:dyDescent="0.2">
      <c r="AA263"/>
      <c r="AB263"/>
      <c r="AC263"/>
      <c r="AD263" s="63">
        <v>34929</v>
      </c>
      <c r="AE263" s="64">
        <v>35309</v>
      </c>
      <c r="AF263" s="65" t="s">
        <v>2266</v>
      </c>
      <c r="AG263" s="66" t="s">
        <v>2346</v>
      </c>
      <c r="AH263" s="67">
        <v>1.76</v>
      </c>
      <c r="AI263" s="68" t="s">
        <v>2245</v>
      </c>
      <c r="AJ263" s="67">
        <v>0</v>
      </c>
      <c r="AK263" s="69">
        <v>3000000</v>
      </c>
      <c r="FT263" s="14" t="s">
        <v>2099</v>
      </c>
    </row>
    <row r="264" spans="27:176" ht="12.75" x14ac:dyDescent="0.2">
      <c r="AA264"/>
      <c r="AB264"/>
      <c r="AC264"/>
      <c r="AD264" s="63">
        <v>35079</v>
      </c>
      <c r="AE264" s="64">
        <v>35309</v>
      </c>
      <c r="AF264" s="65" t="s">
        <v>2271</v>
      </c>
      <c r="AG264" s="66"/>
      <c r="AH264" s="67">
        <v>1.76</v>
      </c>
      <c r="AI264" s="68" t="s">
        <v>2265</v>
      </c>
      <c r="AJ264" s="67">
        <v>-5.5E-2</v>
      </c>
      <c r="AK264" s="69">
        <v>600000</v>
      </c>
      <c r="FT264" s="14" t="s">
        <v>2099</v>
      </c>
    </row>
    <row r="265" spans="27:176" ht="12.75" x14ac:dyDescent="0.2">
      <c r="AA265"/>
      <c r="AB265"/>
      <c r="AC265"/>
      <c r="AD265" s="63">
        <v>35083</v>
      </c>
      <c r="AE265" s="64">
        <v>35309</v>
      </c>
      <c r="AF265" s="65" t="s">
        <v>2347</v>
      </c>
      <c r="AG265" s="66"/>
      <c r="AH265" s="67">
        <v>1.819</v>
      </c>
      <c r="AI265" s="68" t="s">
        <v>2245</v>
      </c>
      <c r="AJ265" s="67">
        <v>0</v>
      </c>
      <c r="AK265" s="69">
        <v>-2000000</v>
      </c>
      <c r="FT265" s="14" t="s">
        <v>2099</v>
      </c>
    </row>
    <row r="266" spans="27:176" ht="12.75" x14ac:dyDescent="0.2">
      <c r="AA266"/>
      <c r="AB266"/>
      <c r="AC266"/>
      <c r="AD266" s="63">
        <v>35087</v>
      </c>
      <c r="AE266" s="64">
        <v>35309</v>
      </c>
      <c r="AF266" s="65" t="s">
        <v>2300</v>
      </c>
      <c r="AG266" s="66"/>
      <c r="AH266" s="67">
        <v>1.82</v>
      </c>
      <c r="AI266" s="68" t="s">
        <v>2265</v>
      </c>
      <c r="AJ266" s="67">
        <v>-0.06</v>
      </c>
      <c r="AK266" s="69">
        <v>-600000</v>
      </c>
      <c r="FT266" s="14"/>
    </row>
    <row r="267" spans="27:176" ht="12.75" x14ac:dyDescent="0.2">
      <c r="AA267"/>
      <c r="AB267"/>
      <c r="AC267"/>
      <c r="AD267" s="63">
        <v>35136</v>
      </c>
      <c r="AE267" s="64">
        <v>35309</v>
      </c>
      <c r="AF267" s="65" t="s">
        <v>2281</v>
      </c>
      <c r="AG267" s="66"/>
      <c r="AH267" s="67">
        <v>1.91</v>
      </c>
      <c r="AI267" s="68" t="s">
        <v>2265</v>
      </c>
      <c r="AJ267" s="67">
        <v>-0.05</v>
      </c>
      <c r="AK267" s="69">
        <v>1000000</v>
      </c>
      <c r="FT267" s="14"/>
    </row>
    <row r="268" spans="27:176" ht="12.75" x14ac:dyDescent="0.2">
      <c r="AA268"/>
      <c r="AB268"/>
      <c r="AC268"/>
      <c r="AD268" s="63">
        <v>35137</v>
      </c>
      <c r="AE268" s="64">
        <v>35309</v>
      </c>
      <c r="AF268" s="65" t="s">
        <v>2282</v>
      </c>
      <c r="AG268" s="66"/>
      <c r="AH268" s="67">
        <v>1.91</v>
      </c>
      <c r="AI268" s="68" t="s">
        <v>2265</v>
      </c>
      <c r="AJ268" s="67">
        <v>-4.4999999999999998E-2</v>
      </c>
      <c r="AK268" s="69">
        <v>1500000</v>
      </c>
      <c r="FT268" s="14"/>
    </row>
    <row r="269" spans="27:176" ht="12.75" x14ac:dyDescent="0.2">
      <c r="AA269"/>
      <c r="AB269"/>
      <c r="AC269"/>
      <c r="AD269" s="63">
        <v>35138</v>
      </c>
      <c r="AE269" s="64">
        <v>35309</v>
      </c>
      <c r="AF269" s="65" t="s">
        <v>2289</v>
      </c>
      <c r="AG269" s="66"/>
      <c r="AH269" s="67">
        <v>1.915</v>
      </c>
      <c r="AI269" s="68" t="s">
        <v>2265</v>
      </c>
      <c r="AJ269" s="67">
        <v>-0.05</v>
      </c>
      <c r="AK269" s="69">
        <v>2500000</v>
      </c>
      <c r="FT269" s="14"/>
    </row>
    <row r="270" spans="27:176" ht="12.75" x14ac:dyDescent="0.2">
      <c r="AA270"/>
      <c r="AB270"/>
      <c r="AC270"/>
      <c r="AD270" s="63">
        <v>35145</v>
      </c>
      <c r="AE270" s="64">
        <v>35309</v>
      </c>
      <c r="AF270" s="65" t="s">
        <v>2290</v>
      </c>
      <c r="AG270" s="66">
        <v>28757</v>
      </c>
      <c r="AH270" s="67">
        <v>2.02</v>
      </c>
      <c r="AI270" s="68" t="s">
        <v>2254</v>
      </c>
      <c r="AJ270" s="67">
        <v>0</v>
      </c>
      <c r="AK270" s="69">
        <v>-2000000</v>
      </c>
      <c r="FT270" s="14"/>
    </row>
    <row r="271" spans="27:176" ht="12.75" x14ac:dyDescent="0.2">
      <c r="AA271"/>
      <c r="AB271"/>
      <c r="AC271"/>
      <c r="AD271" s="63">
        <v>35146</v>
      </c>
      <c r="AE271" s="64">
        <v>35309</v>
      </c>
      <c r="AF271" s="65" t="s">
        <v>2286</v>
      </c>
      <c r="AG271" s="66">
        <v>29277</v>
      </c>
      <c r="AH271" s="67">
        <v>2.0750000000000002</v>
      </c>
      <c r="AI271" s="68" t="s">
        <v>2254</v>
      </c>
      <c r="AJ271" s="67">
        <v>0</v>
      </c>
      <c r="AK271" s="69">
        <v>-4000000</v>
      </c>
      <c r="FT271" s="14"/>
    </row>
    <row r="272" spans="27:176" ht="12.75" x14ac:dyDescent="0.2">
      <c r="AA272"/>
      <c r="AB272"/>
      <c r="AC272"/>
      <c r="AD272" s="63">
        <v>35165</v>
      </c>
      <c r="AE272" s="64">
        <v>35309</v>
      </c>
      <c r="AF272" s="65" t="s">
        <v>2293</v>
      </c>
      <c r="AG272" s="66" t="s">
        <v>2294</v>
      </c>
      <c r="AH272" s="67">
        <v>2.2200000000000002</v>
      </c>
      <c r="AI272" s="68" t="s">
        <v>2265</v>
      </c>
      <c r="AJ272" s="67">
        <v>-0.06</v>
      </c>
      <c r="AK272" s="69">
        <v>2820000</v>
      </c>
      <c r="FT272" s="14"/>
    </row>
    <row r="273" spans="27:176" ht="12.75" x14ac:dyDescent="0.2">
      <c r="AA273"/>
      <c r="AB273"/>
      <c r="AC273"/>
      <c r="AD273" s="63">
        <v>35165</v>
      </c>
      <c r="AE273" s="64">
        <v>35309</v>
      </c>
      <c r="AF273" s="65" t="s">
        <v>2293</v>
      </c>
      <c r="AG273" s="66" t="s">
        <v>2295</v>
      </c>
      <c r="AH273" s="67">
        <v>2.2200000000000002</v>
      </c>
      <c r="AI273" s="68" t="s">
        <v>2265</v>
      </c>
      <c r="AJ273" s="67">
        <v>-0.06</v>
      </c>
      <c r="AK273" s="69">
        <v>-2820000</v>
      </c>
      <c r="FT273" s="14"/>
    </row>
    <row r="274" spans="27:176" ht="12.75" x14ac:dyDescent="0.2">
      <c r="AA274"/>
      <c r="AB274"/>
      <c r="AC274"/>
      <c r="AD274" s="63">
        <v>35178</v>
      </c>
      <c r="AE274" s="64">
        <v>35309</v>
      </c>
      <c r="AF274" s="65" t="s">
        <v>2297</v>
      </c>
      <c r="AG274" s="66" t="s">
        <v>2294</v>
      </c>
      <c r="AH274" s="67">
        <v>2.29</v>
      </c>
      <c r="AI274" s="68" t="s">
        <v>2265</v>
      </c>
      <c r="AJ274" s="67">
        <v>-0.05</v>
      </c>
      <c r="AK274" s="69">
        <v>1500000</v>
      </c>
      <c r="FT274" s="14"/>
    </row>
    <row r="275" spans="27:176" ht="12.75" x14ac:dyDescent="0.2">
      <c r="AA275"/>
      <c r="AB275"/>
      <c r="AC275"/>
      <c r="AD275" s="63">
        <v>35178</v>
      </c>
      <c r="AE275" s="64">
        <v>35309</v>
      </c>
      <c r="AF275" s="65" t="s">
        <v>2297</v>
      </c>
      <c r="AG275" s="66" t="s">
        <v>2295</v>
      </c>
      <c r="AH275" s="67">
        <v>2.29</v>
      </c>
      <c r="AI275" s="68" t="s">
        <v>2265</v>
      </c>
      <c r="AJ275" s="67">
        <v>-0.05</v>
      </c>
      <c r="AK275" s="69">
        <v>-1500000</v>
      </c>
      <c r="FT275" s="14"/>
    </row>
    <row r="276" spans="27:176" ht="12.75" x14ac:dyDescent="0.2">
      <c r="AA276"/>
      <c r="AB276"/>
      <c r="AC276"/>
      <c r="AD276" s="63">
        <v>35223</v>
      </c>
      <c r="AE276" s="64">
        <v>35309</v>
      </c>
      <c r="AF276" s="65" t="s">
        <v>2348</v>
      </c>
      <c r="AG276" s="66" t="s">
        <v>2349</v>
      </c>
      <c r="AH276" s="67">
        <v>2.4500000000000002</v>
      </c>
      <c r="AI276" s="68" t="s">
        <v>2265</v>
      </c>
      <c r="AJ276" s="67">
        <v>-8.5000000000000006E-2</v>
      </c>
      <c r="AK276" s="69">
        <v>-500000</v>
      </c>
      <c r="FT276" s="14"/>
    </row>
    <row r="277" spans="27:176" ht="12.75" x14ac:dyDescent="0.2">
      <c r="AA277"/>
      <c r="AB277"/>
      <c r="AC277"/>
      <c r="AD277" s="63">
        <v>35226</v>
      </c>
      <c r="AE277" s="64">
        <v>35309</v>
      </c>
      <c r="AF277" s="65" t="s">
        <v>2350</v>
      </c>
      <c r="AG277" s="66">
        <v>44532</v>
      </c>
      <c r="AH277" s="67">
        <v>2.4649999999999999</v>
      </c>
      <c r="AI277" s="68" t="s">
        <v>2265</v>
      </c>
      <c r="AJ277" s="67">
        <v>-8.5000000000000006E-2</v>
      </c>
      <c r="AK277" s="69">
        <v>-500000</v>
      </c>
      <c r="FT277" s="14"/>
    </row>
    <row r="278" spans="27:176" ht="12.75" x14ac:dyDescent="0.2">
      <c r="AA278"/>
      <c r="AB278"/>
      <c r="AC278"/>
      <c r="AD278" s="63">
        <v>35227</v>
      </c>
      <c r="AE278" s="64">
        <v>35309</v>
      </c>
      <c r="AF278" s="65" t="s">
        <v>2320</v>
      </c>
      <c r="AG278" s="66">
        <v>44813.2</v>
      </c>
      <c r="AH278" s="67">
        <v>2.4550000000000001</v>
      </c>
      <c r="AI278" s="68" t="s">
        <v>2280</v>
      </c>
      <c r="AJ278" s="67">
        <v>0</v>
      </c>
      <c r="AK278" s="69">
        <v>-500000</v>
      </c>
      <c r="FT278" s="14"/>
    </row>
    <row r="279" spans="27:176" ht="12.75" x14ac:dyDescent="0.2">
      <c r="AA279"/>
      <c r="AB279"/>
      <c r="AC279"/>
      <c r="AD279" s="63">
        <v>35227</v>
      </c>
      <c r="AE279" s="64">
        <v>35309</v>
      </c>
      <c r="AF279" s="65" t="s">
        <v>2320</v>
      </c>
      <c r="AG279" s="66">
        <v>44813.2</v>
      </c>
      <c r="AH279" s="67">
        <v>2.4550000000000001</v>
      </c>
      <c r="AI279" s="68" t="s">
        <v>2280</v>
      </c>
      <c r="AJ279" s="67">
        <v>0</v>
      </c>
      <c r="AK279" s="69">
        <v>500000</v>
      </c>
      <c r="FT279" s="14"/>
    </row>
    <row r="280" spans="27:176" ht="12.75" x14ac:dyDescent="0.2">
      <c r="AA280"/>
      <c r="AB280"/>
      <c r="AC280"/>
      <c r="AD280" s="63">
        <v>35243</v>
      </c>
      <c r="AE280" s="64">
        <v>35309</v>
      </c>
      <c r="AF280" s="65" t="s">
        <v>2325</v>
      </c>
      <c r="AG280" s="66" t="s">
        <v>2351</v>
      </c>
      <c r="AH280" s="67">
        <v>2.76</v>
      </c>
      <c r="AI280" s="68" t="s">
        <v>2265</v>
      </c>
      <c r="AJ280" s="67">
        <v>-0.13500000000000001</v>
      </c>
      <c r="AK280" s="69">
        <v>-680000</v>
      </c>
      <c r="FT280" s="14"/>
    </row>
    <row r="281" spans="27:176" ht="12.75" x14ac:dyDescent="0.2">
      <c r="AA281"/>
      <c r="AB281"/>
      <c r="AC281"/>
      <c r="AD281" s="63">
        <v>35264</v>
      </c>
      <c r="AE281" s="64">
        <v>35309</v>
      </c>
      <c r="AF281" s="65" t="s">
        <v>2339</v>
      </c>
      <c r="AG281" s="66">
        <v>52595</v>
      </c>
      <c r="AH281" s="67">
        <v>2.56</v>
      </c>
      <c r="AI281" s="68" t="s">
        <v>2254</v>
      </c>
      <c r="AJ281" s="67">
        <v>0</v>
      </c>
      <c r="AK281" s="69">
        <v>-800000</v>
      </c>
      <c r="FT281" s="14"/>
    </row>
    <row r="282" spans="27:176" ht="12.75" x14ac:dyDescent="0.2">
      <c r="AA282"/>
      <c r="AB282"/>
      <c r="AC282"/>
      <c r="AD282" s="63">
        <v>35264</v>
      </c>
      <c r="AE282" s="64">
        <v>35309</v>
      </c>
      <c r="AF282" s="65" t="s">
        <v>2352</v>
      </c>
      <c r="AG282" s="66">
        <v>52617</v>
      </c>
      <c r="AH282" s="67">
        <v>2.4750000000000001</v>
      </c>
      <c r="AI282" s="68" t="s">
        <v>2254</v>
      </c>
      <c r="AJ282" s="67">
        <v>0</v>
      </c>
      <c r="AK282" s="69">
        <v>-2000000</v>
      </c>
      <c r="FT282" s="14"/>
    </row>
    <row r="283" spans="27:176" ht="12.75" x14ac:dyDescent="0.2">
      <c r="AA283"/>
      <c r="AB283"/>
      <c r="AC283"/>
      <c r="AD283" s="63">
        <v>35264</v>
      </c>
      <c r="AE283" s="64">
        <v>35309</v>
      </c>
      <c r="AF283" s="65" t="s">
        <v>2352</v>
      </c>
      <c r="AG283" s="66">
        <v>52617</v>
      </c>
      <c r="AH283" s="67">
        <v>2.48</v>
      </c>
      <c r="AI283" s="68" t="s">
        <v>2254</v>
      </c>
      <c r="AJ283" s="67">
        <v>0</v>
      </c>
      <c r="AK283" s="69">
        <v>-1500000</v>
      </c>
      <c r="FT283" s="14"/>
    </row>
    <row r="284" spans="27:176" ht="12.75" x14ac:dyDescent="0.2">
      <c r="AA284"/>
      <c r="AB284"/>
      <c r="AC284"/>
      <c r="AD284" s="63">
        <v>35264</v>
      </c>
      <c r="AE284" s="64">
        <v>35309</v>
      </c>
      <c r="AF284" s="65" t="s">
        <v>2352</v>
      </c>
      <c r="AG284" s="66">
        <v>52617</v>
      </c>
      <c r="AH284" s="67">
        <v>2.496</v>
      </c>
      <c r="AI284" s="68" t="s">
        <v>2254</v>
      </c>
      <c r="AJ284" s="67">
        <v>0</v>
      </c>
      <c r="AK284" s="69">
        <v>-500000</v>
      </c>
      <c r="FT284" s="14"/>
    </row>
    <row r="285" spans="27:176" ht="12.75" x14ac:dyDescent="0.2">
      <c r="AA285"/>
      <c r="AB285"/>
      <c r="AC285"/>
      <c r="AD285" s="63">
        <v>35264</v>
      </c>
      <c r="AE285" s="64">
        <v>35309</v>
      </c>
      <c r="AF285" s="65" t="s">
        <v>2352</v>
      </c>
      <c r="AG285" s="66">
        <v>52617</v>
      </c>
      <c r="AH285" s="67">
        <v>2.5</v>
      </c>
      <c r="AI285" s="68" t="s">
        <v>2254</v>
      </c>
      <c r="AJ285" s="67">
        <v>0</v>
      </c>
      <c r="AK285" s="69">
        <v>-1000000</v>
      </c>
      <c r="FT285" s="14"/>
    </row>
    <row r="286" spans="27:176" ht="12.75" x14ac:dyDescent="0.2">
      <c r="AA286"/>
      <c r="AB286"/>
      <c r="AC286"/>
      <c r="AD286" s="63">
        <v>35264</v>
      </c>
      <c r="AE286" s="64">
        <v>35309</v>
      </c>
      <c r="AF286" s="65" t="s">
        <v>2352</v>
      </c>
      <c r="AG286" s="66">
        <v>52617</v>
      </c>
      <c r="AH286" s="67">
        <v>2.4649999999999999</v>
      </c>
      <c r="AI286" s="68" t="s">
        <v>2254</v>
      </c>
      <c r="AJ286" s="67">
        <v>0</v>
      </c>
      <c r="AK286" s="69">
        <v>-500000</v>
      </c>
      <c r="FT286" s="14"/>
    </row>
    <row r="287" spans="27:176" ht="12.75" x14ac:dyDescent="0.2">
      <c r="AA287"/>
      <c r="AB287"/>
      <c r="AC287"/>
      <c r="AD287" s="63">
        <v>35264</v>
      </c>
      <c r="AE287" s="64">
        <v>35309</v>
      </c>
      <c r="AF287" s="65" t="s">
        <v>2352</v>
      </c>
      <c r="AG287" s="66">
        <v>52617</v>
      </c>
      <c r="AH287" s="67">
        <v>2.42</v>
      </c>
      <c r="AI287" s="68" t="s">
        <v>2254</v>
      </c>
      <c r="AJ287" s="67">
        <v>0</v>
      </c>
      <c r="AK287" s="69">
        <v>-1500000</v>
      </c>
      <c r="FT287" s="14"/>
    </row>
    <row r="288" spans="27:176" ht="12.75" x14ac:dyDescent="0.2">
      <c r="AA288"/>
      <c r="AB288"/>
      <c r="AC288"/>
      <c r="AD288" s="63">
        <v>35264</v>
      </c>
      <c r="AE288" s="64">
        <v>35309</v>
      </c>
      <c r="AF288" s="65" t="s">
        <v>2352</v>
      </c>
      <c r="AG288" s="66">
        <v>52617</v>
      </c>
      <c r="AH288" s="67">
        <v>2.4300000000000002</v>
      </c>
      <c r="AI288" s="68" t="s">
        <v>2254</v>
      </c>
      <c r="AJ288" s="67">
        <v>0</v>
      </c>
      <c r="AK288" s="69">
        <v>-250000</v>
      </c>
      <c r="FT288" s="14"/>
    </row>
    <row r="289" spans="27:176" ht="12.75" x14ac:dyDescent="0.2">
      <c r="AA289"/>
      <c r="AB289"/>
      <c r="AC289"/>
      <c r="AD289" s="63">
        <v>35264</v>
      </c>
      <c r="AE289" s="64">
        <v>35309</v>
      </c>
      <c r="AF289" s="65" t="s">
        <v>2352</v>
      </c>
      <c r="AG289" s="66">
        <v>52617</v>
      </c>
      <c r="AH289" s="67">
        <v>2.46</v>
      </c>
      <c r="AI289" s="68" t="s">
        <v>2254</v>
      </c>
      <c r="AJ289" s="67">
        <v>0</v>
      </c>
      <c r="AK289" s="69">
        <v>-500000</v>
      </c>
      <c r="FT289" s="14"/>
    </row>
    <row r="290" spans="27:176" ht="12.75" x14ac:dyDescent="0.2">
      <c r="AA290"/>
      <c r="AB290"/>
      <c r="AC290"/>
      <c r="AD290" s="63">
        <v>35265</v>
      </c>
      <c r="AE290" s="64">
        <v>35309</v>
      </c>
      <c r="AF290" s="65" t="s">
        <v>2353</v>
      </c>
      <c r="AG290" s="66" t="s">
        <v>2354</v>
      </c>
      <c r="AH290" s="67">
        <v>2.4</v>
      </c>
      <c r="AI290" s="68" t="s">
        <v>2254</v>
      </c>
      <c r="AJ290" s="67">
        <v>0</v>
      </c>
      <c r="AK290" s="69">
        <v>-1000000</v>
      </c>
      <c r="FT290" s="14"/>
    </row>
    <row r="291" spans="27:176" ht="12.75" x14ac:dyDescent="0.2">
      <c r="AA291"/>
      <c r="AB291"/>
      <c r="AC291"/>
      <c r="AD291" s="63">
        <v>35265</v>
      </c>
      <c r="AE291" s="64">
        <v>35309</v>
      </c>
      <c r="AF291" s="65" t="s">
        <v>2355</v>
      </c>
      <c r="AG291" s="66" t="s">
        <v>2354</v>
      </c>
      <c r="AH291" s="67">
        <v>2.4</v>
      </c>
      <c r="AI291" s="68" t="s">
        <v>2254</v>
      </c>
      <c r="AJ291" s="67">
        <v>0</v>
      </c>
      <c r="AK291" s="69">
        <v>1000000</v>
      </c>
      <c r="FT291" s="14"/>
    </row>
    <row r="292" spans="27:176" ht="12.75" x14ac:dyDescent="0.2">
      <c r="AA292"/>
      <c r="AB292"/>
      <c r="AC292"/>
      <c r="AD292" s="63">
        <v>35269</v>
      </c>
      <c r="AE292" s="64">
        <v>35309</v>
      </c>
      <c r="AF292" s="65" t="s">
        <v>2356</v>
      </c>
      <c r="AG292" s="66" t="s">
        <v>2357</v>
      </c>
      <c r="AH292" s="67">
        <v>2.27</v>
      </c>
      <c r="AI292" s="68" t="s">
        <v>2254</v>
      </c>
      <c r="AJ292" s="67">
        <v>0</v>
      </c>
      <c r="AK292" s="69">
        <v>1000000</v>
      </c>
      <c r="FT292" s="14"/>
    </row>
    <row r="293" spans="27:176" ht="12.75" x14ac:dyDescent="0.2">
      <c r="AA293"/>
      <c r="AB293"/>
      <c r="AC293"/>
      <c r="AD293" s="63">
        <v>35269</v>
      </c>
      <c r="AE293" s="64">
        <v>35309</v>
      </c>
      <c r="AF293" s="65" t="s">
        <v>2356</v>
      </c>
      <c r="AG293" s="66" t="s">
        <v>2357</v>
      </c>
      <c r="AH293" s="67">
        <v>2.3050000000000002</v>
      </c>
      <c r="AI293" s="68" t="s">
        <v>2254</v>
      </c>
      <c r="AJ293" s="67">
        <v>0</v>
      </c>
      <c r="AK293" s="69">
        <v>1000000</v>
      </c>
      <c r="FT293" s="14"/>
    </row>
    <row r="294" spans="27:176" ht="12.75" x14ac:dyDescent="0.2">
      <c r="AA294"/>
      <c r="AB294"/>
      <c r="AC294"/>
      <c r="AD294" s="63">
        <v>35269</v>
      </c>
      <c r="AE294" s="64">
        <v>35309</v>
      </c>
      <c r="AF294" s="65" t="s">
        <v>2356</v>
      </c>
      <c r="AG294" s="66" t="s">
        <v>2357</v>
      </c>
      <c r="AH294" s="67">
        <v>2.3199999999999998</v>
      </c>
      <c r="AI294" s="68" t="s">
        <v>2254</v>
      </c>
      <c r="AJ294" s="67">
        <v>0</v>
      </c>
      <c r="AK294" s="69">
        <v>1000000</v>
      </c>
      <c r="FT294" s="14"/>
    </row>
    <row r="295" spans="27:176" ht="12.75" x14ac:dyDescent="0.2">
      <c r="AA295"/>
      <c r="AB295"/>
      <c r="AC295"/>
      <c r="AD295" s="63">
        <v>35270</v>
      </c>
      <c r="AE295" s="64">
        <v>35309</v>
      </c>
      <c r="AF295" s="65" t="s">
        <v>2342</v>
      </c>
      <c r="AG295" s="66" t="s">
        <v>2358</v>
      </c>
      <c r="AH295" s="67">
        <v>2.39</v>
      </c>
      <c r="AI295" s="68" t="s">
        <v>2254</v>
      </c>
      <c r="AJ295" s="67">
        <v>0</v>
      </c>
      <c r="AK295" s="69">
        <v>300000</v>
      </c>
      <c r="FT295" s="14"/>
    </row>
    <row r="296" spans="27:176" ht="12.75" x14ac:dyDescent="0.2">
      <c r="AA296"/>
      <c r="AB296"/>
      <c r="AC296"/>
      <c r="AD296" s="63">
        <v>35270</v>
      </c>
      <c r="AE296" s="64">
        <v>35309</v>
      </c>
      <c r="AF296" s="65" t="s">
        <v>2342</v>
      </c>
      <c r="AG296" s="66" t="s">
        <v>2358</v>
      </c>
      <c r="AH296" s="67">
        <v>2.4</v>
      </c>
      <c r="AI296" s="68" t="s">
        <v>2254</v>
      </c>
      <c r="AJ296" s="67">
        <v>0</v>
      </c>
      <c r="AK296" s="69">
        <v>700000</v>
      </c>
      <c r="FT296" s="14"/>
    </row>
    <row r="297" spans="27:176" ht="12.75" x14ac:dyDescent="0.2">
      <c r="AA297"/>
      <c r="AB297"/>
      <c r="AC297"/>
      <c r="AD297" s="63">
        <v>35270</v>
      </c>
      <c r="AE297" s="64">
        <v>35309</v>
      </c>
      <c r="AF297" s="65" t="s">
        <v>2342</v>
      </c>
      <c r="AG297" s="66" t="s">
        <v>2358</v>
      </c>
      <c r="AH297" s="67">
        <v>2.44</v>
      </c>
      <c r="AI297" s="68" t="s">
        <v>2254</v>
      </c>
      <c r="AJ297" s="67">
        <v>0</v>
      </c>
      <c r="AK297" s="69">
        <v>2500000</v>
      </c>
      <c r="FT297" s="14"/>
    </row>
    <row r="298" spans="27:176" ht="12.75" x14ac:dyDescent="0.2">
      <c r="AA298"/>
      <c r="AB298"/>
      <c r="AC298"/>
      <c r="AD298" s="63">
        <v>35270</v>
      </c>
      <c r="AE298" s="64">
        <v>35309</v>
      </c>
      <c r="AF298" s="65" t="s">
        <v>2342</v>
      </c>
      <c r="AG298" s="66" t="s">
        <v>2358</v>
      </c>
      <c r="AH298" s="67">
        <v>2.4</v>
      </c>
      <c r="AI298" s="68" t="s">
        <v>2254</v>
      </c>
      <c r="AJ298" s="67">
        <v>0</v>
      </c>
      <c r="AK298" s="69">
        <v>1500000</v>
      </c>
      <c r="FT298" s="14"/>
    </row>
    <row r="299" spans="27:176" ht="12.75" x14ac:dyDescent="0.2">
      <c r="AA299"/>
      <c r="AB299"/>
      <c r="AC299"/>
      <c r="AD299" s="63">
        <v>35270</v>
      </c>
      <c r="AE299" s="64">
        <v>35309</v>
      </c>
      <c r="AF299" s="65" t="s">
        <v>2342</v>
      </c>
      <c r="AG299" s="66" t="s">
        <v>2358</v>
      </c>
      <c r="AH299" s="67">
        <v>2.375</v>
      </c>
      <c r="AI299" s="68" t="s">
        <v>2254</v>
      </c>
      <c r="AJ299" s="67">
        <v>0</v>
      </c>
      <c r="AK299" s="69">
        <v>500000</v>
      </c>
      <c r="FT299" s="14"/>
    </row>
    <row r="300" spans="27:176" ht="12.75" x14ac:dyDescent="0.2">
      <c r="AA300"/>
      <c r="AB300"/>
      <c r="AC300"/>
      <c r="AD300" s="63">
        <v>35271</v>
      </c>
      <c r="AE300" s="64">
        <v>35309</v>
      </c>
      <c r="AF300" s="65" t="s">
        <v>2343</v>
      </c>
      <c r="AG300" s="66" t="s">
        <v>2359</v>
      </c>
      <c r="AH300" s="67">
        <v>2.31</v>
      </c>
      <c r="AI300" s="68" t="s">
        <v>2254</v>
      </c>
      <c r="AJ300" s="67">
        <v>0</v>
      </c>
      <c r="AK300" s="69">
        <v>50000</v>
      </c>
      <c r="FT300" s="14"/>
    </row>
    <row r="301" spans="27:176" ht="12.75" x14ac:dyDescent="0.2">
      <c r="AA301"/>
      <c r="AB301"/>
      <c r="AC301"/>
      <c r="AD301" s="63">
        <v>35275</v>
      </c>
      <c r="AE301" s="64">
        <v>35309</v>
      </c>
      <c r="AF301" s="65" t="s">
        <v>2360</v>
      </c>
      <c r="AG301" s="66" t="s">
        <v>2361</v>
      </c>
      <c r="AH301" s="67">
        <v>2.06</v>
      </c>
      <c r="AI301" s="68" t="s">
        <v>2280</v>
      </c>
      <c r="AJ301" s="67">
        <v>0</v>
      </c>
      <c r="AK301" s="69">
        <v>2000000</v>
      </c>
      <c r="FT301" s="14"/>
    </row>
    <row r="302" spans="27:176" ht="12.75" x14ac:dyDescent="0.2">
      <c r="AA302"/>
      <c r="AB302"/>
      <c r="AC302"/>
      <c r="AD302" s="63">
        <v>35276</v>
      </c>
      <c r="AE302" s="64">
        <v>35309</v>
      </c>
      <c r="AF302" s="65" t="s">
        <v>2362</v>
      </c>
      <c r="AG302" s="66" t="s">
        <v>2363</v>
      </c>
      <c r="AH302" s="67">
        <v>2.1150000000000002</v>
      </c>
      <c r="AI302" s="68" t="s">
        <v>2280</v>
      </c>
      <c r="AJ302" s="67">
        <v>0</v>
      </c>
      <c r="AK302" s="69">
        <v>-150000</v>
      </c>
      <c r="FT302" s="14"/>
    </row>
    <row r="303" spans="27:176" ht="12.75" x14ac:dyDescent="0.2">
      <c r="AA303"/>
      <c r="AB303"/>
      <c r="AC303"/>
      <c r="AD303" s="63">
        <v>35278</v>
      </c>
      <c r="AE303" s="64">
        <v>35309</v>
      </c>
      <c r="AF303" s="65" t="s">
        <v>2364</v>
      </c>
      <c r="AG303" s="66" t="s">
        <v>2365</v>
      </c>
      <c r="AH303" s="67">
        <v>2.2599999999999998</v>
      </c>
      <c r="AI303" s="68" t="s">
        <v>2254</v>
      </c>
      <c r="AJ303" s="67">
        <v>0</v>
      </c>
      <c r="AK303" s="69">
        <v>1000000</v>
      </c>
      <c r="FT303" s="14"/>
    </row>
    <row r="304" spans="27:176" ht="12.75" x14ac:dyDescent="0.2">
      <c r="AA304"/>
      <c r="AB304"/>
      <c r="AC304"/>
      <c r="AD304" s="63">
        <v>35278</v>
      </c>
      <c r="AE304" s="64">
        <v>35309</v>
      </c>
      <c r="AF304" s="65" t="s">
        <v>2364</v>
      </c>
      <c r="AG304" s="66" t="s">
        <v>2365</v>
      </c>
      <c r="AH304" s="67">
        <v>2.27</v>
      </c>
      <c r="AI304" s="68" t="s">
        <v>2254</v>
      </c>
      <c r="AJ304" s="67">
        <v>0</v>
      </c>
      <c r="AK304" s="69">
        <v>1000000</v>
      </c>
      <c r="FT304" s="14"/>
    </row>
    <row r="305" spans="27:176" ht="12.75" x14ac:dyDescent="0.2">
      <c r="AA305"/>
      <c r="AB305"/>
      <c r="AC305"/>
      <c r="AD305" s="63">
        <v>35279</v>
      </c>
      <c r="AE305" s="64">
        <v>35309</v>
      </c>
      <c r="AF305" s="65" t="s">
        <v>2366</v>
      </c>
      <c r="AG305" s="66" t="s">
        <v>2367</v>
      </c>
      <c r="AH305" s="67">
        <v>2.23</v>
      </c>
      <c r="AI305" s="68" t="s">
        <v>2254</v>
      </c>
      <c r="AJ305" s="67">
        <v>0</v>
      </c>
      <c r="AK305" s="69">
        <v>1000000</v>
      </c>
      <c r="FT305" s="14"/>
    </row>
    <row r="306" spans="27:176" ht="12.75" x14ac:dyDescent="0.2">
      <c r="AA306"/>
      <c r="AB306"/>
      <c r="AC306"/>
      <c r="AD306" s="63">
        <v>35279</v>
      </c>
      <c r="AE306" s="64">
        <v>35309</v>
      </c>
      <c r="AF306" s="65" t="s">
        <v>2366</v>
      </c>
      <c r="AG306" s="66" t="s">
        <v>2367</v>
      </c>
      <c r="AH306" s="67">
        <v>2.3199999999999998</v>
      </c>
      <c r="AI306" s="68" t="s">
        <v>2254</v>
      </c>
      <c r="AJ306" s="67">
        <v>0</v>
      </c>
      <c r="AK306" s="69">
        <v>-3000000</v>
      </c>
      <c r="FT306" s="14"/>
    </row>
    <row r="307" spans="27:176" ht="12.75" x14ac:dyDescent="0.2">
      <c r="AA307"/>
      <c r="AB307"/>
      <c r="AC307"/>
      <c r="AD307" s="63">
        <v>35282</v>
      </c>
      <c r="AE307" s="64">
        <v>35309</v>
      </c>
      <c r="AF307" s="65" t="s">
        <v>2368</v>
      </c>
      <c r="AG307" s="66" t="s">
        <v>2369</v>
      </c>
      <c r="AH307" s="67">
        <v>2.2599999999999998</v>
      </c>
      <c r="AI307" s="68" t="s">
        <v>2254</v>
      </c>
      <c r="AJ307" s="67">
        <v>0</v>
      </c>
      <c r="AK307" s="69">
        <v>1000000</v>
      </c>
      <c r="FT307" s="14"/>
    </row>
    <row r="308" spans="27:176" ht="12.75" x14ac:dyDescent="0.2">
      <c r="AA308"/>
      <c r="AB308"/>
      <c r="AC308"/>
      <c r="AD308" s="63">
        <v>35282</v>
      </c>
      <c r="AE308" s="64">
        <v>35309</v>
      </c>
      <c r="AF308" s="65" t="s">
        <v>2368</v>
      </c>
      <c r="AG308" s="66" t="s">
        <v>2369</v>
      </c>
      <c r="AH308" s="67">
        <v>2.21</v>
      </c>
      <c r="AI308" s="68" t="s">
        <v>2254</v>
      </c>
      <c r="AJ308" s="67">
        <v>0</v>
      </c>
      <c r="AK308" s="69">
        <v>-1000000</v>
      </c>
      <c r="FT308" s="14"/>
    </row>
    <row r="309" spans="27:176" ht="12.75" x14ac:dyDescent="0.2">
      <c r="AA309"/>
      <c r="AB309"/>
      <c r="AC309"/>
      <c r="AD309" s="63">
        <v>35283</v>
      </c>
      <c r="AE309" s="64">
        <v>35309</v>
      </c>
      <c r="AF309" s="65" t="s">
        <v>2370</v>
      </c>
      <c r="AG309" s="66" t="s">
        <v>2371</v>
      </c>
      <c r="AH309" s="67">
        <v>2.1850000000000001</v>
      </c>
      <c r="AI309" s="68" t="s">
        <v>2254</v>
      </c>
      <c r="AJ309" s="67">
        <v>0</v>
      </c>
      <c r="AK309" s="69">
        <v>-300000</v>
      </c>
      <c r="FT309" s="14"/>
    </row>
    <row r="310" spans="27:176" ht="12.75" x14ac:dyDescent="0.2">
      <c r="AA310"/>
      <c r="AB310"/>
      <c r="AC310"/>
      <c r="AD310" s="63">
        <v>35284</v>
      </c>
      <c r="AE310" s="64">
        <v>35309</v>
      </c>
      <c r="AF310" s="65" t="s">
        <v>2372</v>
      </c>
      <c r="AG310" s="66" t="s">
        <v>2373</v>
      </c>
      <c r="AH310" s="67">
        <v>2.04</v>
      </c>
      <c r="AI310" s="68" t="s">
        <v>2254</v>
      </c>
      <c r="AJ310" s="67">
        <v>0</v>
      </c>
      <c r="AK310" s="69">
        <v>1000000</v>
      </c>
      <c r="FT310" s="14"/>
    </row>
    <row r="311" spans="27:176" ht="12.75" x14ac:dyDescent="0.2">
      <c r="AA311"/>
      <c r="AB311"/>
      <c r="AC311"/>
      <c r="AD311" s="63">
        <v>35284</v>
      </c>
      <c r="AE311" s="64">
        <v>35309</v>
      </c>
      <c r="AF311" s="65" t="s">
        <v>2372</v>
      </c>
      <c r="AG311" s="66" t="s">
        <v>2374</v>
      </c>
      <c r="AH311" s="67">
        <v>2.0350000000000001</v>
      </c>
      <c r="AI311" s="68" t="s">
        <v>2254</v>
      </c>
      <c r="AJ311" s="67">
        <v>0</v>
      </c>
      <c r="AK311" s="69">
        <v>-1000000</v>
      </c>
      <c r="FT311" s="14"/>
    </row>
    <row r="312" spans="27:176" ht="12.75" x14ac:dyDescent="0.2">
      <c r="AA312"/>
      <c r="AB312"/>
      <c r="AC312"/>
      <c r="AD312" s="63">
        <v>35284</v>
      </c>
      <c r="AE312" s="64">
        <v>35309</v>
      </c>
      <c r="AF312" s="65" t="s">
        <v>2372</v>
      </c>
      <c r="AG312" s="66" t="s">
        <v>2374</v>
      </c>
      <c r="AH312" s="67">
        <v>2.0299999999999998</v>
      </c>
      <c r="AI312" s="68" t="s">
        <v>2254</v>
      </c>
      <c r="AJ312" s="67">
        <v>0</v>
      </c>
      <c r="AK312" s="69">
        <v>-500000</v>
      </c>
      <c r="FT312" s="14"/>
    </row>
    <row r="313" spans="27:176" ht="12.75" x14ac:dyDescent="0.2">
      <c r="AA313"/>
      <c r="AB313"/>
      <c r="AC313"/>
      <c r="AD313" s="63">
        <v>35284</v>
      </c>
      <c r="AE313" s="64">
        <v>35309</v>
      </c>
      <c r="AF313" s="65" t="s">
        <v>2372</v>
      </c>
      <c r="AG313" s="66" t="s">
        <v>2374</v>
      </c>
      <c r="AH313" s="67">
        <v>1.99</v>
      </c>
      <c r="AI313" s="68" t="s">
        <v>2254</v>
      </c>
      <c r="AJ313" s="67">
        <v>0</v>
      </c>
      <c r="AK313" s="69">
        <v>-500000</v>
      </c>
      <c r="FT313" s="14"/>
    </row>
    <row r="314" spans="27:176" ht="12.75" x14ac:dyDescent="0.2">
      <c r="AA314"/>
      <c r="AB314"/>
      <c r="AC314"/>
      <c r="AD314" s="63">
        <v>35284</v>
      </c>
      <c r="AE314" s="64">
        <v>35309</v>
      </c>
      <c r="AF314" s="65" t="s">
        <v>2372</v>
      </c>
      <c r="AG314" s="66" t="s">
        <v>2374</v>
      </c>
      <c r="AH314" s="67">
        <v>1.98</v>
      </c>
      <c r="AI314" s="68" t="s">
        <v>2254</v>
      </c>
      <c r="AJ314" s="67">
        <v>0</v>
      </c>
      <c r="AK314" s="69">
        <v>-1000000</v>
      </c>
      <c r="FT314" s="14"/>
    </row>
    <row r="315" spans="27:176" ht="12.75" x14ac:dyDescent="0.2">
      <c r="AA315"/>
      <c r="AB315"/>
      <c r="AC315"/>
      <c r="AD315" s="63">
        <v>35284</v>
      </c>
      <c r="AE315" s="64">
        <v>35309</v>
      </c>
      <c r="AF315" s="65" t="s">
        <v>2372</v>
      </c>
      <c r="AG315" s="66" t="s">
        <v>2374</v>
      </c>
      <c r="AH315" s="67">
        <v>2.02</v>
      </c>
      <c r="AI315" s="68" t="s">
        <v>2254</v>
      </c>
      <c r="AJ315" s="67">
        <v>0</v>
      </c>
      <c r="AK315" s="69">
        <v>-1000000</v>
      </c>
      <c r="FT315" s="14"/>
    </row>
    <row r="316" spans="27:176" ht="12.75" x14ac:dyDescent="0.2">
      <c r="AA316"/>
      <c r="AB316"/>
      <c r="AC316"/>
      <c r="AD316" s="63">
        <v>35286</v>
      </c>
      <c r="AE316" s="64">
        <v>35309</v>
      </c>
      <c r="AF316" s="65" t="s">
        <v>2375</v>
      </c>
      <c r="AG316" s="66" t="s">
        <v>2376</v>
      </c>
      <c r="AH316" s="67">
        <v>2.0550000000000002</v>
      </c>
      <c r="AI316" s="68" t="s">
        <v>2254</v>
      </c>
      <c r="AJ316" s="67">
        <v>0</v>
      </c>
      <c r="AK316" s="69">
        <v>-1000000</v>
      </c>
      <c r="FT316" s="14"/>
    </row>
    <row r="317" spans="27:176" ht="12.75" x14ac:dyDescent="0.2">
      <c r="AA317"/>
      <c r="AB317"/>
      <c r="AC317"/>
      <c r="AD317" s="63">
        <v>35289</v>
      </c>
      <c r="AE317" s="64">
        <v>35309</v>
      </c>
      <c r="AF317" s="65" t="s">
        <v>2377</v>
      </c>
      <c r="AG317" s="66" t="s">
        <v>2378</v>
      </c>
      <c r="AH317" s="67">
        <v>2.0699999999999998</v>
      </c>
      <c r="AI317" s="68" t="s">
        <v>2254</v>
      </c>
      <c r="AJ317" s="67">
        <v>0</v>
      </c>
      <c r="AK317" s="69">
        <v>500000</v>
      </c>
      <c r="FT317" s="14"/>
    </row>
    <row r="318" spans="27:176" ht="12.75" x14ac:dyDescent="0.2">
      <c r="AA318"/>
      <c r="AB318"/>
      <c r="AC318"/>
      <c r="AD318" s="63">
        <v>35289</v>
      </c>
      <c r="AE318" s="64">
        <v>35309</v>
      </c>
      <c r="AF318" s="65" t="s">
        <v>2377</v>
      </c>
      <c r="AG318" s="66" t="s">
        <v>2378</v>
      </c>
      <c r="AH318" s="67">
        <v>2.0750000000000002</v>
      </c>
      <c r="AI318" s="68" t="s">
        <v>2254</v>
      </c>
      <c r="AJ318" s="67">
        <v>0</v>
      </c>
      <c r="AK318" s="69">
        <v>500000</v>
      </c>
      <c r="FT318" s="14"/>
    </row>
    <row r="319" spans="27:176" ht="12.75" x14ac:dyDescent="0.2">
      <c r="AA319"/>
      <c r="AB319"/>
      <c r="AC319"/>
      <c r="AD319" s="63">
        <v>35290</v>
      </c>
      <c r="AE319" s="64">
        <v>35309</v>
      </c>
      <c r="AF319" s="65" t="s">
        <v>2379</v>
      </c>
      <c r="AG319" s="66" t="s">
        <v>2380</v>
      </c>
      <c r="AH319" s="67">
        <v>2.06</v>
      </c>
      <c r="AI319" s="68" t="s">
        <v>2254</v>
      </c>
      <c r="AJ319" s="67">
        <v>0</v>
      </c>
      <c r="AK319" s="69">
        <v>1000000</v>
      </c>
      <c r="FT319" s="14"/>
    </row>
    <row r="320" spans="27:176" ht="12.75" x14ac:dyDescent="0.2">
      <c r="AA320"/>
      <c r="AB320"/>
      <c r="AC320"/>
      <c r="AD320" s="63">
        <v>35292</v>
      </c>
      <c r="AE320" s="64">
        <v>35309</v>
      </c>
      <c r="AF320" s="65" t="s">
        <v>2381</v>
      </c>
      <c r="AG320" s="66" t="s">
        <v>2382</v>
      </c>
      <c r="AH320" s="67">
        <v>2.1</v>
      </c>
      <c r="AI320" s="68" t="s">
        <v>2254</v>
      </c>
      <c r="AJ320" s="67">
        <v>0</v>
      </c>
      <c r="AK320" s="69">
        <v>-500000</v>
      </c>
      <c r="FT320" s="14"/>
    </row>
    <row r="321" spans="27:176" ht="12.75" x14ac:dyDescent="0.2">
      <c r="AA321"/>
      <c r="AB321"/>
      <c r="AC321"/>
      <c r="AD321" s="63">
        <v>35292</v>
      </c>
      <c r="AE321" s="64">
        <v>35309</v>
      </c>
      <c r="AF321" s="65" t="s">
        <v>2381</v>
      </c>
      <c r="AG321" s="66" t="s">
        <v>2382</v>
      </c>
      <c r="AH321" s="67">
        <v>2.105</v>
      </c>
      <c r="AI321" s="68" t="s">
        <v>2254</v>
      </c>
      <c r="AJ321" s="67">
        <v>0</v>
      </c>
      <c r="AK321" s="69">
        <v>-500000</v>
      </c>
      <c r="FT321" s="14"/>
    </row>
    <row r="322" spans="27:176" ht="12.75" x14ac:dyDescent="0.2">
      <c r="AA322"/>
      <c r="AB322"/>
      <c r="AC322"/>
      <c r="AD322" s="63">
        <v>35292</v>
      </c>
      <c r="AE322" s="64">
        <v>35309</v>
      </c>
      <c r="AF322" s="65" t="s">
        <v>2381</v>
      </c>
      <c r="AG322" s="66" t="s">
        <v>2382</v>
      </c>
      <c r="AH322" s="67">
        <v>2.1</v>
      </c>
      <c r="AI322" s="68" t="s">
        <v>2254</v>
      </c>
      <c r="AJ322" s="67">
        <v>0</v>
      </c>
      <c r="AK322" s="69">
        <v>-500000</v>
      </c>
      <c r="FT322" s="14"/>
    </row>
    <row r="323" spans="27:176" ht="12.75" x14ac:dyDescent="0.2">
      <c r="AA323"/>
      <c r="AB323"/>
      <c r="AC323"/>
      <c r="AD323" s="63">
        <v>35292</v>
      </c>
      <c r="AE323" s="64">
        <v>35309</v>
      </c>
      <c r="AF323" s="65" t="s">
        <v>2381</v>
      </c>
      <c r="AG323" s="66" t="s">
        <v>2382</v>
      </c>
      <c r="AH323" s="67">
        <v>2.12</v>
      </c>
      <c r="AI323" s="68" t="s">
        <v>2254</v>
      </c>
      <c r="AJ323" s="67">
        <v>0</v>
      </c>
      <c r="AK323" s="69">
        <v>500000</v>
      </c>
      <c r="FT323" s="14"/>
    </row>
    <row r="324" spans="27:176" ht="12.75" x14ac:dyDescent="0.2">
      <c r="AA324"/>
      <c r="AB324"/>
      <c r="AC324"/>
      <c r="AD324" s="63">
        <v>35292</v>
      </c>
      <c r="AE324" s="64">
        <v>35309</v>
      </c>
      <c r="AF324" s="65" t="s">
        <v>2381</v>
      </c>
      <c r="AG324" s="66" t="s">
        <v>2382</v>
      </c>
      <c r="AH324" s="67">
        <v>2.12</v>
      </c>
      <c r="AI324" s="68" t="s">
        <v>2254</v>
      </c>
      <c r="AJ324" s="67">
        <v>0</v>
      </c>
      <c r="AK324" s="69">
        <v>1000000</v>
      </c>
      <c r="FT324" s="14"/>
    </row>
    <row r="325" spans="27:176" ht="12.75" x14ac:dyDescent="0.2">
      <c r="AA325"/>
      <c r="AB325"/>
      <c r="AC325"/>
      <c r="AD325" s="63">
        <v>35292</v>
      </c>
      <c r="AE325" s="64">
        <v>35309</v>
      </c>
      <c r="AF325" s="65" t="s">
        <v>2381</v>
      </c>
      <c r="AG325" s="66" t="s">
        <v>2382</v>
      </c>
      <c r="AH325" s="67">
        <v>2.085</v>
      </c>
      <c r="AI325" s="68" t="s">
        <v>2254</v>
      </c>
      <c r="AJ325" s="67">
        <v>0</v>
      </c>
      <c r="AK325" s="69">
        <v>1000000</v>
      </c>
      <c r="FT325" s="14"/>
    </row>
    <row r="326" spans="27:176" ht="12.75" x14ac:dyDescent="0.2">
      <c r="AA326"/>
      <c r="AB326"/>
      <c r="AC326"/>
      <c r="AD326" s="63">
        <v>35293</v>
      </c>
      <c r="AE326" s="64">
        <v>35309</v>
      </c>
      <c r="AF326" s="65" t="s">
        <v>2383</v>
      </c>
      <c r="AG326" s="66" t="s">
        <v>2384</v>
      </c>
      <c r="AH326" s="67">
        <v>2.0750000000000002</v>
      </c>
      <c r="AI326" s="68" t="s">
        <v>2254</v>
      </c>
      <c r="AJ326" s="67">
        <v>0</v>
      </c>
      <c r="AK326" s="69">
        <v>-1000000</v>
      </c>
      <c r="FT326" s="14"/>
    </row>
    <row r="327" spans="27:176" ht="12.75" x14ac:dyDescent="0.2">
      <c r="AA327"/>
      <c r="AB327"/>
      <c r="AC327"/>
      <c r="AD327" s="63">
        <v>35297</v>
      </c>
      <c r="AE327" s="64">
        <v>35309</v>
      </c>
      <c r="AF327" s="65" t="s">
        <v>2386</v>
      </c>
      <c r="AG327" s="66" t="s">
        <v>2387</v>
      </c>
      <c r="AH327" s="67">
        <v>2.06</v>
      </c>
      <c r="AI327" s="68" t="s">
        <v>2280</v>
      </c>
      <c r="AJ327" s="67">
        <v>0</v>
      </c>
      <c r="AK327" s="69">
        <v>-500000</v>
      </c>
      <c r="FT327" s="14"/>
    </row>
    <row r="328" spans="27:176" ht="12.75" x14ac:dyDescent="0.2">
      <c r="AA328"/>
      <c r="AB328"/>
      <c r="AC328"/>
      <c r="AD328" s="63">
        <v>35297</v>
      </c>
      <c r="AE328" s="64">
        <v>35309</v>
      </c>
      <c r="AF328" s="65" t="s">
        <v>2386</v>
      </c>
      <c r="AG328" s="66" t="s">
        <v>2387</v>
      </c>
      <c r="AH328" s="67">
        <v>2.0699999999999998</v>
      </c>
      <c r="AI328" s="68" t="s">
        <v>2280</v>
      </c>
      <c r="AJ328" s="67">
        <v>0</v>
      </c>
      <c r="AK328" s="69">
        <v>-500000</v>
      </c>
      <c r="FT328" s="14"/>
    </row>
    <row r="329" spans="27:176" ht="12.75" x14ac:dyDescent="0.2">
      <c r="AA329"/>
      <c r="AB329"/>
      <c r="AC329"/>
      <c r="AD329" s="63">
        <v>35298</v>
      </c>
      <c r="AE329" s="64">
        <v>35309</v>
      </c>
      <c r="AF329" s="65" t="s">
        <v>2388</v>
      </c>
      <c r="AG329" s="66" t="s">
        <v>2389</v>
      </c>
      <c r="AH329" s="67">
        <v>2.02</v>
      </c>
      <c r="AI329" s="68" t="s">
        <v>2280</v>
      </c>
      <c r="AJ329" s="67">
        <v>0</v>
      </c>
      <c r="AK329" s="69">
        <v>-1125000</v>
      </c>
      <c r="FT329" s="14"/>
    </row>
    <row r="330" spans="27:176" ht="12.75" x14ac:dyDescent="0.2">
      <c r="AA330"/>
      <c r="AB330"/>
      <c r="AC330"/>
      <c r="AD330" s="63">
        <v>35300</v>
      </c>
      <c r="AE330" s="64">
        <v>35309</v>
      </c>
      <c r="AF330" s="65" t="s">
        <v>2390</v>
      </c>
      <c r="AG330" s="66" t="s">
        <v>2391</v>
      </c>
      <c r="AH330" s="67">
        <v>1.93</v>
      </c>
      <c r="AI330" s="68" t="s">
        <v>2254</v>
      </c>
      <c r="AJ330" s="67">
        <v>0</v>
      </c>
      <c r="AK330" s="69">
        <v>300000</v>
      </c>
      <c r="FT330" s="14"/>
    </row>
    <row r="331" spans="27:176" ht="12.75" x14ac:dyDescent="0.2">
      <c r="AA331"/>
      <c r="AB331"/>
      <c r="AC331"/>
      <c r="AD331" s="63">
        <v>35300</v>
      </c>
      <c r="AE331" s="64">
        <v>35309</v>
      </c>
      <c r="AF331" s="65" t="s">
        <v>2390</v>
      </c>
      <c r="AG331" s="66" t="s">
        <v>2391</v>
      </c>
      <c r="AH331" s="67">
        <v>1.96</v>
      </c>
      <c r="AI331" s="68" t="s">
        <v>2254</v>
      </c>
      <c r="AJ331" s="67">
        <v>0</v>
      </c>
      <c r="AK331" s="69">
        <v>-1000000</v>
      </c>
      <c r="FT331" s="14"/>
    </row>
    <row r="332" spans="27:176" ht="12.75" x14ac:dyDescent="0.2">
      <c r="AA332"/>
      <c r="AB332"/>
      <c r="AC332"/>
      <c r="AD332" s="63">
        <v>35303</v>
      </c>
      <c r="AE332" s="64">
        <v>35309</v>
      </c>
      <c r="AF332" s="65" t="s">
        <v>2392</v>
      </c>
      <c r="AG332" s="66" t="s">
        <v>2393</v>
      </c>
      <c r="AH332" s="67">
        <v>1.89</v>
      </c>
      <c r="AI332" s="68" t="s">
        <v>2254</v>
      </c>
      <c r="AJ332" s="67">
        <v>0</v>
      </c>
      <c r="AK332" s="69">
        <v>1000000</v>
      </c>
      <c r="FT332" s="14"/>
    </row>
    <row r="333" spans="27:176" ht="12.75" x14ac:dyDescent="0.2">
      <c r="AA333"/>
      <c r="AB333"/>
      <c r="AC333"/>
      <c r="AD333" s="63">
        <v>35303</v>
      </c>
      <c r="AE333" s="64">
        <v>35309</v>
      </c>
      <c r="AF333" s="65" t="s">
        <v>2392</v>
      </c>
      <c r="AG333" s="66" t="s">
        <v>2393</v>
      </c>
      <c r="AH333" s="67">
        <v>1.9</v>
      </c>
      <c r="AI333" s="68" t="s">
        <v>2254</v>
      </c>
      <c r="AJ333" s="67">
        <v>0</v>
      </c>
      <c r="AK333" s="69">
        <v>2000000</v>
      </c>
      <c r="FT333" s="14"/>
    </row>
    <row r="334" spans="27:176" ht="12.75" x14ac:dyDescent="0.2">
      <c r="AA334"/>
      <c r="AB334"/>
      <c r="AC334"/>
      <c r="AD334" s="63">
        <v>35303</v>
      </c>
      <c r="AE334" s="64">
        <v>35309</v>
      </c>
      <c r="AF334" s="65" t="s">
        <v>2392</v>
      </c>
      <c r="AG334" s="66" t="s">
        <v>2393</v>
      </c>
      <c r="AH334" s="67">
        <v>1.91</v>
      </c>
      <c r="AI334" s="68" t="s">
        <v>2254</v>
      </c>
      <c r="AJ334" s="67">
        <v>0</v>
      </c>
      <c r="AK334" s="69">
        <v>1000000</v>
      </c>
      <c r="FT334" s="14"/>
    </row>
    <row r="335" spans="27:176" ht="12.75" x14ac:dyDescent="0.2">
      <c r="AA335"/>
      <c r="AB335"/>
      <c r="AC335"/>
      <c r="AD335" s="63">
        <v>35303</v>
      </c>
      <c r="AE335" s="64">
        <v>35309</v>
      </c>
      <c r="AF335" s="65" t="s">
        <v>2392</v>
      </c>
      <c r="AG335" s="66" t="s">
        <v>2393</v>
      </c>
      <c r="AH335" s="67">
        <v>1.88</v>
      </c>
      <c r="AI335" s="68" t="s">
        <v>2254</v>
      </c>
      <c r="AJ335" s="67">
        <v>0</v>
      </c>
      <c r="AK335" s="69">
        <v>425000</v>
      </c>
      <c r="FT335" s="14"/>
    </row>
    <row r="336" spans="27:176" ht="12.75" x14ac:dyDescent="0.2">
      <c r="AA336"/>
      <c r="AB336"/>
      <c r="AC336"/>
      <c r="AD336" s="63">
        <v>35303</v>
      </c>
      <c r="AE336" s="64">
        <v>35309</v>
      </c>
      <c r="AF336" s="65" t="s">
        <v>2394</v>
      </c>
      <c r="AG336" s="66" t="s">
        <v>2395</v>
      </c>
      <c r="AH336" s="67">
        <v>1.92</v>
      </c>
      <c r="AI336" s="68" t="s">
        <v>2254</v>
      </c>
      <c r="AJ336" s="67">
        <v>0</v>
      </c>
      <c r="AK336" s="69">
        <v>700000</v>
      </c>
      <c r="FT336" s="14"/>
    </row>
    <row r="337" spans="27:176" ht="12.75" x14ac:dyDescent="0.2">
      <c r="AA337"/>
      <c r="AB337"/>
      <c r="AC337"/>
      <c r="AD337" s="63"/>
      <c r="AE337" s="64"/>
      <c r="AF337" s="65"/>
      <c r="AG337" s="66"/>
      <c r="AH337" s="67"/>
      <c r="AI337" s="68"/>
      <c r="AJ337" s="67"/>
      <c r="AK337" s="69">
        <f>SUM(AK261:AK336)</f>
        <v>5170000</v>
      </c>
      <c r="AL337" s="14"/>
      <c r="FT337" s="14" t="s">
        <v>2099</v>
      </c>
    </row>
    <row r="338" spans="27:176" ht="12.75" x14ac:dyDescent="0.2">
      <c r="AA338"/>
      <c r="AB338"/>
      <c r="AC338"/>
      <c r="AD338"/>
      <c r="AE338"/>
      <c r="AF338"/>
      <c r="AG338"/>
      <c r="AH338"/>
      <c r="AI338"/>
      <c r="AJ338"/>
      <c r="AK338"/>
      <c r="FT338" s="14" t="s">
        <v>2099</v>
      </c>
    </row>
    <row r="339" spans="27:176" ht="12.75" x14ac:dyDescent="0.2">
      <c r="AA339"/>
      <c r="AB339"/>
      <c r="AC339"/>
      <c r="AD339" s="63">
        <v>35158</v>
      </c>
      <c r="AE339" s="64">
        <v>35339</v>
      </c>
      <c r="AF339" s="65" t="s">
        <v>2263</v>
      </c>
      <c r="AG339" s="66"/>
      <c r="AH339" s="67">
        <v>2.12</v>
      </c>
      <c r="AI339" s="68" t="s">
        <v>2265</v>
      </c>
      <c r="AJ339" s="67">
        <v>-9.5000000000000001E-2</v>
      </c>
      <c r="AK339" s="69">
        <v>2600000</v>
      </c>
      <c r="FT339" s="14"/>
    </row>
    <row r="340" spans="27:176" ht="12.75" x14ac:dyDescent="0.2">
      <c r="AA340"/>
      <c r="AB340"/>
      <c r="AC340"/>
      <c r="AD340" s="63">
        <v>35166</v>
      </c>
      <c r="AE340" s="64">
        <v>35339</v>
      </c>
      <c r="AF340" s="65" t="s">
        <v>2302</v>
      </c>
      <c r="AG340" s="66">
        <v>32691</v>
      </c>
      <c r="AH340" s="67">
        <v>2.2400000000000002</v>
      </c>
      <c r="AI340" s="68" t="s">
        <v>2254</v>
      </c>
      <c r="AJ340" s="67">
        <v>0</v>
      </c>
      <c r="AK340" s="69">
        <v>2034000</v>
      </c>
      <c r="FT340" s="14"/>
    </row>
    <row r="341" spans="27:176" ht="12.75" x14ac:dyDescent="0.2">
      <c r="AA341"/>
      <c r="AB341"/>
      <c r="AC341"/>
      <c r="AD341" s="63">
        <v>35167</v>
      </c>
      <c r="AE341" s="64">
        <v>35339</v>
      </c>
      <c r="AF341" s="65" t="s">
        <v>2396</v>
      </c>
      <c r="AG341" s="66">
        <v>33164</v>
      </c>
      <c r="AH341" s="67">
        <v>2.27</v>
      </c>
      <c r="AI341" s="68" t="s">
        <v>2254</v>
      </c>
      <c r="AJ341" s="67">
        <v>0</v>
      </c>
      <c r="AK341" s="69">
        <v>2000000</v>
      </c>
      <c r="FT341" s="14"/>
    </row>
    <row r="342" spans="27:176" ht="12.75" x14ac:dyDescent="0.2">
      <c r="AA342"/>
      <c r="AB342"/>
      <c r="AC342"/>
      <c r="AD342" s="63">
        <v>35216</v>
      </c>
      <c r="AE342" s="64">
        <v>35339</v>
      </c>
      <c r="AF342" s="65" t="s">
        <v>2317</v>
      </c>
      <c r="AG342" s="66">
        <v>43219</v>
      </c>
      <c r="AH342" s="67">
        <v>2.38</v>
      </c>
      <c r="AI342" s="68" t="s">
        <v>2254</v>
      </c>
      <c r="AJ342" s="67">
        <v>0</v>
      </c>
      <c r="AK342" s="69">
        <v>-500000</v>
      </c>
      <c r="FT342" s="14"/>
    </row>
    <row r="343" spans="27:176" ht="12.75" x14ac:dyDescent="0.2">
      <c r="AA343"/>
      <c r="AB343"/>
      <c r="AC343"/>
      <c r="AD343" s="63">
        <v>35222</v>
      </c>
      <c r="AE343" s="64">
        <v>35339</v>
      </c>
      <c r="AF343" s="65" t="s">
        <v>2397</v>
      </c>
      <c r="AG343" s="66">
        <v>44120</v>
      </c>
      <c r="AH343" s="67">
        <v>2.4</v>
      </c>
      <c r="AI343" s="68" t="s">
        <v>2280</v>
      </c>
      <c r="AJ343" s="67">
        <v>0</v>
      </c>
      <c r="AK343" s="69">
        <v>-2000000</v>
      </c>
      <c r="FT343" s="14"/>
    </row>
    <row r="344" spans="27:176" ht="12.75" x14ac:dyDescent="0.2">
      <c r="AA344"/>
      <c r="AB344"/>
      <c r="AC344"/>
      <c r="AD344" s="63">
        <v>35228</v>
      </c>
      <c r="AE344" s="64">
        <v>35339</v>
      </c>
      <c r="AF344" s="65" t="s">
        <v>2398</v>
      </c>
      <c r="AG344" s="66">
        <v>44830</v>
      </c>
      <c r="AH344" s="67">
        <v>2.4649999999999999</v>
      </c>
      <c r="AI344" s="68" t="s">
        <v>2254</v>
      </c>
      <c r="AJ344" s="67">
        <v>0</v>
      </c>
      <c r="AK344" s="69">
        <v>-500000</v>
      </c>
      <c r="FT344" s="14"/>
    </row>
    <row r="345" spans="27:176" ht="12.75" x14ac:dyDescent="0.2">
      <c r="AA345"/>
      <c r="AB345"/>
      <c r="AC345"/>
      <c r="AD345" s="63">
        <v>35227</v>
      </c>
      <c r="AE345" s="64">
        <v>35339</v>
      </c>
      <c r="AF345" s="65" t="s">
        <v>2320</v>
      </c>
      <c r="AG345" s="66">
        <v>44813.2</v>
      </c>
      <c r="AH345" s="67">
        <v>2.4249999999999998</v>
      </c>
      <c r="AI345" s="68" t="s">
        <v>2280</v>
      </c>
      <c r="AJ345" s="67">
        <v>0</v>
      </c>
      <c r="AK345" s="69">
        <v>2500000</v>
      </c>
      <c r="FT345" s="14"/>
    </row>
    <row r="346" spans="27:176" ht="12.75" x14ac:dyDescent="0.2">
      <c r="AA346"/>
      <c r="AB346"/>
      <c r="AC346"/>
      <c r="AD346" s="63">
        <v>35227</v>
      </c>
      <c r="AE346" s="64">
        <v>35339</v>
      </c>
      <c r="AF346" s="65" t="s">
        <v>2320</v>
      </c>
      <c r="AG346" s="66">
        <v>44813.2</v>
      </c>
      <c r="AH346" s="67">
        <v>2.4249999999999998</v>
      </c>
      <c r="AI346" s="68" t="s">
        <v>2280</v>
      </c>
      <c r="AJ346" s="67">
        <v>0</v>
      </c>
      <c r="AK346" s="69">
        <v>-2500000</v>
      </c>
      <c r="FT346" s="14"/>
    </row>
    <row r="347" spans="27:176" ht="12.75" x14ac:dyDescent="0.2">
      <c r="AA347"/>
      <c r="AB347"/>
      <c r="AC347"/>
      <c r="AD347" s="63">
        <v>35237</v>
      </c>
      <c r="AE347" s="64">
        <v>35339</v>
      </c>
      <c r="AF347" s="65" t="s">
        <v>2333</v>
      </c>
      <c r="AG347" s="66" t="s">
        <v>2294</v>
      </c>
      <c r="AH347" s="67">
        <v>2.67</v>
      </c>
      <c r="AI347" s="68" t="s">
        <v>2280</v>
      </c>
      <c r="AJ347" s="67">
        <v>0</v>
      </c>
      <c r="AK347" s="69">
        <v>500000</v>
      </c>
      <c r="FT347" s="14"/>
    </row>
    <row r="348" spans="27:176" ht="12.75" x14ac:dyDescent="0.2">
      <c r="AA348"/>
      <c r="AB348"/>
      <c r="AC348"/>
      <c r="AD348" s="63">
        <v>35237</v>
      </c>
      <c r="AE348" s="64">
        <v>35339</v>
      </c>
      <c r="AF348" s="65" t="s">
        <v>2333</v>
      </c>
      <c r="AG348" s="66" t="s">
        <v>2295</v>
      </c>
      <c r="AH348" s="67">
        <v>2.67</v>
      </c>
      <c r="AI348" s="68" t="s">
        <v>2280</v>
      </c>
      <c r="AJ348" s="67">
        <v>0</v>
      </c>
      <c r="AK348" s="69">
        <v>-500000</v>
      </c>
      <c r="FT348" s="14"/>
    </row>
    <row r="349" spans="27:176" ht="12.75" x14ac:dyDescent="0.2">
      <c r="AA349"/>
      <c r="AB349"/>
      <c r="AC349"/>
      <c r="AD349" s="63">
        <v>35264</v>
      </c>
      <c r="AE349" s="64">
        <v>35339</v>
      </c>
      <c r="AF349" s="65" t="s">
        <v>2352</v>
      </c>
      <c r="AG349" s="66">
        <v>52617</v>
      </c>
      <c r="AH349" s="67">
        <v>2.46</v>
      </c>
      <c r="AI349" s="68" t="s">
        <v>2254</v>
      </c>
      <c r="AJ349" s="67">
        <v>0</v>
      </c>
      <c r="AK349" s="69">
        <v>-500000</v>
      </c>
      <c r="FT349" s="14"/>
    </row>
    <row r="350" spans="27:176" ht="12.75" x14ac:dyDescent="0.2">
      <c r="AA350"/>
      <c r="AB350"/>
      <c r="AC350"/>
      <c r="AD350" s="63">
        <v>35264</v>
      </c>
      <c r="AE350" s="64">
        <v>35339</v>
      </c>
      <c r="AF350" s="65" t="s">
        <v>2352</v>
      </c>
      <c r="AG350" s="66">
        <v>52617</v>
      </c>
      <c r="AH350" s="67">
        <v>2.44</v>
      </c>
      <c r="AI350" s="68" t="s">
        <v>2254</v>
      </c>
      <c r="AJ350" s="67">
        <v>0</v>
      </c>
      <c r="AK350" s="69">
        <v>-500000</v>
      </c>
      <c r="FT350" s="14"/>
    </row>
    <row r="351" spans="27:176" ht="12.75" x14ac:dyDescent="0.2">
      <c r="AA351"/>
      <c r="AB351"/>
      <c r="AC351"/>
      <c r="AD351" s="63">
        <v>35264</v>
      </c>
      <c r="AE351" s="64">
        <v>35339</v>
      </c>
      <c r="AF351" s="65" t="s">
        <v>2352</v>
      </c>
      <c r="AG351" s="66">
        <v>52617</v>
      </c>
      <c r="AH351" s="67">
        <v>2.4449999999999998</v>
      </c>
      <c r="AI351" s="68" t="s">
        <v>2254</v>
      </c>
      <c r="AJ351" s="67">
        <v>0</v>
      </c>
      <c r="AK351" s="69">
        <v>-500000</v>
      </c>
      <c r="FT351" s="14"/>
    </row>
    <row r="352" spans="27:176" ht="12.75" x14ac:dyDescent="0.2">
      <c r="AA352"/>
      <c r="AB352"/>
      <c r="AC352"/>
      <c r="AD352" s="63">
        <v>35264</v>
      </c>
      <c r="AE352" s="64">
        <v>35339</v>
      </c>
      <c r="AF352" s="65" t="s">
        <v>2352</v>
      </c>
      <c r="AG352" s="66">
        <v>52617</v>
      </c>
      <c r="AH352" s="67">
        <v>2.4500000000000002</v>
      </c>
      <c r="AI352" s="68" t="s">
        <v>2254</v>
      </c>
      <c r="AJ352" s="67">
        <v>0</v>
      </c>
      <c r="AK352" s="69">
        <v>-140000</v>
      </c>
      <c r="FT352" s="14"/>
    </row>
    <row r="353" spans="27:176" ht="12.75" x14ac:dyDescent="0.2">
      <c r="AA353"/>
      <c r="AB353"/>
      <c r="AC353"/>
      <c r="AD353" s="63">
        <v>35264</v>
      </c>
      <c r="AE353" s="64">
        <v>35339</v>
      </c>
      <c r="AF353" s="65" t="s">
        <v>2399</v>
      </c>
      <c r="AG353" s="66">
        <v>52574</v>
      </c>
      <c r="AH353" s="67">
        <v>2.4500000000000002</v>
      </c>
      <c r="AI353" s="68" t="s">
        <v>2280</v>
      </c>
      <c r="AJ353" s="67">
        <v>0</v>
      </c>
      <c r="AK353" s="69">
        <v>-200000</v>
      </c>
      <c r="FT353" s="14"/>
    </row>
    <row r="354" spans="27:176" ht="12.75" x14ac:dyDescent="0.2">
      <c r="AA354"/>
      <c r="AB354"/>
      <c r="AC354"/>
      <c r="AD354" s="63">
        <v>35264</v>
      </c>
      <c r="AE354" s="64">
        <v>35339</v>
      </c>
      <c r="AF354" s="65" t="s">
        <v>2399</v>
      </c>
      <c r="AG354" s="66">
        <v>52574</v>
      </c>
      <c r="AH354" s="67">
        <v>2.44</v>
      </c>
      <c r="AI354" s="68" t="s">
        <v>2280</v>
      </c>
      <c r="AJ354" s="67">
        <v>0</v>
      </c>
      <c r="AK354" s="69">
        <v>-200000</v>
      </c>
      <c r="FT354" s="14"/>
    </row>
    <row r="355" spans="27:176" ht="12.75" x14ac:dyDescent="0.2">
      <c r="AA355"/>
      <c r="AB355"/>
      <c r="AC355"/>
      <c r="AD355" s="63">
        <v>35264</v>
      </c>
      <c r="AE355" s="64">
        <v>35339</v>
      </c>
      <c r="AF355" s="65" t="s">
        <v>2339</v>
      </c>
      <c r="AG355" s="66">
        <v>52595</v>
      </c>
      <c r="AH355" s="67">
        <v>2.5150000000000001</v>
      </c>
      <c r="AI355" s="68" t="s">
        <v>2254</v>
      </c>
      <c r="AJ355" s="67">
        <v>0</v>
      </c>
      <c r="AK355" s="69">
        <v>-800000</v>
      </c>
      <c r="FT355" s="14"/>
    </row>
    <row r="356" spans="27:176" ht="12.75" x14ac:dyDescent="0.2">
      <c r="AA356"/>
      <c r="AB356"/>
      <c r="AC356"/>
      <c r="AD356" s="63">
        <v>35265</v>
      </c>
      <c r="AE356" s="64">
        <v>35339</v>
      </c>
      <c r="AF356" s="65" t="s">
        <v>2340</v>
      </c>
      <c r="AG356" s="66">
        <v>52779</v>
      </c>
      <c r="AH356" s="67">
        <v>2.42</v>
      </c>
      <c r="AI356" s="68" t="s">
        <v>2254</v>
      </c>
      <c r="AJ356" s="67">
        <v>0</v>
      </c>
      <c r="AK356" s="69">
        <v>1000000</v>
      </c>
      <c r="FT356" s="14"/>
    </row>
    <row r="357" spans="27:176" ht="12.75" x14ac:dyDescent="0.2">
      <c r="AA357"/>
      <c r="AB357"/>
      <c r="AC357"/>
      <c r="AD357" s="63">
        <v>35265</v>
      </c>
      <c r="AE357" s="64">
        <v>35339</v>
      </c>
      <c r="AF357" s="65" t="s">
        <v>2340</v>
      </c>
      <c r="AG357" s="66">
        <v>52779</v>
      </c>
      <c r="AH357" s="67">
        <v>2.4500000000000002</v>
      </c>
      <c r="AI357" s="68" t="s">
        <v>2254</v>
      </c>
      <c r="AJ357" s="67">
        <v>0</v>
      </c>
      <c r="AK357" s="69">
        <v>2500000</v>
      </c>
      <c r="FT357" s="14"/>
    </row>
    <row r="358" spans="27:176" ht="12.75" x14ac:dyDescent="0.2">
      <c r="AA358"/>
      <c r="AB358"/>
      <c r="AC358"/>
      <c r="AD358" s="63">
        <v>35265</v>
      </c>
      <c r="AE358" s="64">
        <v>35339</v>
      </c>
      <c r="AF358" s="65" t="s">
        <v>2353</v>
      </c>
      <c r="AG358" s="66" t="s">
        <v>2354</v>
      </c>
      <c r="AH358" s="67">
        <v>2.39</v>
      </c>
      <c r="AI358" s="68" t="s">
        <v>2254</v>
      </c>
      <c r="AJ358" s="67">
        <v>0</v>
      </c>
      <c r="AK358" s="69">
        <v>-1000000</v>
      </c>
      <c r="FT358" s="14"/>
    </row>
    <row r="359" spans="27:176" ht="12.75" x14ac:dyDescent="0.2">
      <c r="AA359"/>
      <c r="AB359"/>
      <c r="AC359"/>
      <c r="AD359" s="63">
        <v>35265</v>
      </c>
      <c r="AE359" s="64">
        <v>35339</v>
      </c>
      <c r="AF359" s="65" t="s">
        <v>2355</v>
      </c>
      <c r="AG359" s="66" t="s">
        <v>2354</v>
      </c>
      <c r="AH359" s="67">
        <v>2.39</v>
      </c>
      <c r="AI359" s="68" t="s">
        <v>2254</v>
      </c>
      <c r="AJ359" s="67">
        <v>0</v>
      </c>
      <c r="AK359" s="69">
        <v>1000000</v>
      </c>
      <c r="FT359" s="14"/>
    </row>
    <row r="360" spans="27:176" ht="12.75" x14ac:dyDescent="0.2">
      <c r="AA360"/>
      <c r="AB360"/>
      <c r="AC360"/>
      <c r="AD360" s="63">
        <v>35269</v>
      </c>
      <c r="AE360" s="64">
        <v>35339</v>
      </c>
      <c r="AF360" s="65" t="s">
        <v>2356</v>
      </c>
      <c r="AG360" s="66" t="s">
        <v>2357</v>
      </c>
      <c r="AH360" s="67">
        <v>2.1800000000000002</v>
      </c>
      <c r="AI360" s="68" t="s">
        <v>2254</v>
      </c>
      <c r="AJ360" s="67">
        <v>0</v>
      </c>
      <c r="AK360" s="69">
        <v>-660000</v>
      </c>
      <c r="FT360" s="14"/>
    </row>
    <row r="361" spans="27:176" ht="12.75" x14ac:dyDescent="0.2">
      <c r="AA361"/>
      <c r="AB361"/>
      <c r="AC361"/>
      <c r="AD361" s="63">
        <v>35275</v>
      </c>
      <c r="AE361" s="64">
        <v>35339</v>
      </c>
      <c r="AF361" s="65" t="s">
        <v>2360</v>
      </c>
      <c r="AG361" s="66" t="s">
        <v>2400</v>
      </c>
      <c r="AH361" s="67">
        <v>2.0699999999999998</v>
      </c>
      <c r="AI361" s="68" t="s">
        <v>2280</v>
      </c>
      <c r="AJ361" s="67">
        <v>0</v>
      </c>
      <c r="AK361" s="69">
        <v>1000000</v>
      </c>
      <c r="FT361" s="14"/>
    </row>
    <row r="362" spans="27:176" ht="12.75" x14ac:dyDescent="0.2">
      <c r="AA362"/>
      <c r="AB362"/>
      <c r="AC362"/>
      <c r="AD362" s="63">
        <v>35283</v>
      </c>
      <c r="AE362" s="64">
        <v>35339</v>
      </c>
      <c r="AF362" s="65" t="s">
        <v>2370</v>
      </c>
      <c r="AG362" s="66" t="s">
        <v>2371</v>
      </c>
      <c r="AH362" s="67">
        <v>2.1850000000000001</v>
      </c>
      <c r="AI362" s="68" t="s">
        <v>2254</v>
      </c>
      <c r="AJ362" s="67">
        <v>0</v>
      </c>
      <c r="AK362" s="69">
        <v>-310000</v>
      </c>
      <c r="FT362" s="14"/>
    </row>
    <row r="363" spans="27:176" ht="12.75" x14ac:dyDescent="0.2">
      <c r="AA363"/>
      <c r="AB363"/>
      <c r="AC363"/>
      <c r="AD363" s="63">
        <v>35283</v>
      </c>
      <c r="AE363" s="64">
        <v>35339</v>
      </c>
      <c r="AF363" s="65" t="s">
        <v>2370</v>
      </c>
      <c r="AG363" s="66" t="s">
        <v>2371</v>
      </c>
      <c r="AH363" s="67">
        <v>2.13</v>
      </c>
      <c r="AI363" s="68" t="s">
        <v>2254</v>
      </c>
      <c r="AJ363" s="67">
        <v>0</v>
      </c>
      <c r="AK363" s="69">
        <v>-1000000</v>
      </c>
      <c r="FT363" s="14"/>
    </row>
    <row r="364" spans="27:176" ht="12.75" x14ac:dyDescent="0.2">
      <c r="AA364"/>
      <c r="AB364"/>
      <c r="AC364"/>
      <c r="AD364" s="63">
        <v>35283</v>
      </c>
      <c r="AE364" s="64">
        <v>35339</v>
      </c>
      <c r="AF364" s="65" t="s">
        <v>2370</v>
      </c>
      <c r="AG364" s="66" t="s">
        <v>2371</v>
      </c>
      <c r="AH364" s="67">
        <v>2.1225000000000001</v>
      </c>
      <c r="AI364" s="68" t="s">
        <v>2254</v>
      </c>
      <c r="AJ364" s="67">
        <v>0</v>
      </c>
      <c r="AK364" s="69">
        <v>-2000000</v>
      </c>
      <c r="FT364" s="14"/>
    </row>
    <row r="365" spans="27:176" ht="12.75" x14ac:dyDescent="0.2">
      <c r="AA365"/>
      <c r="AB365"/>
      <c r="AC365"/>
      <c r="AD365" s="63">
        <v>35283</v>
      </c>
      <c r="AE365" s="64">
        <v>35339</v>
      </c>
      <c r="AF365" s="65" t="s">
        <v>2370</v>
      </c>
      <c r="AG365" s="66" t="s">
        <v>2371</v>
      </c>
      <c r="AH365" s="67">
        <v>2.105</v>
      </c>
      <c r="AI365" s="68" t="s">
        <v>2254</v>
      </c>
      <c r="AJ365" s="67">
        <v>0</v>
      </c>
      <c r="AK365" s="69">
        <v>-500000</v>
      </c>
      <c r="FT365" s="14"/>
    </row>
    <row r="366" spans="27:176" ht="12.75" x14ac:dyDescent="0.2">
      <c r="AA366"/>
      <c r="AB366"/>
      <c r="AC366"/>
      <c r="AD366" s="63">
        <v>35284</v>
      </c>
      <c r="AE366" s="64">
        <v>35339</v>
      </c>
      <c r="AF366" s="65" t="s">
        <v>2372</v>
      </c>
      <c r="AG366" s="66" t="s">
        <v>2374</v>
      </c>
      <c r="AH366" s="67">
        <v>1.98</v>
      </c>
      <c r="AI366" s="68" t="s">
        <v>2254</v>
      </c>
      <c r="AJ366" s="67">
        <v>0</v>
      </c>
      <c r="AK366" s="69">
        <v>-1000000</v>
      </c>
      <c r="FT366" s="14"/>
    </row>
    <row r="367" spans="27:176" ht="12.75" x14ac:dyDescent="0.2">
      <c r="AA367"/>
      <c r="AB367"/>
      <c r="AC367"/>
      <c r="AD367" s="63">
        <v>35284</v>
      </c>
      <c r="AE367" s="64">
        <v>35339</v>
      </c>
      <c r="AF367" s="65" t="s">
        <v>2372</v>
      </c>
      <c r="AG367" s="66" t="s">
        <v>2374</v>
      </c>
      <c r="AH367" s="67">
        <v>2.0299999999999998</v>
      </c>
      <c r="AI367" s="68" t="s">
        <v>2254</v>
      </c>
      <c r="AJ367" s="67">
        <v>0</v>
      </c>
      <c r="AK367" s="69">
        <v>-1000000</v>
      </c>
      <c r="FT367" s="14"/>
    </row>
    <row r="368" spans="27:176" ht="12.75" x14ac:dyDescent="0.2">
      <c r="AA368"/>
      <c r="AB368"/>
      <c r="AC368"/>
      <c r="AD368" s="63">
        <v>35286</v>
      </c>
      <c r="AE368" s="64">
        <v>35339</v>
      </c>
      <c r="AF368" s="65" t="s">
        <v>2375</v>
      </c>
      <c r="AG368" s="66" t="s">
        <v>2376</v>
      </c>
      <c r="AH368" s="67">
        <v>2.1150000000000002</v>
      </c>
      <c r="AI368" s="68" t="s">
        <v>2254</v>
      </c>
      <c r="AJ368" s="67">
        <v>0</v>
      </c>
      <c r="AK368" s="69">
        <v>-1000000</v>
      </c>
      <c r="FT368" s="14"/>
    </row>
    <row r="369" spans="27:176" ht="12.75" x14ac:dyDescent="0.2">
      <c r="AA369"/>
      <c r="AB369"/>
      <c r="AC369"/>
      <c r="AD369" s="63">
        <v>35286</v>
      </c>
      <c r="AE369" s="64">
        <v>35339</v>
      </c>
      <c r="AF369" s="65" t="s">
        <v>2375</v>
      </c>
      <c r="AG369" s="66" t="s">
        <v>2376</v>
      </c>
      <c r="AH369" s="67">
        <v>2.16</v>
      </c>
      <c r="AI369" s="68" t="s">
        <v>2254</v>
      </c>
      <c r="AJ369" s="67">
        <v>0</v>
      </c>
      <c r="AK369" s="69">
        <v>-1000000</v>
      </c>
      <c r="FT369" s="14"/>
    </row>
    <row r="370" spans="27:176" ht="12.75" x14ac:dyDescent="0.2">
      <c r="AA370"/>
      <c r="AB370"/>
      <c r="AC370"/>
      <c r="AD370" s="63">
        <v>35289</v>
      </c>
      <c r="AE370" s="64">
        <v>35339</v>
      </c>
      <c r="AF370" s="65" t="s">
        <v>2377</v>
      </c>
      <c r="AG370" s="66" t="s">
        <v>2378</v>
      </c>
      <c r="AH370" s="67">
        <v>2.165</v>
      </c>
      <c r="AI370" s="68" t="s">
        <v>2254</v>
      </c>
      <c r="AJ370" s="67">
        <v>0</v>
      </c>
      <c r="AK370" s="69">
        <v>1000000</v>
      </c>
      <c r="FT370" s="14"/>
    </row>
    <row r="371" spans="27:176" ht="12.75" x14ac:dyDescent="0.2">
      <c r="AA371"/>
      <c r="AB371"/>
      <c r="AC371"/>
      <c r="AD371" s="63">
        <v>35290</v>
      </c>
      <c r="AE371" s="64">
        <v>35339</v>
      </c>
      <c r="AF371" s="65" t="s">
        <v>2379</v>
      </c>
      <c r="AG371" s="66" t="s">
        <v>2380</v>
      </c>
      <c r="AH371" s="67">
        <v>2.15</v>
      </c>
      <c r="AI371" s="68" t="s">
        <v>2254</v>
      </c>
      <c r="AJ371" s="67">
        <v>0</v>
      </c>
      <c r="AK371" s="69">
        <v>1000000</v>
      </c>
      <c r="FT371" s="14"/>
    </row>
    <row r="372" spans="27:176" ht="12.75" x14ac:dyDescent="0.2">
      <c r="AA372"/>
      <c r="AB372"/>
      <c r="AC372"/>
      <c r="AD372" s="63">
        <v>35290</v>
      </c>
      <c r="AE372" s="64">
        <v>35339</v>
      </c>
      <c r="AF372" s="65" t="s">
        <v>2379</v>
      </c>
      <c r="AG372" s="66" t="s">
        <v>2401</v>
      </c>
      <c r="AH372" s="67">
        <v>2.13</v>
      </c>
      <c r="AI372" s="68" t="s">
        <v>2254</v>
      </c>
      <c r="AJ372" s="67">
        <v>0</v>
      </c>
      <c r="AK372" s="69">
        <v>1000000</v>
      </c>
      <c r="FT372" s="14"/>
    </row>
    <row r="373" spans="27:176" ht="12.75" x14ac:dyDescent="0.2">
      <c r="AA373"/>
      <c r="AB373"/>
      <c r="AC373"/>
      <c r="AD373" s="63">
        <v>35292</v>
      </c>
      <c r="AE373" s="64">
        <v>35339</v>
      </c>
      <c r="AF373" s="65" t="s">
        <v>2415</v>
      </c>
      <c r="AG373" s="66" t="s">
        <v>2416</v>
      </c>
      <c r="AH373" s="67">
        <v>2.15</v>
      </c>
      <c r="AI373" s="68" t="s">
        <v>2280</v>
      </c>
      <c r="AJ373" s="67">
        <v>0</v>
      </c>
      <c r="AK373" s="69">
        <v>500000</v>
      </c>
      <c r="FT373" s="14"/>
    </row>
    <row r="374" spans="27:176" ht="12.75" x14ac:dyDescent="0.2">
      <c r="AA374"/>
      <c r="AB374"/>
      <c r="AC374"/>
      <c r="AD374" s="63">
        <v>35292</v>
      </c>
      <c r="AE374" s="64">
        <v>35339</v>
      </c>
      <c r="AF374" s="65" t="s">
        <v>2415</v>
      </c>
      <c r="AG374" s="66" t="s">
        <v>2417</v>
      </c>
      <c r="AH374" s="67">
        <v>2.13</v>
      </c>
      <c r="AI374" s="68" t="s">
        <v>2254</v>
      </c>
      <c r="AJ374" s="67">
        <v>0</v>
      </c>
      <c r="AK374" s="69">
        <v>1000000</v>
      </c>
      <c r="FT374" s="14"/>
    </row>
    <row r="375" spans="27:176" ht="12.75" x14ac:dyDescent="0.2">
      <c r="AA375"/>
      <c r="AB375"/>
      <c r="AC375"/>
      <c r="AD375" s="63">
        <v>35293</v>
      </c>
      <c r="AE375" s="64">
        <v>35339</v>
      </c>
      <c r="AF375" s="65" t="s">
        <v>2383</v>
      </c>
      <c r="AG375" s="66" t="s">
        <v>2384</v>
      </c>
      <c r="AH375" s="67">
        <v>2.1800000000000002</v>
      </c>
      <c r="AI375" s="68" t="s">
        <v>2254</v>
      </c>
      <c r="AJ375" s="67">
        <v>0</v>
      </c>
      <c r="AK375" s="69">
        <v>450000</v>
      </c>
      <c r="FT375" s="14"/>
    </row>
    <row r="376" spans="27:176" ht="12.75" x14ac:dyDescent="0.2">
      <c r="AA376"/>
      <c r="AB376"/>
      <c r="AC376"/>
      <c r="AD376" s="63">
        <v>35293</v>
      </c>
      <c r="AE376" s="64">
        <v>35339</v>
      </c>
      <c r="AF376" s="65" t="s">
        <v>2383</v>
      </c>
      <c r="AG376" s="66" t="s">
        <v>2384</v>
      </c>
      <c r="AH376" s="67">
        <v>2.1800000000000002</v>
      </c>
      <c r="AI376" s="68" t="s">
        <v>2254</v>
      </c>
      <c r="AJ376" s="67">
        <v>0</v>
      </c>
      <c r="AK376" s="69">
        <v>2120000</v>
      </c>
      <c r="FT376" s="14"/>
    </row>
    <row r="377" spans="27:176" ht="12.75" x14ac:dyDescent="0.2">
      <c r="AA377"/>
      <c r="AB377"/>
      <c r="AC377"/>
      <c r="AD377" s="63">
        <v>35297</v>
      </c>
      <c r="AE377" s="64">
        <v>35339</v>
      </c>
      <c r="AF377" s="65" t="s">
        <v>2386</v>
      </c>
      <c r="AG377" s="66" t="s">
        <v>2387</v>
      </c>
      <c r="AH377" s="67">
        <v>2.13</v>
      </c>
      <c r="AI377" s="68" t="s">
        <v>2254</v>
      </c>
      <c r="AJ377" s="67">
        <v>0</v>
      </c>
      <c r="AK377" s="69">
        <v>-500000</v>
      </c>
      <c r="FT377" s="14"/>
    </row>
    <row r="378" spans="27:176" ht="12.75" x14ac:dyDescent="0.2">
      <c r="AA378"/>
      <c r="AB378"/>
      <c r="AC378"/>
      <c r="AD378" s="63">
        <v>35297</v>
      </c>
      <c r="AE378" s="64">
        <v>35339</v>
      </c>
      <c r="AF378" s="65" t="s">
        <v>2386</v>
      </c>
      <c r="AG378" s="66" t="s">
        <v>2387</v>
      </c>
      <c r="AH378" s="67">
        <v>2.14</v>
      </c>
      <c r="AI378" s="68" t="s">
        <v>2254</v>
      </c>
      <c r="AJ378" s="67">
        <v>0</v>
      </c>
      <c r="AK378" s="69">
        <v>-500000</v>
      </c>
      <c r="FT378" s="14"/>
    </row>
    <row r="379" spans="27:176" ht="12.75" x14ac:dyDescent="0.2">
      <c r="AA379"/>
      <c r="AB379"/>
      <c r="AC379"/>
      <c r="AD379" s="63">
        <v>35298</v>
      </c>
      <c r="AE379" s="64">
        <v>35339</v>
      </c>
      <c r="AF379" s="65" t="s">
        <v>2418</v>
      </c>
      <c r="AG379" s="66" t="s">
        <v>2419</v>
      </c>
      <c r="AH379" s="67">
        <v>2.1</v>
      </c>
      <c r="AI379" s="68" t="s">
        <v>2254</v>
      </c>
      <c r="AJ379" s="67">
        <v>0</v>
      </c>
      <c r="AK379" s="69">
        <v>-1000000</v>
      </c>
      <c r="FT379" s="14"/>
    </row>
    <row r="380" spans="27:176" ht="12.75" x14ac:dyDescent="0.2">
      <c r="AA380"/>
      <c r="AB380"/>
      <c r="AC380"/>
      <c r="AD380" s="63">
        <v>35298</v>
      </c>
      <c r="AE380" s="64">
        <v>35339</v>
      </c>
      <c r="AF380" s="65" t="s">
        <v>2388</v>
      </c>
      <c r="AG380" s="66" t="s">
        <v>2420</v>
      </c>
      <c r="AH380" s="67">
        <v>2.085</v>
      </c>
      <c r="AI380" s="68" t="s">
        <v>2280</v>
      </c>
      <c r="AJ380" s="67">
        <v>0</v>
      </c>
      <c r="AK380" s="69">
        <v>-1000000</v>
      </c>
      <c r="FT380" s="14"/>
    </row>
    <row r="381" spans="27:176" ht="12.75" x14ac:dyDescent="0.2">
      <c r="AA381"/>
      <c r="AB381"/>
      <c r="AC381"/>
      <c r="AD381" s="63">
        <v>35298</v>
      </c>
      <c r="AE381" s="64">
        <v>35339</v>
      </c>
      <c r="AF381" s="65" t="s">
        <v>2388</v>
      </c>
      <c r="AG381" s="66" t="s">
        <v>2420</v>
      </c>
      <c r="AH381" s="67">
        <v>2.12</v>
      </c>
      <c r="AI381" s="68" t="s">
        <v>2280</v>
      </c>
      <c r="AJ381" s="67">
        <v>0</v>
      </c>
      <c r="AK381" s="69">
        <v>-1000000</v>
      </c>
      <c r="FT381" s="14"/>
    </row>
    <row r="382" spans="27:176" ht="12.75" x14ac:dyDescent="0.2">
      <c r="AA382"/>
      <c r="AB382"/>
      <c r="AC382"/>
      <c r="AD382" s="63">
        <v>35300</v>
      </c>
      <c r="AE382" s="64">
        <v>35339</v>
      </c>
      <c r="AF382" s="65" t="s">
        <v>2390</v>
      </c>
      <c r="AG382" s="66" t="s">
        <v>2391</v>
      </c>
      <c r="AH382" s="67">
        <v>2</v>
      </c>
      <c r="AI382" s="68" t="s">
        <v>2254</v>
      </c>
      <c r="AJ382" s="67">
        <v>0</v>
      </c>
      <c r="AK382" s="69">
        <v>310000</v>
      </c>
      <c r="FT382" s="14"/>
    </row>
    <row r="383" spans="27:176" ht="12.75" x14ac:dyDescent="0.2">
      <c r="AA383"/>
      <c r="AB383"/>
      <c r="AC383"/>
      <c r="AD383" s="63">
        <v>35300</v>
      </c>
      <c r="AE383" s="64">
        <v>35339</v>
      </c>
      <c r="AF383" s="65" t="s">
        <v>2390</v>
      </c>
      <c r="AG383" s="66" t="s">
        <v>2391</v>
      </c>
      <c r="AH383" s="67">
        <v>2.02</v>
      </c>
      <c r="AI383" s="68" t="s">
        <v>2254</v>
      </c>
      <c r="AJ383" s="67">
        <v>0</v>
      </c>
      <c r="AK383" s="69">
        <v>1000000</v>
      </c>
      <c r="FT383" s="14"/>
    </row>
    <row r="384" spans="27:176" ht="12.75" x14ac:dyDescent="0.2">
      <c r="AA384"/>
      <c r="AB384"/>
      <c r="AC384"/>
      <c r="AD384" s="63">
        <v>35303</v>
      </c>
      <c r="AE384" s="64">
        <v>35339</v>
      </c>
      <c r="AF384" s="65" t="s">
        <v>2394</v>
      </c>
      <c r="AG384" s="66" t="s">
        <v>2395</v>
      </c>
      <c r="AH384" s="67">
        <v>1.97</v>
      </c>
      <c r="AI384" s="68" t="s">
        <v>2254</v>
      </c>
      <c r="AJ384" s="67">
        <v>0</v>
      </c>
      <c r="AK384" s="69">
        <v>-300000</v>
      </c>
      <c r="FT384" s="14"/>
    </row>
    <row r="385" spans="27:176" ht="12.75" x14ac:dyDescent="0.2">
      <c r="AA385"/>
      <c r="AB385"/>
      <c r="AC385"/>
      <c r="AD385" s="63">
        <v>35303</v>
      </c>
      <c r="AE385" s="64">
        <v>35339</v>
      </c>
      <c r="AF385" s="65" t="s">
        <v>2394</v>
      </c>
      <c r="AG385" s="66" t="s">
        <v>2395</v>
      </c>
      <c r="AH385" s="67">
        <v>2.06</v>
      </c>
      <c r="AI385" s="68" t="s">
        <v>2280</v>
      </c>
      <c r="AJ385" s="67">
        <v>0</v>
      </c>
      <c r="AK385" s="69">
        <v>-1000000</v>
      </c>
      <c r="FT385" s="14"/>
    </row>
    <row r="386" spans="27:176" ht="12.75" x14ac:dyDescent="0.2">
      <c r="AA386"/>
      <c r="AB386"/>
      <c r="AC386"/>
      <c r="AD386" s="63">
        <v>35303</v>
      </c>
      <c r="AE386" s="64">
        <v>35339</v>
      </c>
      <c r="AF386" s="65" t="s">
        <v>2392</v>
      </c>
      <c r="AG386" s="66" t="s">
        <v>2421</v>
      </c>
      <c r="AH386" s="67">
        <v>1.9650000000000001</v>
      </c>
      <c r="AI386" s="68" t="s">
        <v>2280</v>
      </c>
      <c r="AJ386" s="67">
        <v>0</v>
      </c>
      <c r="AK386" s="69">
        <v>-1162500</v>
      </c>
      <c r="FT386" s="14"/>
    </row>
    <row r="387" spans="27:176" ht="12.75" x14ac:dyDescent="0.2">
      <c r="AA387"/>
      <c r="AB387"/>
      <c r="AC387"/>
      <c r="AD387" s="63">
        <v>35305</v>
      </c>
      <c r="AE387" s="64">
        <v>35339</v>
      </c>
      <c r="AF387" s="65" t="s">
        <v>2422</v>
      </c>
      <c r="AG387" s="66" t="s">
        <v>2423</v>
      </c>
      <c r="AH387" s="67">
        <v>1.89</v>
      </c>
      <c r="AI387" s="68" t="s">
        <v>2254</v>
      </c>
      <c r="AJ387" s="67">
        <v>0</v>
      </c>
      <c r="AK387" s="69">
        <v>1000000</v>
      </c>
      <c r="FT387" s="14"/>
    </row>
    <row r="388" spans="27:176" ht="12.75" x14ac:dyDescent="0.2">
      <c r="AA388"/>
      <c r="AB388"/>
      <c r="AC388"/>
      <c r="AD388" s="63">
        <v>35306</v>
      </c>
      <c r="AE388" s="64">
        <v>35339</v>
      </c>
      <c r="AF388" s="65" t="s">
        <v>2424</v>
      </c>
      <c r="AG388" s="66" t="s">
        <v>2425</v>
      </c>
      <c r="AH388" s="67">
        <v>1.91</v>
      </c>
      <c r="AI388" s="68" t="s">
        <v>2254</v>
      </c>
      <c r="AJ388" s="67">
        <v>0</v>
      </c>
      <c r="AK388" s="69">
        <v>-500000</v>
      </c>
      <c r="FT388" s="14"/>
    </row>
    <row r="389" spans="27:176" ht="12.75" x14ac:dyDescent="0.2">
      <c r="AA389"/>
      <c r="AB389"/>
      <c r="AC389"/>
      <c r="AD389" s="63">
        <v>35312</v>
      </c>
      <c r="AE389" s="64">
        <v>35339</v>
      </c>
      <c r="AF389" s="65" t="s">
        <v>2426</v>
      </c>
      <c r="AG389" s="66" t="s">
        <v>2536</v>
      </c>
      <c r="AH389" s="67">
        <v>1.87</v>
      </c>
      <c r="AI389" s="68" t="s">
        <v>2254</v>
      </c>
      <c r="AJ389" s="67">
        <v>0</v>
      </c>
      <c r="AK389" s="69">
        <v>500000</v>
      </c>
      <c r="FT389" s="14"/>
    </row>
    <row r="390" spans="27:176" ht="12.75" x14ac:dyDescent="0.2">
      <c r="AA390"/>
      <c r="AB390"/>
      <c r="AC390"/>
      <c r="AD390" s="63">
        <v>35313</v>
      </c>
      <c r="AE390" s="64">
        <v>35339</v>
      </c>
      <c r="AF390" s="65" t="s">
        <v>2537</v>
      </c>
      <c r="AG390" s="66" t="s">
        <v>2538</v>
      </c>
      <c r="AH390" s="67">
        <v>1.7849999999999999</v>
      </c>
      <c r="AI390" s="68" t="s">
        <v>2254</v>
      </c>
      <c r="AJ390" s="67">
        <v>0</v>
      </c>
      <c r="AK390" s="69">
        <v>1000000</v>
      </c>
      <c r="FT390" s="14"/>
    </row>
    <row r="391" spans="27:176" ht="12.75" x14ac:dyDescent="0.2">
      <c r="AA391"/>
      <c r="AB391"/>
      <c r="AC391"/>
      <c r="AD391" s="63">
        <v>35314</v>
      </c>
      <c r="AE391" s="64">
        <v>35339</v>
      </c>
      <c r="AF391" s="65" t="s">
        <v>2539</v>
      </c>
      <c r="AG391" s="66" t="s">
        <v>2540</v>
      </c>
      <c r="AH391" s="67">
        <v>1.79</v>
      </c>
      <c r="AI391" s="68" t="s">
        <v>2254</v>
      </c>
      <c r="AJ391" s="67">
        <v>0</v>
      </c>
      <c r="AK391" s="69">
        <v>1000000</v>
      </c>
      <c r="FT391" s="14"/>
    </row>
    <row r="392" spans="27:176" ht="12.75" x14ac:dyDescent="0.2">
      <c r="AA392"/>
      <c r="AB392"/>
      <c r="AC392"/>
      <c r="AD392" s="63">
        <v>35314</v>
      </c>
      <c r="AE392" s="64">
        <v>35339</v>
      </c>
      <c r="AF392" s="65" t="s">
        <v>2541</v>
      </c>
      <c r="AG392" s="66" t="s">
        <v>2542</v>
      </c>
      <c r="AH392" s="67">
        <v>1.83</v>
      </c>
      <c r="AI392" s="68" t="s">
        <v>2254</v>
      </c>
      <c r="AJ392" s="67">
        <v>0</v>
      </c>
      <c r="AK392" s="69">
        <v>500000</v>
      </c>
      <c r="FT392" s="14"/>
    </row>
    <row r="393" spans="27:176" ht="12.75" x14ac:dyDescent="0.2">
      <c r="AA393"/>
      <c r="AB393"/>
      <c r="AC393"/>
      <c r="AD393" s="63">
        <v>35317</v>
      </c>
      <c r="AE393" s="64">
        <v>35339</v>
      </c>
      <c r="AF393" s="65" t="s">
        <v>2551</v>
      </c>
      <c r="AG393" s="66" t="s">
        <v>2552</v>
      </c>
      <c r="AH393" s="67">
        <v>1.88</v>
      </c>
      <c r="AI393" s="68" t="s">
        <v>2254</v>
      </c>
      <c r="AJ393" s="67">
        <v>0</v>
      </c>
      <c r="AK393" s="69">
        <v>1500000</v>
      </c>
      <c r="FT393" s="14"/>
    </row>
    <row r="394" spans="27:176" ht="12.75" x14ac:dyDescent="0.2">
      <c r="AA394"/>
      <c r="AB394"/>
      <c r="AC394"/>
      <c r="AD394" s="63">
        <v>35317</v>
      </c>
      <c r="AE394" s="64">
        <v>35339</v>
      </c>
      <c r="AF394" s="65" t="s">
        <v>2551</v>
      </c>
      <c r="AG394" s="66" t="s">
        <v>2552</v>
      </c>
      <c r="AH394" s="67">
        <v>1.86</v>
      </c>
      <c r="AI394" s="68" t="s">
        <v>2254</v>
      </c>
      <c r="AJ394" s="67">
        <v>0</v>
      </c>
      <c r="AK394" s="69">
        <v>500000</v>
      </c>
      <c r="FT394" s="14"/>
    </row>
    <row r="395" spans="27:176" ht="12.75" x14ac:dyDescent="0.2">
      <c r="AA395"/>
      <c r="AB395"/>
      <c r="AC395"/>
      <c r="AD395" s="63">
        <v>35318</v>
      </c>
      <c r="AE395" s="64">
        <v>35339</v>
      </c>
      <c r="AF395" s="65" t="s">
        <v>2553</v>
      </c>
      <c r="AG395" s="66" t="s">
        <v>2554</v>
      </c>
      <c r="AH395" s="67">
        <v>1.88</v>
      </c>
      <c r="AI395" s="68" t="s">
        <v>2254</v>
      </c>
      <c r="AJ395" s="67">
        <v>0</v>
      </c>
      <c r="AK395" s="69">
        <v>1000000</v>
      </c>
      <c r="FT395" s="14"/>
    </row>
    <row r="396" spans="27:176" ht="12.75" x14ac:dyDescent="0.2">
      <c r="AA396"/>
      <c r="AB396"/>
      <c r="AC396"/>
      <c r="AD396" s="63">
        <v>35318</v>
      </c>
      <c r="AE396" s="64">
        <v>35339</v>
      </c>
      <c r="AF396" s="65" t="s">
        <v>2553</v>
      </c>
      <c r="AG396" s="66" t="s">
        <v>2554</v>
      </c>
      <c r="AH396" s="67">
        <v>1.82</v>
      </c>
      <c r="AI396" s="68" t="s">
        <v>2254</v>
      </c>
      <c r="AJ396" s="67">
        <v>0</v>
      </c>
      <c r="AK396" s="69">
        <v>500000</v>
      </c>
      <c r="FT396" s="14"/>
    </row>
    <row r="397" spans="27:176" ht="12.75" x14ac:dyDescent="0.2">
      <c r="AA397"/>
      <c r="AB397"/>
      <c r="AC397"/>
      <c r="AD397" s="63">
        <v>35318</v>
      </c>
      <c r="AE397" s="64">
        <v>35339</v>
      </c>
      <c r="AF397" s="65" t="s">
        <v>2553</v>
      </c>
      <c r="AG397" s="66" t="s">
        <v>2554</v>
      </c>
      <c r="AH397" s="67">
        <v>1.81</v>
      </c>
      <c r="AI397" s="68" t="s">
        <v>2254</v>
      </c>
      <c r="AJ397" s="67">
        <v>0</v>
      </c>
      <c r="AK397" s="69">
        <v>500000</v>
      </c>
      <c r="FT397" s="14"/>
    </row>
    <row r="398" spans="27:176" ht="12.75" x14ac:dyDescent="0.2">
      <c r="AA398"/>
      <c r="AB398"/>
      <c r="AC398"/>
      <c r="AD398" s="63">
        <v>35318</v>
      </c>
      <c r="AE398" s="64">
        <v>35339</v>
      </c>
      <c r="AF398" s="65" t="s">
        <v>2553</v>
      </c>
      <c r="AG398" s="66" t="s">
        <v>2554</v>
      </c>
      <c r="AH398" s="67">
        <v>1.8</v>
      </c>
      <c r="AI398" s="68" t="s">
        <v>2254</v>
      </c>
      <c r="AJ398" s="67">
        <v>0</v>
      </c>
      <c r="AK398" s="69">
        <v>-310000</v>
      </c>
      <c r="FT398" s="14"/>
    </row>
    <row r="399" spans="27:176" ht="12.75" x14ac:dyDescent="0.2">
      <c r="AA399"/>
      <c r="AB399"/>
      <c r="AC399"/>
      <c r="AD399" s="63">
        <v>35318</v>
      </c>
      <c r="AE399" s="64">
        <v>35339</v>
      </c>
      <c r="AF399" s="65" t="s">
        <v>2553</v>
      </c>
      <c r="AG399" s="66" t="s">
        <v>2554</v>
      </c>
      <c r="AH399" s="67">
        <v>1.845</v>
      </c>
      <c r="AI399" s="68" t="s">
        <v>2254</v>
      </c>
      <c r="AJ399" s="67">
        <v>0</v>
      </c>
      <c r="AK399" s="69">
        <v>-1500000</v>
      </c>
      <c r="FT399" s="14"/>
    </row>
    <row r="400" spans="27:176" ht="12.75" x14ac:dyDescent="0.2">
      <c r="AA400"/>
      <c r="AB400"/>
      <c r="AC400"/>
      <c r="AD400" s="63">
        <v>35318</v>
      </c>
      <c r="AE400" s="64">
        <v>35339</v>
      </c>
      <c r="AF400" s="65" t="s">
        <v>2555</v>
      </c>
      <c r="AG400" s="66" t="s">
        <v>2556</v>
      </c>
      <c r="AH400" s="67">
        <v>1.905</v>
      </c>
      <c r="AI400" s="68" t="s">
        <v>2254</v>
      </c>
      <c r="AJ400" s="67">
        <v>0</v>
      </c>
      <c r="AK400" s="69">
        <v>200000</v>
      </c>
      <c r="FT400" s="14"/>
    </row>
    <row r="401" spans="27:176" ht="12.75" x14ac:dyDescent="0.2">
      <c r="AA401"/>
      <c r="AB401"/>
      <c r="AC401"/>
      <c r="AD401" s="63">
        <v>35318</v>
      </c>
      <c r="AE401" s="64">
        <v>35339</v>
      </c>
      <c r="AF401" s="65" t="s">
        <v>2555</v>
      </c>
      <c r="AG401" s="66" t="s">
        <v>2556</v>
      </c>
      <c r="AH401" s="67">
        <v>1.905</v>
      </c>
      <c r="AI401" s="68" t="s">
        <v>2254</v>
      </c>
      <c r="AJ401" s="67">
        <v>0</v>
      </c>
      <c r="AK401" s="69">
        <v>500000</v>
      </c>
      <c r="FT401" s="14"/>
    </row>
    <row r="402" spans="27:176" ht="12.75" x14ac:dyDescent="0.2">
      <c r="AA402"/>
      <c r="AB402"/>
      <c r="AC402"/>
      <c r="AD402" s="63">
        <v>35324</v>
      </c>
      <c r="AE402" s="64">
        <v>35339</v>
      </c>
      <c r="AF402" s="65" t="s">
        <v>2557</v>
      </c>
      <c r="AG402" s="66" t="s">
        <v>2558</v>
      </c>
      <c r="AH402" s="67">
        <v>1.925</v>
      </c>
      <c r="AI402" s="68" t="s">
        <v>2254</v>
      </c>
      <c r="AJ402" s="67">
        <v>0</v>
      </c>
      <c r="AK402" s="69">
        <v>-500000</v>
      </c>
      <c r="FT402" s="14"/>
    </row>
    <row r="403" spans="27:176" ht="12.75" x14ac:dyDescent="0.2">
      <c r="AA403"/>
      <c r="AB403"/>
      <c r="AC403"/>
      <c r="AD403" s="63">
        <v>35324</v>
      </c>
      <c r="AE403" s="64">
        <v>35339</v>
      </c>
      <c r="AF403" s="65" t="s">
        <v>2557</v>
      </c>
      <c r="AG403" s="66" t="s">
        <v>2558</v>
      </c>
      <c r="AH403" s="67">
        <v>1.94</v>
      </c>
      <c r="AI403" s="68" t="s">
        <v>2254</v>
      </c>
      <c r="AJ403" s="67">
        <v>0</v>
      </c>
      <c r="AK403" s="69">
        <v>-1000000</v>
      </c>
      <c r="FT403" s="14"/>
    </row>
    <row r="404" spans="27:176" ht="12.75" x14ac:dyDescent="0.2">
      <c r="AA404"/>
      <c r="AB404"/>
      <c r="AC404"/>
      <c r="AD404" s="63">
        <v>35324</v>
      </c>
      <c r="AE404" s="64">
        <v>35339</v>
      </c>
      <c r="AF404" s="65" t="s">
        <v>2557</v>
      </c>
      <c r="AG404" s="66" t="s">
        <v>2558</v>
      </c>
      <c r="AH404" s="67">
        <v>1.9550000000000001</v>
      </c>
      <c r="AI404" s="68" t="s">
        <v>2254</v>
      </c>
      <c r="AJ404" s="67">
        <v>0</v>
      </c>
      <c r="AK404" s="69">
        <v>-1000000</v>
      </c>
      <c r="FT404" s="14"/>
    </row>
    <row r="405" spans="27:176" ht="12.75" x14ac:dyDescent="0.2">
      <c r="AA405"/>
      <c r="AB405"/>
      <c r="AC405"/>
      <c r="AD405" s="63">
        <v>35326</v>
      </c>
      <c r="AE405" s="64">
        <v>35339</v>
      </c>
      <c r="AF405" s="65" t="s">
        <v>2559</v>
      </c>
      <c r="AG405" s="66" t="s">
        <v>2560</v>
      </c>
      <c r="AH405" s="67">
        <v>1.89</v>
      </c>
      <c r="AI405" s="68" t="s">
        <v>2254</v>
      </c>
      <c r="AJ405" s="67">
        <v>0</v>
      </c>
      <c r="AK405" s="69">
        <v>500000</v>
      </c>
      <c r="FT405" s="14"/>
    </row>
    <row r="406" spans="27:176" ht="12.75" x14ac:dyDescent="0.2">
      <c r="AA406"/>
      <c r="AB406"/>
      <c r="AC406"/>
      <c r="AD406" s="63">
        <v>35326</v>
      </c>
      <c r="AE406" s="64">
        <v>35339</v>
      </c>
      <c r="AF406" s="65" t="s">
        <v>2559</v>
      </c>
      <c r="AG406" s="66" t="s">
        <v>2560</v>
      </c>
      <c r="AH406" s="67">
        <v>1.94</v>
      </c>
      <c r="AI406" s="68" t="s">
        <v>2254</v>
      </c>
      <c r="AJ406" s="67">
        <v>0</v>
      </c>
      <c r="AK406" s="69">
        <v>-500000</v>
      </c>
      <c r="FT406" s="14"/>
    </row>
    <row r="407" spans="27:176" ht="12.75" x14ac:dyDescent="0.2">
      <c r="AA407"/>
      <c r="AB407"/>
      <c r="AC407"/>
      <c r="AD407" s="63">
        <v>35327</v>
      </c>
      <c r="AE407" s="64">
        <v>35339</v>
      </c>
      <c r="AF407" s="65" t="s">
        <v>2561</v>
      </c>
      <c r="AG407" s="66" t="s">
        <v>2562</v>
      </c>
      <c r="AH407" s="67">
        <v>2.0499999999999998</v>
      </c>
      <c r="AI407" s="68" t="s">
        <v>2254</v>
      </c>
      <c r="AJ407" s="67">
        <v>0</v>
      </c>
      <c r="AK407" s="69">
        <v>-9000000</v>
      </c>
      <c r="FT407" s="14"/>
    </row>
    <row r="408" spans="27:176" ht="12.75" x14ac:dyDescent="0.2">
      <c r="AA408"/>
      <c r="AB408"/>
      <c r="AC408"/>
      <c r="AD408" s="63">
        <v>35327</v>
      </c>
      <c r="AE408" s="64">
        <v>35339</v>
      </c>
      <c r="AF408" s="65" t="s">
        <v>2561</v>
      </c>
      <c r="AG408" s="66" t="s">
        <v>2562</v>
      </c>
      <c r="AH408" s="67">
        <v>2.0499999999999998</v>
      </c>
      <c r="AI408" s="68" t="s">
        <v>2280</v>
      </c>
      <c r="AJ408" s="67">
        <v>0</v>
      </c>
      <c r="AK408" s="69">
        <v>9000000</v>
      </c>
      <c r="FT408" s="14"/>
    </row>
    <row r="409" spans="27:176" ht="12.75" x14ac:dyDescent="0.2">
      <c r="AA409"/>
      <c r="AB409"/>
      <c r="AC409"/>
      <c r="AD409" s="63">
        <v>35327</v>
      </c>
      <c r="AE409" s="64">
        <v>35339</v>
      </c>
      <c r="AF409" s="65" t="s">
        <v>2563</v>
      </c>
      <c r="AG409" s="66" t="s">
        <v>2622</v>
      </c>
      <c r="AH409" s="67">
        <v>2.0699999999999998</v>
      </c>
      <c r="AI409" s="68" t="s">
        <v>2254</v>
      </c>
      <c r="AJ409" s="67">
        <v>0</v>
      </c>
      <c r="AK409" s="69">
        <v>-1000000</v>
      </c>
      <c r="FT409" s="14"/>
    </row>
    <row r="410" spans="27:176" ht="12.75" x14ac:dyDescent="0.2">
      <c r="AA410"/>
      <c r="AB410"/>
      <c r="AC410"/>
      <c r="AD410" s="63">
        <v>35328</v>
      </c>
      <c r="AE410" s="64">
        <v>35339</v>
      </c>
      <c r="AF410" s="65" t="s">
        <v>2623</v>
      </c>
      <c r="AG410" s="66" t="s">
        <v>2624</v>
      </c>
      <c r="AH410" s="67">
        <v>2.032</v>
      </c>
      <c r="AI410" s="68" t="s">
        <v>2254</v>
      </c>
      <c r="AJ410" s="67">
        <v>0</v>
      </c>
      <c r="AK410" s="69">
        <v>-100000</v>
      </c>
      <c r="FT410" s="14"/>
    </row>
    <row r="411" spans="27:176" ht="12.75" x14ac:dyDescent="0.2">
      <c r="AA411"/>
      <c r="AB411"/>
      <c r="AC411"/>
      <c r="AD411" s="63">
        <v>35328</v>
      </c>
      <c r="AE411" s="64">
        <v>35339</v>
      </c>
      <c r="AF411" s="65" t="s">
        <v>2623</v>
      </c>
      <c r="AG411" s="66" t="s">
        <v>2624</v>
      </c>
      <c r="AH411" s="67">
        <v>2.0310000000000001</v>
      </c>
      <c r="AI411" s="68" t="s">
        <v>2254</v>
      </c>
      <c r="AJ411" s="67">
        <v>0</v>
      </c>
      <c r="AK411" s="69">
        <v>-280000</v>
      </c>
      <c r="FT411" s="14"/>
    </row>
    <row r="412" spans="27:176" ht="12.75" x14ac:dyDescent="0.2">
      <c r="AA412"/>
      <c r="AB412"/>
      <c r="AC412"/>
      <c r="AD412" s="63">
        <v>35328</v>
      </c>
      <c r="AE412" s="64">
        <v>35339</v>
      </c>
      <c r="AF412" s="65" t="s">
        <v>2623</v>
      </c>
      <c r="AG412" s="66" t="s">
        <v>2624</v>
      </c>
      <c r="AH412" s="67">
        <v>2.0299999999999998</v>
      </c>
      <c r="AI412" s="68" t="s">
        <v>2254</v>
      </c>
      <c r="AJ412" s="67">
        <v>0</v>
      </c>
      <c r="AK412" s="69">
        <v>-90000</v>
      </c>
      <c r="FT412" s="14"/>
    </row>
    <row r="413" spans="27:176" ht="12.75" x14ac:dyDescent="0.2">
      <c r="AA413"/>
      <c r="AB413"/>
      <c r="AC413"/>
      <c r="AD413" s="63">
        <v>35328</v>
      </c>
      <c r="AE413" s="64">
        <v>35339</v>
      </c>
      <c r="AF413" s="65" t="s">
        <v>2623</v>
      </c>
      <c r="AG413" s="66" t="s">
        <v>2624</v>
      </c>
      <c r="AH413" s="67">
        <v>1.98</v>
      </c>
      <c r="AI413" s="68" t="s">
        <v>2254</v>
      </c>
      <c r="AJ413" s="67">
        <v>0</v>
      </c>
      <c r="AK413" s="69">
        <v>750000</v>
      </c>
      <c r="FT413" s="14"/>
    </row>
    <row r="414" spans="27:176" ht="12.75" x14ac:dyDescent="0.2">
      <c r="AA414"/>
      <c r="AB414"/>
      <c r="AC414"/>
      <c r="AD414" s="63">
        <v>35328</v>
      </c>
      <c r="AE414" s="64">
        <v>35339</v>
      </c>
      <c r="AF414" s="65" t="s">
        <v>2623</v>
      </c>
      <c r="AG414" s="66" t="s">
        <v>2624</v>
      </c>
      <c r="AH414" s="67">
        <v>1.98</v>
      </c>
      <c r="AI414" s="68" t="s">
        <v>2254</v>
      </c>
      <c r="AJ414" s="67">
        <v>0</v>
      </c>
      <c r="AK414" s="69">
        <v>250000</v>
      </c>
      <c r="FT414" s="14"/>
    </row>
    <row r="415" spans="27:176" ht="12.75" x14ac:dyDescent="0.2">
      <c r="AA415"/>
      <c r="AB415"/>
      <c r="AC415"/>
      <c r="AD415" s="63">
        <v>35328</v>
      </c>
      <c r="AE415" s="64">
        <v>35339</v>
      </c>
      <c r="AF415" s="65" t="s">
        <v>2623</v>
      </c>
      <c r="AG415" s="66" t="s">
        <v>2624</v>
      </c>
      <c r="AH415" s="67">
        <v>2.02</v>
      </c>
      <c r="AI415" s="68" t="s">
        <v>2254</v>
      </c>
      <c r="AJ415" s="67">
        <v>0</v>
      </c>
      <c r="AK415" s="69">
        <v>500000</v>
      </c>
      <c r="FT415" s="14"/>
    </row>
    <row r="416" spans="27:176" ht="12.75" x14ac:dyDescent="0.2">
      <c r="AA416"/>
      <c r="AB416"/>
      <c r="AC416"/>
      <c r="AD416" s="63">
        <v>35328</v>
      </c>
      <c r="AE416" s="64">
        <v>35339</v>
      </c>
      <c r="AF416" s="65" t="s">
        <v>2623</v>
      </c>
      <c r="AG416" s="66" t="s">
        <v>2624</v>
      </c>
      <c r="AH416" s="67">
        <v>2.0099999999999998</v>
      </c>
      <c r="AI416" s="68" t="s">
        <v>2254</v>
      </c>
      <c r="AJ416" s="67">
        <v>0</v>
      </c>
      <c r="AK416" s="69">
        <v>500000</v>
      </c>
      <c r="FT416" s="14"/>
    </row>
    <row r="417" spans="27:176" ht="12.75" x14ac:dyDescent="0.2">
      <c r="AA417"/>
      <c r="AB417"/>
      <c r="AC417"/>
      <c r="AD417" s="63">
        <v>35328</v>
      </c>
      <c r="AE417" s="64">
        <v>35339</v>
      </c>
      <c r="AF417" s="65" t="s">
        <v>2623</v>
      </c>
      <c r="AG417" s="66" t="s">
        <v>2624</v>
      </c>
      <c r="AH417" s="67">
        <v>1.99</v>
      </c>
      <c r="AI417" s="68" t="s">
        <v>2254</v>
      </c>
      <c r="AJ417" s="67">
        <v>0</v>
      </c>
      <c r="AK417" s="69">
        <v>800000</v>
      </c>
      <c r="FT417" s="14"/>
    </row>
    <row r="418" spans="27:176" ht="12.75" x14ac:dyDescent="0.2">
      <c r="AA418"/>
      <c r="AB418"/>
      <c r="AC418"/>
      <c r="AD418" s="63">
        <v>35331</v>
      </c>
      <c r="AE418" s="64">
        <v>35339</v>
      </c>
      <c r="AF418" s="65" t="s">
        <v>2659</v>
      </c>
      <c r="AG418" s="66" t="s">
        <v>2660</v>
      </c>
      <c r="AH418" s="67">
        <v>1.915</v>
      </c>
      <c r="AI418" s="68" t="s">
        <v>2254</v>
      </c>
      <c r="AJ418" s="67">
        <v>0</v>
      </c>
      <c r="AK418" s="69">
        <v>1000000</v>
      </c>
      <c r="FT418" s="14"/>
    </row>
    <row r="419" spans="27:176" ht="12.75" x14ac:dyDescent="0.2">
      <c r="AA419"/>
      <c r="AB419"/>
      <c r="AC419"/>
      <c r="AD419" s="63">
        <v>35331</v>
      </c>
      <c r="AE419" s="64">
        <v>35339</v>
      </c>
      <c r="AF419" s="65" t="s">
        <v>2661</v>
      </c>
      <c r="AG419" s="66" t="s">
        <v>2662</v>
      </c>
      <c r="AH419" s="67">
        <v>1.873</v>
      </c>
      <c r="AI419" s="68" t="s">
        <v>2254</v>
      </c>
      <c r="AJ419" s="67">
        <v>0</v>
      </c>
      <c r="AK419" s="69">
        <v>-1930000</v>
      </c>
      <c r="FT419" s="14"/>
    </row>
    <row r="420" spans="27:176" ht="12.75" x14ac:dyDescent="0.2">
      <c r="AA420"/>
      <c r="AB420"/>
      <c r="AC420"/>
      <c r="AD420" s="63">
        <v>35331</v>
      </c>
      <c r="AE420" s="64">
        <v>35339</v>
      </c>
      <c r="AF420" s="65" t="s">
        <v>2661</v>
      </c>
      <c r="AG420" s="66" t="s">
        <v>2662</v>
      </c>
      <c r="AH420" s="67">
        <v>1.873</v>
      </c>
      <c r="AI420" s="68" t="s">
        <v>2663</v>
      </c>
      <c r="AJ420" s="67">
        <v>0</v>
      </c>
      <c r="AK420" s="69">
        <v>1930000</v>
      </c>
      <c r="FT420" s="14"/>
    </row>
    <row r="421" spans="27:176" ht="12.75" x14ac:dyDescent="0.2">
      <c r="AA421"/>
      <c r="AB421"/>
      <c r="AC421"/>
      <c r="AD421" s="63">
        <v>35331</v>
      </c>
      <c r="AE421" s="64">
        <v>35339</v>
      </c>
      <c r="AF421" s="65" t="s">
        <v>2661</v>
      </c>
      <c r="AG421" s="66" t="s">
        <v>2662</v>
      </c>
      <c r="AH421" s="67">
        <v>1.873</v>
      </c>
      <c r="AI421" s="68" t="s">
        <v>2664</v>
      </c>
      <c r="AJ421" s="67">
        <v>0</v>
      </c>
      <c r="AK421" s="69">
        <v>266666</v>
      </c>
      <c r="FT421" s="14"/>
    </row>
    <row r="422" spans="27:176" ht="12.75" x14ac:dyDescent="0.2">
      <c r="AA422"/>
      <c r="AB422"/>
      <c r="AC422"/>
      <c r="AD422" s="63">
        <v>35331</v>
      </c>
      <c r="AE422" s="64">
        <v>35339</v>
      </c>
      <c r="AF422" s="65" t="s">
        <v>2661</v>
      </c>
      <c r="AG422" s="66" t="s">
        <v>2662</v>
      </c>
      <c r="AH422" s="67">
        <v>1.873</v>
      </c>
      <c r="AI422" s="68" t="s">
        <v>2663</v>
      </c>
      <c r="AJ422" s="67">
        <v>0</v>
      </c>
      <c r="AK422" s="69">
        <v>-266666</v>
      </c>
      <c r="FT422" s="14"/>
    </row>
    <row r="423" spans="27:176" ht="12.75" x14ac:dyDescent="0.2">
      <c r="AA423"/>
      <c r="AB423"/>
      <c r="AC423"/>
      <c r="AD423" s="63">
        <v>35331</v>
      </c>
      <c r="AE423" s="64">
        <v>35339</v>
      </c>
      <c r="AF423" s="65" t="s">
        <v>2665</v>
      </c>
      <c r="AG423" s="66" t="s">
        <v>2666</v>
      </c>
      <c r="AH423" s="67">
        <v>1.94</v>
      </c>
      <c r="AI423" s="68" t="s">
        <v>2663</v>
      </c>
      <c r="AJ423" s="67">
        <v>0</v>
      </c>
      <c r="AK423" s="69">
        <v>1000000</v>
      </c>
      <c r="FT423" s="14"/>
    </row>
    <row r="424" spans="27:176" ht="12.75" x14ac:dyDescent="0.2">
      <c r="AA424"/>
      <c r="AB424"/>
      <c r="AC424"/>
      <c r="AD424" s="63">
        <v>35331</v>
      </c>
      <c r="AE424" s="64">
        <v>35339</v>
      </c>
      <c r="AF424" s="65" t="s">
        <v>2665</v>
      </c>
      <c r="AG424" s="66" t="s">
        <v>2666</v>
      </c>
      <c r="AH424" s="67">
        <v>1.925</v>
      </c>
      <c r="AI424" s="68" t="s">
        <v>2663</v>
      </c>
      <c r="AJ424" s="67">
        <v>0</v>
      </c>
      <c r="AK424" s="69">
        <v>300000</v>
      </c>
      <c r="FT424" s="14"/>
    </row>
    <row r="425" spans="27:176" ht="12.75" x14ac:dyDescent="0.2">
      <c r="AA425"/>
      <c r="AB425"/>
      <c r="AC425"/>
      <c r="AD425" s="63">
        <v>35332</v>
      </c>
      <c r="AE425" s="64">
        <v>35339</v>
      </c>
      <c r="AF425" s="65" t="s">
        <v>2667</v>
      </c>
      <c r="AG425" s="66" t="s">
        <v>2668</v>
      </c>
      <c r="AH425" s="67">
        <v>1.9</v>
      </c>
      <c r="AI425" s="68" t="s">
        <v>2254</v>
      </c>
      <c r="AJ425" s="67">
        <v>0</v>
      </c>
      <c r="AK425" s="69">
        <v>-1000000</v>
      </c>
      <c r="FT425" s="14"/>
    </row>
    <row r="426" spans="27:176" ht="12.75" x14ac:dyDescent="0.2">
      <c r="AA426"/>
      <c r="AB426"/>
      <c r="AC426"/>
      <c r="AD426" s="63">
        <v>35332</v>
      </c>
      <c r="AE426" s="64">
        <v>35339</v>
      </c>
      <c r="AF426" s="65" t="s">
        <v>2667</v>
      </c>
      <c r="AG426" s="66" t="s">
        <v>2668</v>
      </c>
      <c r="AH426" s="67">
        <v>1.86</v>
      </c>
      <c r="AI426" s="68" t="s">
        <v>2254</v>
      </c>
      <c r="AJ426" s="67">
        <v>0</v>
      </c>
      <c r="AK426" s="69">
        <v>1000000</v>
      </c>
      <c r="AL426" s="14"/>
      <c r="FT426" s="14"/>
    </row>
    <row r="427" spans="27:176" ht="12.75" x14ac:dyDescent="0.2">
      <c r="AA427"/>
      <c r="AB427"/>
      <c r="AC427"/>
      <c r="AD427" s="63"/>
      <c r="AE427" s="64"/>
      <c r="AF427" s="65"/>
      <c r="AG427" s="66"/>
      <c r="AH427" s="67"/>
      <c r="AI427" s="68"/>
      <c r="AJ427" s="67"/>
      <c r="AK427" s="69">
        <f>SUM(AK339:AK426)</f>
        <v>6261500</v>
      </c>
      <c r="FT427" s="14"/>
    </row>
    <row r="428" spans="27:176" ht="12.75" x14ac:dyDescent="0.2">
      <c r="AA428"/>
      <c r="AB428"/>
      <c r="AC428"/>
      <c r="AD428" s="63"/>
      <c r="AE428" s="64"/>
      <c r="AF428" s="65"/>
      <c r="AG428" s="66"/>
      <c r="AH428" s="67"/>
      <c r="AI428" s="68"/>
      <c r="AJ428" s="67"/>
      <c r="AK428" s="69"/>
      <c r="FT428" s="14"/>
    </row>
    <row r="429" spans="27:176" ht="12.75" x14ac:dyDescent="0.2">
      <c r="AA429"/>
      <c r="AB429"/>
      <c r="AC429"/>
      <c r="AD429" s="63">
        <v>35117</v>
      </c>
      <c r="AE429" s="64">
        <v>35370</v>
      </c>
      <c r="AF429" s="65" t="s">
        <v>2263</v>
      </c>
      <c r="AG429" s="66"/>
      <c r="AH429" s="67">
        <v>2.02</v>
      </c>
      <c r="AI429" s="68" t="s">
        <v>2265</v>
      </c>
      <c r="AJ429" s="67">
        <v>-0.12</v>
      </c>
      <c r="AK429" s="69">
        <v>5000000</v>
      </c>
      <c r="FT429" s="14"/>
    </row>
    <row r="430" spans="27:176" ht="12.75" x14ac:dyDescent="0.2">
      <c r="AA430"/>
      <c r="AB430"/>
      <c r="AC430"/>
      <c r="AD430" s="63">
        <v>35166</v>
      </c>
      <c r="AE430" s="64">
        <v>35370</v>
      </c>
      <c r="AF430" s="65" t="s">
        <v>2302</v>
      </c>
      <c r="AG430" s="66">
        <v>32691</v>
      </c>
      <c r="AH430" s="67">
        <v>2.27</v>
      </c>
      <c r="AI430" s="68" t="s">
        <v>2254</v>
      </c>
      <c r="AJ430" s="67">
        <v>0</v>
      </c>
      <c r="AK430" s="69">
        <v>1750000</v>
      </c>
      <c r="FT430" s="14"/>
    </row>
    <row r="431" spans="27:176" ht="12.75" x14ac:dyDescent="0.2">
      <c r="AA431"/>
      <c r="AB431"/>
      <c r="AC431"/>
      <c r="AD431" s="63">
        <v>35216</v>
      </c>
      <c r="AE431" s="64">
        <v>35370</v>
      </c>
      <c r="AF431" s="68" t="s">
        <v>2317</v>
      </c>
      <c r="AG431" s="66">
        <v>43219</v>
      </c>
      <c r="AH431" s="67">
        <v>2.395</v>
      </c>
      <c r="AI431" s="68" t="s">
        <v>2254</v>
      </c>
      <c r="AJ431" s="67">
        <v>0</v>
      </c>
      <c r="AK431" s="69">
        <v>500000</v>
      </c>
      <c r="FT431" s="14"/>
    </row>
    <row r="432" spans="27:176" ht="12.75" x14ac:dyDescent="0.2">
      <c r="AA432"/>
      <c r="AB432"/>
      <c r="AC432"/>
      <c r="AD432" s="63">
        <v>35222</v>
      </c>
      <c r="AE432" s="64">
        <v>35370</v>
      </c>
      <c r="AF432" s="68" t="s">
        <v>2397</v>
      </c>
      <c r="AG432" s="66">
        <v>44120</v>
      </c>
      <c r="AH432" s="67">
        <v>2.41</v>
      </c>
      <c r="AI432" s="68" t="s">
        <v>2280</v>
      </c>
      <c r="AJ432" s="67">
        <v>0</v>
      </c>
      <c r="AK432" s="69">
        <v>2000000</v>
      </c>
      <c r="FT432" s="14"/>
    </row>
    <row r="433" spans="27:176" ht="12.75" x14ac:dyDescent="0.2">
      <c r="AA433"/>
      <c r="AB433"/>
      <c r="AC433"/>
      <c r="AD433" s="63">
        <v>35228</v>
      </c>
      <c r="AE433" s="64">
        <v>35370</v>
      </c>
      <c r="AF433" s="68" t="s">
        <v>2398</v>
      </c>
      <c r="AG433" s="66">
        <v>44830</v>
      </c>
      <c r="AH433" s="67">
        <v>2.4700000000000002</v>
      </c>
      <c r="AI433" s="68" t="s">
        <v>2254</v>
      </c>
      <c r="AJ433" s="67">
        <v>0</v>
      </c>
      <c r="AK433" s="69">
        <v>500000</v>
      </c>
      <c r="FT433" s="14"/>
    </row>
    <row r="434" spans="27:176" ht="12.75" x14ac:dyDescent="0.2">
      <c r="AA434"/>
      <c r="AB434"/>
      <c r="AC434"/>
      <c r="AD434" s="63">
        <v>35227</v>
      </c>
      <c r="AE434" s="64">
        <v>35370</v>
      </c>
      <c r="AF434" s="65" t="s">
        <v>2320</v>
      </c>
      <c r="AG434" s="66">
        <v>44813.2</v>
      </c>
      <c r="AH434" s="67">
        <v>2.4340000000000002</v>
      </c>
      <c r="AI434" s="68" t="s">
        <v>2280</v>
      </c>
      <c r="AJ434" s="67">
        <v>0</v>
      </c>
      <c r="AK434" s="69">
        <v>-2500000</v>
      </c>
      <c r="FT434" s="14"/>
    </row>
    <row r="435" spans="27:176" ht="12.75" x14ac:dyDescent="0.2">
      <c r="AA435"/>
      <c r="AB435"/>
      <c r="AC435"/>
      <c r="AD435" s="63">
        <v>35227</v>
      </c>
      <c r="AE435" s="64">
        <v>35370</v>
      </c>
      <c r="AF435" s="65" t="s">
        <v>2320</v>
      </c>
      <c r="AG435" s="66">
        <v>44813.2</v>
      </c>
      <c r="AH435" s="67">
        <v>2.4340000000000002</v>
      </c>
      <c r="AI435" s="68" t="s">
        <v>2280</v>
      </c>
      <c r="AJ435" s="67">
        <v>0</v>
      </c>
      <c r="AK435" s="69">
        <v>2500000</v>
      </c>
      <c r="FT435" s="14"/>
    </row>
    <row r="436" spans="27:176" ht="12.75" x14ac:dyDescent="0.2">
      <c r="AA436"/>
      <c r="AB436"/>
      <c r="AC436"/>
      <c r="AD436" s="63">
        <v>35235</v>
      </c>
      <c r="AE436" s="64">
        <v>35370</v>
      </c>
      <c r="AF436" s="65" t="s">
        <v>2669</v>
      </c>
      <c r="AG436" s="66" t="s">
        <v>2670</v>
      </c>
      <c r="AH436" s="67">
        <v>2.64</v>
      </c>
      <c r="AI436" s="68" t="s">
        <v>2663</v>
      </c>
      <c r="AJ436" s="67">
        <v>0</v>
      </c>
      <c r="AK436" s="69">
        <v>600000</v>
      </c>
      <c r="FT436" s="14"/>
    </row>
    <row r="437" spans="27:176" ht="12.75" x14ac:dyDescent="0.2">
      <c r="AA437"/>
      <c r="AB437"/>
      <c r="AC437"/>
      <c r="AD437" s="63">
        <v>35235</v>
      </c>
      <c r="AE437" s="64">
        <v>35370</v>
      </c>
      <c r="AF437" s="65" t="s">
        <v>2671</v>
      </c>
      <c r="AG437" s="66" t="s">
        <v>2672</v>
      </c>
      <c r="AH437" s="67">
        <v>2.65</v>
      </c>
      <c r="AI437" s="68" t="s">
        <v>2663</v>
      </c>
      <c r="AJ437" s="67">
        <v>0</v>
      </c>
      <c r="AK437" s="69">
        <v>-3300000</v>
      </c>
      <c r="FT437" s="14"/>
    </row>
    <row r="438" spans="27:176" ht="12.75" x14ac:dyDescent="0.2">
      <c r="AA438"/>
      <c r="AB438"/>
      <c r="AC438"/>
      <c r="AD438" s="63">
        <v>35235</v>
      </c>
      <c r="AE438" s="64">
        <v>35370</v>
      </c>
      <c r="AF438" s="65" t="s">
        <v>2671</v>
      </c>
      <c r="AG438" s="66" t="s">
        <v>2672</v>
      </c>
      <c r="AH438" s="67">
        <v>2.65</v>
      </c>
      <c r="AI438" s="68" t="s">
        <v>2663</v>
      </c>
      <c r="AJ438" s="67">
        <v>0</v>
      </c>
      <c r="AK438" s="69">
        <v>-1320000</v>
      </c>
      <c r="FT438" s="14"/>
    </row>
    <row r="439" spans="27:176" ht="12.75" x14ac:dyDescent="0.2">
      <c r="AA439"/>
      <c r="AB439"/>
      <c r="AC439"/>
      <c r="AD439" s="63">
        <v>35236</v>
      </c>
      <c r="AE439" s="64">
        <v>35370</v>
      </c>
      <c r="AF439" s="65" t="s">
        <v>2323</v>
      </c>
      <c r="AG439" s="66" t="s">
        <v>2673</v>
      </c>
      <c r="AH439" s="67">
        <v>2.645</v>
      </c>
      <c r="AI439" s="68" t="s">
        <v>2663</v>
      </c>
      <c r="AJ439" s="67">
        <v>0</v>
      </c>
      <c r="AK439" s="69">
        <v>2000000</v>
      </c>
      <c r="FT439" s="14"/>
    </row>
    <row r="440" spans="27:176" ht="12.75" x14ac:dyDescent="0.2">
      <c r="AA440"/>
      <c r="AB440"/>
      <c r="AC440"/>
      <c r="AD440" s="63">
        <v>35236</v>
      </c>
      <c r="AE440" s="64">
        <v>35370</v>
      </c>
      <c r="AF440" s="65" t="s">
        <v>2323</v>
      </c>
      <c r="AG440" s="66" t="s">
        <v>2673</v>
      </c>
      <c r="AH440" s="67">
        <v>2.665</v>
      </c>
      <c r="AI440" s="68" t="s">
        <v>2663</v>
      </c>
      <c r="AJ440" s="67">
        <v>0</v>
      </c>
      <c r="AK440" s="69">
        <v>1500000</v>
      </c>
      <c r="FT440" s="14"/>
    </row>
    <row r="441" spans="27:176" ht="12.75" x14ac:dyDescent="0.2">
      <c r="AA441"/>
      <c r="AB441"/>
      <c r="AC441"/>
      <c r="AD441" s="63">
        <v>35241</v>
      </c>
      <c r="AE441" s="64">
        <v>35370</v>
      </c>
      <c r="AF441" s="65" t="s">
        <v>2334</v>
      </c>
      <c r="AG441" s="66">
        <v>48335</v>
      </c>
      <c r="AH441" s="67">
        <v>2.6949999999999998</v>
      </c>
      <c r="AI441" s="68" t="s">
        <v>2280</v>
      </c>
      <c r="AJ441" s="67">
        <v>0</v>
      </c>
      <c r="AK441" s="69">
        <v>500000</v>
      </c>
      <c r="FT441" s="14"/>
    </row>
    <row r="442" spans="27:176" ht="12.75" x14ac:dyDescent="0.2">
      <c r="AA442"/>
      <c r="AB442"/>
      <c r="AC442"/>
      <c r="AD442" s="63">
        <v>35237</v>
      </c>
      <c r="AE442" s="64">
        <v>35370</v>
      </c>
      <c r="AF442" s="65" t="s">
        <v>2333</v>
      </c>
      <c r="AG442" s="66" t="s">
        <v>2294</v>
      </c>
      <c r="AH442" s="67">
        <v>2.67</v>
      </c>
      <c r="AI442" s="68" t="s">
        <v>2280</v>
      </c>
      <c r="AJ442" s="67">
        <v>0</v>
      </c>
      <c r="AK442" s="69">
        <v>-500000</v>
      </c>
      <c r="FT442" s="14"/>
    </row>
    <row r="443" spans="27:176" ht="12.75" x14ac:dyDescent="0.2">
      <c r="AA443"/>
      <c r="AB443"/>
      <c r="AC443"/>
      <c r="AD443" s="63">
        <v>35237</v>
      </c>
      <c r="AE443" s="64">
        <v>35370</v>
      </c>
      <c r="AF443" s="65" t="s">
        <v>2333</v>
      </c>
      <c r="AG443" s="66" t="s">
        <v>2295</v>
      </c>
      <c r="AH443" s="67">
        <v>2.67</v>
      </c>
      <c r="AI443" s="68" t="s">
        <v>2280</v>
      </c>
      <c r="AJ443" s="67">
        <v>0</v>
      </c>
      <c r="AK443" s="69">
        <v>500000</v>
      </c>
      <c r="FT443" s="14"/>
    </row>
    <row r="444" spans="27:176" ht="12.75" x14ac:dyDescent="0.2">
      <c r="AA444"/>
      <c r="AB444"/>
      <c r="AC444"/>
      <c r="AD444" s="63">
        <v>35244</v>
      </c>
      <c r="AE444" s="64">
        <v>35370</v>
      </c>
      <c r="AF444" s="65" t="s">
        <v>2674</v>
      </c>
      <c r="AG444" s="66" t="s">
        <v>2675</v>
      </c>
      <c r="AH444" s="67">
        <v>2.7650000000000001</v>
      </c>
      <c r="AI444" s="68" t="s">
        <v>2254</v>
      </c>
      <c r="AJ444" s="67">
        <v>0</v>
      </c>
      <c r="AK444" s="69">
        <v>500000</v>
      </c>
      <c r="FT444" s="14"/>
    </row>
    <row r="445" spans="27:176" ht="12.75" x14ac:dyDescent="0.2">
      <c r="AA445"/>
      <c r="AB445"/>
      <c r="AC445"/>
      <c r="AD445" s="63">
        <v>35263</v>
      </c>
      <c r="AE445" s="64">
        <v>35370</v>
      </c>
      <c r="AF445" s="65" t="s">
        <v>2676</v>
      </c>
      <c r="AG445" s="66" t="s">
        <v>2677</v>
      </c>
      <c r="AH445" s="67">
        <v>2.5499999999999998</v>
      </c>
      <c r="AI445" s="68" t="s">
        <v>2254</v>
      </c>
      <c r="AJ445" s="67">
        <v>0</v>
      </c>
      <c r="AK445" s="69">
        <v>-500000</v>
      </c>
      <c r="FT445" s="14"/>
    </row>
    <row r="446" spans="27:176" ht="12.75" x14ac:dyDescent="0.2">
      <c r="AA446"/>
      <c r="AB446"/>
      <c r="AC446"/>
      <c r="AD446" s="63">
        <v>35264</v>
      </c>
      <c r="AE446" s="64">
        <v>35370</v>
      </c>
      <c r="AF446" s="65" t="s">
        <v>2339</v>
      </c>
      <c r="AG446" s="66" t="s">
        <v>2693</v>
      </c>
      <c r="AH446" s="67">
        <v>2.5</v>
      </c>
      <c r="AI446" s="68" t="s">
        <v>2254</v>
      </c>
      <c r="AJ446" s="67">
        <v>0</v>
      </c>
      <c r="AK446" s="69">
        <v>-800000</v>
      </c>
      <c r="FT446" s="14"/>
    </row>
    <row r="447" spans="27:176" ht="12.75" x14ac:dyDescent="0.2">
      <c r="AA447"/>
      <c r="AB447"/>
      <c r="AC447"/>
      <c r="AD447" s="63">
        <v>35265</v>
      </c>
      <c r="AE447" s="64">
        <v>35370</v>
      </c>
      <c r="AF447" s="65" t="s">
        <v>2340</v>
      </c>
      <c r="AG447" s="66" t="s">
        <v>2694</v>
      </c>
      <c r="AH447" s="67">
        <v>2.4249999999999998</v>
      </c>
      <c r="AI447" s="68" t="s">
        <v>2254</v>
      </c>
      <c r="AJ447" s="67">
        <v>0</v>
      </c>
      <c r="AK447" s="69">
        <v>-500000</v>
      </c>
      <c r="FT447" s="14"/>
    </row>
    <row r="448" spans="27:176" ht="12.75" x14ac:dyDescent="0.2">
      <c r="AA448"/>
      <c r="AB448"/>
      <c r="AC448"/>
      <c r="AD448" s="63">
        <v>35265</v>
      </c>
      <c r="AE448" s="64">
        <v>35370</v>
      </c>
      <c r="AF448" s="65" t="s">
        <v>2340</v>
      </c>
      <c r="AG448" s="66" t="s">
        <v>2694</v>
      </c>
      <c r="AH448" s="67">
        <v>2.41</v>
      </c>
      <c r="AI448" s="68" t="s">
        <v>2254</v>
      </c>
      <c r="AJ448" s="67">
        <v>0</v>
      </c>
      <c r="AK448" s="69">
        <v>-250000</v>
      </c>
      <c r="FT448" s="14"/>
    </row>
    <row r="449" spans="27:176" ht="12.75" x14ac:dyDescent="0.2">
      <c r="AA449"/>
      <c r="AB449"/>
      <c r="AC449"/>
      <c r="AD449" s="63">
        <v>35265</v>
      </c>
      <c r="AE449" s="64">
        <v>35370</v>
      </c>
      <c r="AF449" s="65" t="s">
        <v>2340</v>
      </c>
      <c r="AG449" s="66" t="s">
        <v>2694</v>
      </c>
      <c r="AH449" s="67">
        <v>2.4049999999999998</v>
      </c>
      <c r="AI449" s="68" t="s">
        <v>2254</v>
      </c>
      <c r="AJ449" s="67">
        <v>0</v>
      </c>
      <c r="AK449" s="69">
        <v>-500000</v>
      </c>
      <c r="FT449" s="14"/>
    </row>
    <row r="450" spans="27:176" ht="12.75" x14ac:dyDescent="0.2">
      <c r="AA450"/>
      <c r="AB450"/>
      <c r="AC450"/>
      <c r="AD450" s="63">
        <v>35265</v>
      </c>
      <c r="AE450" s="64">
        <v>35370</v>
      </c>
      <c r="AF450" s="65" t="s">
        <v>2353</v>
      </c>
      <c r="AG450" s="66" t="s">
        <v>2354</v>
      </c>
      <c r="AH450" s="67">
        <v>2.41</v>
      </c>
      <c r="AI450" s="68" t="s">
        <v>2254</v>
      </c>
      <c r="AJ450" s="67">
        <v>0</v>
      </c>
      <c r="AK450" s="69">
        <v>-1000000</v>
      </c>
      <c r="FT450" s="14"/>
    </row>
    <row r="451" spans="27:176" ht="12.75" x14ac:dyDescent="0.2">
      <c r="AA451"/>
      <c r="AB451"/>
      <c r="AC451"/>
      <c r="AD451" s="63">
        <v>35265</v>
      </c>
      <c r="AE451" s="64">
        <v>35370</v>
      </c>
      <c r="AF451" s="65" t="s">
        <v>2355</v>
      </c>
      <c r="AG451" s="66" t="s">
        <v>2354</v>
      </c>
      <c r="AH451" s="67">
        <v>2.41</v>
      </c>
      <c r="AI451" s="68" t="s">
        <v>2254</v>
      </c>
      <c r="AJ451" s="67">
        <v>0</v>
      </c>
      <c r="AK451" s="69">
        <v>1000000</v>
      </c>
      <c r="FT451" s="14"/>
    </row>
    <row r="452" spans="27:176" ht="12.75" x14ac:dyDescent="0.2">
      <c r="AA452"/>
      <c r="AB452"/>
      <c r="AC452"/>
      <c r="AD452" s="63">
        <v>35268</v>
      </c>
      <c r="AE452" s="64">
        <v>35370</v>
      </c>
      <c r="AF452" s="65" t="s">
        <v>2695</v>
      </c>
      <c r="AG452" s="66" t="s">
        <v>2696</v>
      </c>
      <c r="AH452" s="67">
        <v>2.2475000000000001</v>
      </c>
      <c r="AI452" s="68" t="s">
        <v>2254</v>
      </c>
      <c r="AJ452" s="67">
        <v>0</v>
      </c>
      <c r="AK452" s="69">
        <v>-500000</v>
      </c>
      <c r="FT452" s="14"/>
    </row>
    <row r="453" spans="27:176" ht="12.75" x14ac:dyDescent="0.2">
      <c r="AA453"/>
      <c r="AB453"/>
      <c r="AC453"/>
      <c r="AD453" s="63">
        <v>35268</v>
      </c>
      <c r="AE453" s="64">
        <v>35370</v>
      </c>
      <c r="AF453" s="65" t="s">
        <v>2695</v>
      </c>
      <c r="AG453" s="66" t="s">
        <v>2696</v>
      </c>
      <c r="AH453" s="67">
        <v>2.1800000000000002</v>
      </c>
      <c r="AI453" s="68" t="s">
        <v>2254</v>
      </c>
      <c r="AJ453" s="67">
        <v>0</v>
      </c>
      <c r="AK453" s="69">
        <v>-2000000</v>
      </c>
      <c r="FT453" s="14"/>
    </row>
    <row r="454" spans="27:176" ht="12.75" x14ac:dyDescent="0.2">
      <c r="AA454"/>
      <c r="AB454"/>
      <c r="AC454"/>
      <c r="AD454" s="63">
        <v>35270</v>
      </c>
      <c r="AE454" s="64">
        <v>35370</v>
      </c>
      <c r="AF454" s="65" t="s">
        <v>2342</v>
      </c>
      <c r="AG454" s="66" t="s">
        <v>2358</v>
      </c>
      <c r="AH454" s="67">
        <v>2.395</v>
      </c>
      <c r="AI454" s="68" t="s">
        <v>2254</v>
      </c>
      <c r="AJ454" s="67">
        <v>0</v>
      </c>
      <c r="AK454" s="69">
        <v>300000</v>
      </c>
      <c r="FT454" s="14"/>
    </row>
    <row r="455" spans="27:176" ht="12.75" x14ac:dyDescent="0.2">
      <c r="AA455"/>
      <c r="AB455"/>
      <c r="AC455"/>
      <c r="AD455" s="63">
        <v>35270</v>
      </c>
      <c r="AE455" s="64">
        <v>35370</v>
      </c>
      <c r="AF455" s="65" t="s">
        <v>2342</v>
      </c>
      <c r="AG455" s="66" t="s">
        <v>2358</v>
      </c>
      <c r="AH455" s="67">
        <v>2.4300000000000002</v>
      </c>
      <c r="AI455" s="68" t="s">
        <v>2254</v>
      </c>
      <c r="AJ455" s="67">
        <v>0</v>
      </c>
      <c r="AK455" s="69">
        <v>2000000</v>
      </c>
      <c r="FT455" s="14"/>
    </row>
    <row r="456" spans="27:176" ht="12.75" x14ac:dyDescent="0.2">
      <c r="AA456"/>
      <c r="AB456"/>
      <c r="AC456"/>
      <c r="AD456" s="63">
        <v>35270</v>
      </c>
      <c r="AE456" s="64">
        <v>35370</v>
      </c>
      <c r="AF456" s="65" t="s">
        <v>2342</v>
      </c>
      <c r="AG456" s="66" t="s">
        <v>2358</v>
      </c>
      <c r="AH456" s="67">
        <v>2.4049999999999998</v>
      </c>
      <c r="AI456" s="68" t="s">
        <v>2254</v>
      </c>
      <c r="AJ456" s="67">
        <v>0</v>
      </c>
      <c r="AK456" s="69">
        <v>2000000</v>
      </c>
      <c r="FT456" s="14"/>
    </row>
    <row r="457" spans="27:176" ht="12.75" x14ac:dyDescent="0.2">
      <c r="AA457"/>
      <c r="AB457"/>
      <c r="AC457"/>
      <c r="AD457" s="63">
        <v>35271</v>
      </c>
      <c r="AE457" s="64">
        <v>35370</v>
      </c>
      <c r="AF457" s="65" t="s">
        <v>2343</v>
      </c>
      <c r="AG457" s="66" t="s">
        <v>2359</v>
      </c>
      <c r="AH457" s="67">
        <v>2.2999999999999998</v>
      </c>
      <c r="AI457" s="68" t="s">
        <v>2254</v>
      </c>
      <c r="AJ457" s="67">
        <v>0</v>
      </c>
      <c r="AK457" s="69">
        <v>-500000</v>
      </c>
      <c r="FT457" s="14"/>
    </row>
    <row r="458" spans="27:176" ht="12.75" x14ac:dyDescent="0.2">
      <c r="AA458"/>
      <c r="AB458"/>
      <c r="AC458"/>
      <c r="AD458" s="63">
        <v>35275</v>
      </c>
      <c r="AE458" s="64">
        <v>35370</v>
      </c>
      <c r="AF458" s="65" t="s">
        <v>2697</v>
      </c>
      <c r="AG458" s="66" t="s">
        <v>2698</v>
      </c>
      <c r="AH458" s="67">
        <v>2.15</v>
      </c>
      <c r="AI458" s="68" t="s">
        <v>2254</v>
      </c>
      <c r="AJ458" s="67">
        <v>0</v>
      </c>
      <c r="AK458" s="69">
        <v>-500000</v>
      </c>
      <c r="FT458" s="14"/>
    </row>
    <row r="459" spans="27:176" ht="12.75" x14ac:dyDescent="0.2">
      <c r="AA459"/>
      <c r="AB459"/>
      <c r="AC459"/>
      <c r="AD459" s="63">
        <v>35275</v>
      </c>
      <c r="AE459" s="64">
        <v>35370</v>
      </c>
      <c r="AF459" s="65" t="s">
        <v>2697</v>
      </c>
      <c r="AG459" s="66" t="s">
        <v>2698</v>
      </c>
      <c r="AH459" s="67">
        <v>2.19</v>
      </c>
      <c r="AI459" s="68" t="s">
        <v>2254</v>
      </c>
      <c r="AJ459" s="67">
        <v>0</v>
      </c>
      <c r="AK459" s="69">
        <v>-500000</v>
      </c>
      <c r="FT459" s="14"/>
    </row>
    <row r="460" spans="27:176" ht="12.75" x14ac:dyDescent="0.2">
      <c r="AA460"/>
      <c r="AB460"/>
      <c r="AC460"/>
      <c r="AD460" s="63">
        <v>35275</v>
      </c>
      <c r="AE460" s="64">
        <v>35370</v>
      </c>
      <c r="AF460" s="65" t="s">
        <v>2697</v>
      </c>
      <c r="AG460" s="66" t="s">
        <v>2698</v>
      </c>
      <c r="AH460" s="67">
        <v>2.16</v>
      </c>
      <c r="AI460" s="68" t="s">
        <v>2254</v>
      </c>
      <c r="AJ460" s="67">
        <v>0</v>
      </c>
      <c r="AK460" s="69">
        <v>-1000000</v>
      </c>
      <c r="FT460" s="14"/>
    </row>
    <row r="461" spans="27:176" ht="12.75" x14ac:dyDescent="0.2">
      <c r="AA461"/>
      <c r="AB461"/>
      <c r="AC461"/>
      <c r="AD461" s="63">
        <v>35275</v>
      </c>
      <c r="AE461" s="64">
        <v>35370</v>
      </c>
      <c r="AF461" s="65" t="s">
        <v>2697</v>
      </c>
      <c r="AG461" s="66" t="s">
        <v>2698</v>
      </c>
      <c r="AH461" s="67">
        <v>2.12</v>
      </c>
      <c r="AI461" s="68" t="s">
        <v>2254</v>
      </c>
      <c r="AJ461" s="67">
        <v>0</v>
      </c>
      <c r="AK461" s="69">
        <v>-1000000</v>
      </c>
      <c r="FT461" s="14"/>
    </row>
    <row r="462" spans="27:176" ht="12.75" x14ac:dyDescent="0.2">
      <c r="AA462"/>
      <c r="AB462"/>
      <c r="AC462"/>
      <c r="AD462" s="63">
        <v>35275</v>
      </c>
      <c r="AE462" s="64">
        <v>35370</v>
      </c>
      <c r="AF462" s="65" t="s">
        <v>2697</v>
      </c>
      <c r="AG462" s="66" t="s">
        <v>2698</v>
      </c>
      <c r="AH462" s="67">
        <v>2.15</v>
      </c>
      <c r="AI462" s="68" t="s">
        <v>2254</v>
      </c>
      <c r="AJ462" s="67">
        <v>0</v>
      </c>
      <c r="AK462" s="69">
        <v>-400000</v>
      </c>
      <c r="FT462" s="14"/>
    </row>
    <row r="463" spans="27:176" ht="12.75" x14ac:dyDescent="0.2">
      <c r="AA463"/>
      <c r="AB463"/>
      <c r="AC463"/>
      <c r="AD463" s="63">
        <v>35275</v>
      </c>
      <c r="AE463" s="64">
        <v>35370</v>
      </c>
      <c r="AF463" s="65" t="s">
        <v>2360</v>
      </c>
      <c r="AG463" s="66" t="s">
        <v>2400</v>
      </c>
      <c r="AH463" s="67">
        <v>2.15</v>
      </c>
      <c r="AI463" s="68" t="s">
        <v>2280</v>
      </c>
      <c r="AJ463" s="67">
        <v>0</v>
      </c>
      <c r="AK463" s="69">
        <v>-1000000</v>
      </c>
      <c r="FT463" s="14"/>
    </row>
    <row r="464" spans="27:176" ht="12.75" x14ac:dyDescent="0.2">
      <c r="AA464"/>
      <c r="AB464"/>
      <c r="AC464"/>
      <c r="AD464" s="63">
        <v>35278</v>
      </c>
      <c r="AE464" s="64">
        <v>35370</v>
      </c>
      <c r="AF464" s="65" t="s">
        <v>2364</v>
      </c>
      <c r="AG464" s="66" t="s">
        <v>2365</v>
      </c>
      <c r="AH464" s="67">
        <v>2.3675000000000002</v>
      </c>
      <c r="AI464" s="68" t="s">
        <v>2254</v>
      </c>
      <c r="AJ464" s="67">
        <v>0</v>
      </c>
      <c r="AK464" s="69">
        <v>500000</v>
      </c>
      <c r="FT464" s="14"/>
    </row>
    <row r="465" spans="27:176" ht="12.75" x14ac:dyDescent="0.2">
      <c r="AA465"/>
      <c r="AB465"/>
      <c r="AC465"/>
      <c r="AD465" s="63">
        <v>35279</v>
      </c>
      <c r="AE465" s="64">
        <v>35370</v>
      </c>
      <c r="AF465" s="65" t="s">
        <v>2366</v>
      </c>
      <c r="AG465" s="66" t="s">
        <v>2367</v>
      </c>
      <c r="AH465" s="67">
        <v>2.3199999999999998</v>
      </c>
      <c r="AI465" s="68" t="s">
        <v>2254</v>
      </c>
      <c r="AJ465" s="67">
        <v>0</v>
      </c>
      <c r="AK465" s="69">
        <v>3000000</v>
      </c>
      <c r="FT465" s="14"/>
    </row>
    <row r="466" spans="27:176" ht="12.75" x14ac:dyDescent="0.2">
      <c r="AA466"/>
      <c r="AB466"/>
      <c r="AC466"/>
      <c r="AD466" s="63">
        <v>35279</v>
      </c>
      <c r="AE466" s="64">
        <v>35370</v>
      </c>
      <c r="AF466" s="65" t="s">
        <v>2366</v>
      </c>
      <c r="AG466" s="66" t="s">
        <v>2367</v>
      </c>
      <c r="AH466" s="67">
        <v>2.3650000000000002</v>
      </c>
      <c r="AI466" s="68" t="s">
        <v>2254</v>
      </c>
      <c r="AJ466" s="67">
        <v>0</v>
      </c>
      <c r="AK466" s="69">
        <v>-1000000</v>
      </c>
      <c r="FT466" s="14"/>
    </row>
    <row r="467" spans="27:176" ht="12.75" x14ac:dyDescent="0.2">
      <c r="AA467"/>
      <c r="AB467"/>
      <c r="AC467"/>
      <c r="AD467" s="63">
        <v>35279</v>
      </c>
      <c r="AE467" s="64">
        <v>35370</v>
      </c>
      <c r="AF467" s="65" t="s">
        <v>2366</v>
      </c>
      <c r="AG467" s="66" t="s">
        <v>2367</v>
      </c>
      <c r="AH467" s="67">
        <v>2.4049999999999998</v>
      </c>
      <c r="AI467" s="68" t="s">
        <v>2254</v>
      </c>
      <c r="AJ467" s="67">
        <v>0</v>
      </c>
      <c r="AK467" s="69">
        <v>150000</v>
      </c>
      <c r="FT467" s="14"/>
    </row>
    <row r="468" spans="27:176" ht="12.75" x14ac:dyDescent="0.2">
      <c r="AA468"/>
      <c r="AB468"/>
      <c r="AC468"/>
      <c r="AD468" s="63">
        <v>35282</v>
      </c>
      <c r="AE468" s="64">
        <v>35370</v>
      </c>
      <c r="AF468" s="65" t="s">
        <v>2368</v>
      </c>
      <c r="AG468" s="66" t="s">
        <v>2369</v>
      </c>
      <c r="AH468" s="67">
        <v>2.2999999999999998</v>
      </c>
      <c r="AI468" s="68" t="s">
        <v>2254</v>
      </c>
      <c r="AJ468" s="67">
        <v>0</v>
      </c>
      <c r="AK468" s="69">
        <v>50000</v>
      </c>
      <c r="FT468" s="14"/>
    </row>
    <row r="469" spans="27:176" ht="12.75" x14ac:dyDescent="0.2">
      <c r="AA469"/>
      <c r="AB469"/>
      <c r="AC469"/>
      <c r="AD469" s="63">
        <v>35283</v>
      </c>
      <c r="AE469" s="64">
        <v>35370</v>
      </c>
      <c r="AF469" s="65" t="s">
        <v>2370</v>
      </c>
      <c r="AG469" s="66" t="s">
        <v>2371</v>
      </c>
      <c r="AH469" s="67">
        <v>2.2774999999999999</v>
      </c>
      <c r="AI469" s="68" t="s">
        <v>2254</v>
      </c>
      <c r="AJ469" s="67">
        <v>0</v>
      </c>
      <c r="AK469" s="69">
        <v>-1500000</v>
      </c>
      <c r="FT469" s="14"/>
    </row>
    <row r="470" spans="27:176" ht="12.75" x14ac:dyDescent="0.2">
      <c r="AA470"/>
      <c r="AB470"/>
      <c r="AC470"/>
      <c r="AD470" s="63">
        <v>35283</v>
      </c>
      <c r="AE470" s="64">
        <v>35370</v>
      </c>
      <c r="AF470" s="65" t="s">
        <v>2370</v>
      </c>
      <c r="AG470" s="66" t="s">
        <v>2371</v>
      </c>
      <c r="AH470" s="67">
        <v>2.2200000000000002</v>
      </c>
      <c r="AI470" s="68" t="s">
        <v>2254</v>
      </c>
      <c r="AJ470" s="67">
        <v>0</v>
      </c>
      <c r="AK470" s="69">
        <v>-300000</v>
      </c>
      <c r="FT470" s="14"/>
    </row>
    <row r="471" spans="27:176" ht="12.75" x14ac:dyDescent="0.2">
      <c r="AA471"/>
      <c r="AB471"/>
      <c r="AC471"/>
      <c r="AD471" s="63">
        <v>35283</v>
      </c>
      <c r="AE471" s="64">
        <v>35370</v>
      </c>
      <c r="AF471" s="65" t="s">
        <v>2370</v>
      </c>
      <c r="AG471" s="66" t="s">
        <v>2371</v>
      </c>
      <c r="AH471" s="67">
        <v>2.1850000000000001</v>
      </c>
      <c r="AI471" s="68" t="s">
        <v>2254</v>
      </c>
      <c r="AJ471" s="67">
        <v>0</v>
      </c>
      <c r="AK471" s="69">
        <v>-300000</v>
      </c>
      <c r="FT471" s="14"/>
    </row>
    <row r="472" spans="27:176" ht="12.75" x14ac:dyDescent="0.2">
      <c r="AA472"/>
      <c r="AB472"/>
      <c r="AC472"/>
      <c r="AD472" s="63">
        <v>35283</v>
      </c>
      <c r="AE472" s="64">
        <v>35370</v>
      </c>
      <c r="AF472" s="65" t="s">
        <v>2370</v>
      </c>
      <c r="AG472" s="66" t="s">
        <v>2371</v>
      </c>
      <c r="AH472" s="67">
        <v>2.2149999999999999</v>
      </c>
      <c r="AI472" s="68" t="s">
        <v>2254</v>
      </c>
      <c r="AJ472" s="67">
        <v>0</v>
      </c>
      <c r="AK472" s="69">
        <v>-1000000</v>
      </c>
      <c r="FT472" s="14"/>
    </row>
    <row r="473" spans="27:176" ht="12.75" x14ac:dyDescent="0.2">
      <c r="AA473"/>
      <c r="AB473"/>
      <c r="AC473"/>
      <c r="AD473" s="63">
        <v>35283</v>
      </c>
      <c r="AE473" s="64">
        <v>35370</v>
      </c>
      <c r="AF473" s="65" t="s">
        <v>2370</v>
      </c>
      <c r="AG473" s="66" t="s">
        <v>2371</v>
      </c>
      <c r="AH473" s="67">
        <v>2.1949999999999998</v>
      </c>
      <c r="AI473" s="68" t="s">
        <v>2254</v>
      </c>
      <c r="AJ473" s="67">
        <v>0</v>
      </c>
      <c r="AK473" s="69">
        <v>-500000</v>
      </c>
      <c r="FT473" s="14"/>
    </row>
    <row r="474" spans="27:176" ht="12.75" x14ac:dyDescent="0.2">
      <c r="AA474"/>
      <c r="AB474"/>
      <c r="AC474"/>
      <c r="AD474" s="63">
        <v>35284</v>
      </c>
      <c r="AE474" s="64">
        <v>35370</v>
      </c>
      <c r="AF474" s="65" t="s">
        <v>2372</v>
      </c>
      <c r="AG474" s="66" t="s">
        <v>2374</v>
      </c>
      <c r="AH474" s="67">
        <v>2.145</v>
      </c>
      <c r="AI474" s="68" t="s">
        <v>2254</v>
      </c>
      <c r="AJ474" s="67">
        <v>0</v>
      </c>
      <c r="AK474" s="69">
        <v>500000</v>
      </c>
      <c r="FT474" s="14"/>
    </row>
    <row r="475" spans="27:176" ht="12.75" x14ac:dyDescent="0.2">
      <c r="AA475"/>
      <c r="AB475"/>
      <c r="AC475"/>
      <c r="AD475" s="63">
        <v>35284</v>
      </c>
      <c r="AE475" s="64">
        <v>35370</v>
      </c>
      <c r="AF475" s="65" t="s">
        <v>2372</v>
      </c>
      <c r="AG475" s="66" t="s">
        <v>2374</v>
      </c>
      <c r="AH475" s="67">
        <v>2.09</v>
      </c>
      <c r="AI475" s="68" t="s">
        <v>2254</v>
      </c>
      <c r="AJ475" s="67">
        <v>0</v>
      </c>
      <c r="AK475" s="69">
        <v>-1000000</v>
      </c>
      <c r="FT475" s="14"/>
    </row>
    <row r="476" spans="27:176" ht="12.75" x14ac:dyDescent="0.2">
      <c r="AA476"/>
      <c r="AB476"/>
      <c r="AC476"/>
      <c r="AD476" s="63">
        <v>35284</v>
      </c>
      <c r="AE476" s="64">
        <v>35370</v>
      </c>
      <c r="AF476" s="65" t="s">
        <v>2372</v>
      </c>
      <c r="AG476" s="66" t="s">
        <v>2374</v>
      </c>
      <c r="AH476" s="67">
        <v>2.12</v>
      </c>
      <c r="AI476" s="68" t="s">
        <v>2254</v>
      </c>
      <c r="AJ476" s="67">
        <v>0</v>
      </c>
      <c r="AK476" s="69">
        <v>-700000</v>
      </c>
      <c r="FT476" s="14"/>
    </row>
    <row r="477" spans="27:176" ht="12.75" x14ac:dyDescent="0.2">
      <c r="AA477"/>
      <c r="AB477"/>
      <c r="AC477"/>
      <c r="AD477" s="63">
        <v>35290</v>
      </c>
      <c r="AE477" s="64">
        <v>35370</v>
      </c>
      <c r="AF477" s="65" t="s">
        <v>2379</v>
      </c>
      <c r="AG477" s="66" t="s">
        <v>2401</v>
      </c>
      <c r="AH477" s="67">
        <v>2.2200000000000002</v>
      </c>
      <c r="AI477" s="68" t="s">
        <v>2254</v>
      </c>
      <c r="AJ477" s="67">
        <v>0</v>
      </c>
      <c r="AK477" s="69">
        <v>-1000000</v>
      </c>
      <c r="FT477" s="14"/>
    </row>
    <row r="478" spans="27:176" ht="12.75" x14ac:dyDescent="0.2">
      <c r="AA478"/>
      <c r="AB478"/>
      <c r="AC478"/>
      <c r="AD478" s="63">
        <v>35290</v>
      </c>
      <c r="AE478" s="64">
        <v>35370</v>
      </c>
      <c r="AF478" s="65" t="s">
        <v>2699</v>
      </c>
      <c r="AG478" s="66" t="s">
        <v>2700</v>
      </c>
      <c r="AH478" s="67">
        <v>2.23</v>
      </c>
      <c r="AI478" s="68" t="s">
        <v>2254</v>
      </c>
      <c r="AJ478" s="67">
        <v>0</v>
      </c>
      <c r="AK478" s="69">
        <v>500000</v>
      </c>
      <c r="FT478" s="14"/>
    </row>
    <row r="479" spans="27:176" ht="12.75" x14ac:dyDescent="0.2">
      <c r="AA479"/>
      <c r="AB479"/>
      <c r="AC479"/>
      <c r="AD479" s="63">
        <v>35292</v>
      </c>
      <c r="AE479" s="64">
        <v>35370</v>
      </c>
      <c r="AF479" s="65" t="s">
        <v>2381</v>
      </c>
      <c r="AG479" s="66" t="s">
        <v>2382</v>
      </c>
      <c r="AH479" s="67">
        <v>2.2949999999999999</v>
      </c>
      <c r="AI479" s="68" t="s">
        <v>2254</v>
      </c>
      <c r="AJ479" s="67">
        <v>0</v>
      </c>
      <c r="AK479" s="69">
        <v>-500000</v>
      </c>
      <c r="FT479" s="14"/>
    </row>
    <row r="480" spans="27:176" ht="12.75" x14ac:dyDescent="0.2">
      <c r="AA480"/>
      <c r="AB480"/>
      <c r="AC480"/>
      <c r="AD480" s="63">
        <v>35292</v>
      </c>
      <c r="AE480" s="64">
        <v>35370</v>
      </c>
      <c r="AF480" s="65" t="s">
        <v>2381</v>
      </c>
      <c r="AG480" s="66" t="s">
        <v>2382</v>
      </c>
      <c r="AH480" s="67">
        <v>2.2650000000000001</v>
      </c>
      <c r="AI480" s="68" t="s">
        <v>2254</v>
      </c>
      <c r="AJ480" s="67">
        <v>0</v>
      </c>
      <c r="AK480" s="69">
        <v>300000</v>
      </c>
      <c r="FT480" s="14"/>
    </row>
    <row r="481" spans="27:176" ht="12.75" x14ac:dyDescent="0.2">
      <c r="AA481"/>
      <c r="AB481"/>
      <c r="AC481"/>
      <c r="AD481" s="63">
        <v>35293</v>
      </c>
      <c r="AE481" s="64">
        <v>35370</v>
      </c>
      <c r="AF481" s="65" t="s">
        <v>2383</v>
      </c>
      <c r="AG481" s="66" t="s">
        <v>2384</v>
      </c>
      <c r="AH481" s="67">
        <v>2.2799999999999998</v>
      </c>
      <c r="AI481" s="68" t="s">
        <v>2254</v>
      </c>
      <c r="AJ481" s="67">
        <v>0</v>
      </c>
      <c r="AK481" s="69">
        <v>-450000</v>
      </c>
      <c r="FT481" s="14"/>
    </row>
    <row r="482" spans="27:176" ht="12.75" x14ac:dyDescent="0.2">
      <c r="AA482"/>
      <c r="AB482"/>
      <c r="AC482"/>
      <c r="AD482" s="63">
        <v>35296</v>
      </c>
      <c r="AE482" s="64">
        <v>35370</v>
      </c>
      <c r="AF482" s="65" t="s">
        <v>2701</v>
      </c>
      <c r="AG482" s="66" t="s">
        <v>2702</v>
      </c>
      <c r="AH482" s="67">
        <v>2.3075000000000001</v>
      </c>
      <c r="AI482" s="68" t="s">
        <v>2254</v>
      </c>
      <c r="AJ482" s="67">
        <v>0</v>
      </c>
      <c r="AK482" s="69">
        <v>300000</v>
      </c>
      <c r="FT482" s="14"/>
    </row>
    <row r="483" spans="27:176" ht="12.75" x14ac:dyDescent="0.2">
      <c r="AA483"/>
      <c r="AB483"/>
      <c r="AC483"/>
      <c r="AD483" s="63">
        <v>35297</v>
      </c>
      <c r="AE483" s="64">
        <v>35370</v>
      </c>
      <c r="AF483" s="65" t="s">
        <v>2386</v>
      </c>
      <c r="AG483" s="66" t="s">
        <v>2703</v>
      </c>
      <c r="AH483" s="67">
        <v>2.2749999999999999</v>
      </c>
      <c r="AI483" s="68" t="s">
        <v>2254</v>
      </c>
      <c r="AJ483" s="67">
        <v>0</v>
      </c>
      <c r="AK483" s="69">
        <v>-300000</v>
      </c>
      <c r="FT483" s="14"/>
    </row>
    <row r="484" spans="27:176" ht="12.75" x14ac:dyDescent="0.2">
      <c r="AA484"/>
      <c r="AB484"/>
      <c r="AC484"/>
      <c r="AD484" s="63">
        <v>35298</v>
      </c>
      <c r="AE484" s="64">
        <v>35370</v>
      </c>
      <c r="AF484" s="65" t="s">
        <v>2418</v>
      </c>
      <c r="AG484" s="66" t="s">
        <v>2419</v>
      </c>
      <c r="AH484" s="67">
        <v>2.2349999999999999</v>
      </c>
      <c r="AI484" s="68" t="s">
        <v>2254</v>
      </c>
      <c r="AJ484" s="67">
        <v>0</v>
      </c>
      <c r="AK484" s="69">
        <v>-250000</v>
      </c>
      <c r="FT484" s="14"/>
    </row>
    <row r="485" spans="27:176" ht="12.75" x14ac:dyDescent="0.2">
      <c r="AA485"/>
      <c r="AB485"/>
      <c r="AC485"/>
      <c r="AD485" s="63">
        <v>35298</v>
      </c>
      <c r="AE485" s="64">
        <v>35370</v>
      </c>
      <c r="AF485" s="65" t="s">
        <v>2418</v>
      </c>
      <c r="AG485" s="66" t="s">
        <v>2419</v>
      </c>
      <c r="AH485" s="67">
        <v>2.2400000000000002</v>
      </c>
      <c r="AI485" s="68" t="s">
        <v>2254</v>
      </c>
      <c r="AJ485" s="67">
        <v>0</v>
      </c>
      <c r="AK485" s="69">
        <v>-500000</v>
      </c>
      <c r="FT485" s="14"/>
    </row>
    <row r="486" spans="27:176" ht="12.75" x14ac:dyDescent="0.2">
      <c r="AA486"/>
      <c r="AB486"/>
      <c r="AC486"/>
      <c r="AD486" s="63">
        <v>35298</v>
      </c>
      <c r="AE486" s="64">
        <v>35370</v>
      </c>
      <c r="AF486" s="65" t="s">
        <v>2388</v>
      </c>
      <c r="AG486" s="66" t="s">
        <v>2420</v>
      </c>
      <c r="AH486" s="67">
        <v>2.2000000000000002</v>
      </c>
      <c r="AI486" s="68" t="s">
        <v>2280</v>
      </c>
      <c r="AJ486" s="67">
        <v>0</v>
      </c>
      <c r="AK486" s="69">
        <v>-800000</v>
      </c>
      <c r="FT486" s="14"/>
    </row>
    <row r="487" spans="27:176" ht="12.75" x14ac:dyDescent="0.2">
      <c r="AA487"/>
      <c r="AB487"/>
      <c r="AC487"/>
      <c r="AD487" s="63">
        <v>35299</v>
      </c>
      <c r="AE487" s="64">
        <v>35370</v>
      </c>
      <c r="AF487" s="65" t="s">
        <v>2704</v>
      </c>
      <c r="AG487" s="66" t="s">
        <v>2705</v>
      </c>
      <c r="AH487" s="67">
        <v>2.17</v>
      </c>
      <c r="AI487" s="68" t="s">
        <v>2280</v>
      </c>
      <c r="AJ487" s="67">
        <v>0</v>
      </c>
      <c r="AK487" s="69">
        <v>-300000</v>
      </c>
      <c r="FT487" s="14"/>
    </row>
    <row r="488" spans="27:176" ht="12.75" x14ac:dyDescent="0.2">
      <c r="AA488"/>
      <c r="AB488"/>
      <c r="AC488"/>
      <c r="AD488" s="63">
        <v>35299</v>
      </c>
      <c r="AE488" s="64">
        <v>35370</v>
      </c>
      <c r="AF488" s="65" t="s">
        <v>2704</v>
      </c>
      <c r="AG488" s="66" t="s">
        <v>2705</v>
      </c>
      <c r="AH488" s="67">
        <v>2.14</v>
      </c>
      <c r="AI488" s="68" t="s">
        <v>2280</v>
      </c>
      <c r="AJ488" s="67">
        <v>0</v>
      </c>
      <c r="AK488" s="69">
        <v>-600000</v>
      </c>
      <c r="FT488" s="14"/>
    </row>
    <row r="489" spans="27:176" ht="12.75" x14ac:dyDescent="0.2">
      <c r="AA489"/>
      <c r="AB489"/>
      <c r="AC489"/>
      <c r="AD489" s="63">
        <v>35299</v>
      </c>
      <c r="AE489" s="64">
        <v>35370</v>
      </c>
      <c r="AF489" s="65" t="s">
        <v>2704</v>
      </c>
      <c r="AG489" s="66" t="s">
        <v>2705</v>
      </c>
      <c r="AH489" s="67">
        <v>2.11</v>
      </c>
      <c r="AI489" s="68" t="s">
        <v>2280</v>
      </c>
      <c r="AJ489" s="67">
        <v>0</v>
      </c>
      <c r="AK489" s="69">
        <v>-600000</v>
      </c>
      <c r="FT489" s="14"/>
    </row>
    <row r="490" spans="27:176" ht="12.75" x14ac:dyDescent="0.2">
      <c r="AA490"/>
      <c r="AB490"/>
      <c r="AC490"/>
      <c r="AD490" s="63">
        <v>35299</v>
      </c>
      <c r="AE490" s="64">
        <v>35370</v>
      </c>
      <c r="AF490" s="65" t="s">
        <v>2706</v>
      </c>
      <c r="AG490" s="66" t="s">
        <v>2707</v>
      </c>
      <c r="AH490" s="67">
        <v>2.12</v>
      </c>
      <c r="AI490" s="68" t="s">
        <v>2254</v>
      </c>
      <c r="AJ490" s="67">
        <v>0</v>
      </c>
      <c r="AK490" s="69">
        <v>-1000000</v>
      </c>
      <c r="FT490" s="14"/>
    </row>
    <row r="491" spans="27:176" ht="12.75" x14ac:dyDescent="0.2">
      <c r="AA491"/>
      <c r="AB491"/>
      <c r="AC491"/>
      <c r="AD491" s="63">
        <v>35299</v>
      </c>
      <c r="AE491" s="64">
        <v>35370</v>
      </c>
      <c r="AF491" s="65" t="s">
        <v>2706</v>
      </c>
      <c r="AG491" s="66" t="s">
        <v>2707</v>
      </c>
      <c r="AH491" s="67">
        <v>2.11</v>
      </c>
      <c r="AI491" s="68" t="s">
        <v>2254</v>
      </c>
      <c r="AJ491" s="67">
        <v>0</v>
      </c>
      <c r="AK491" s="69">
        <v>-1000000</v>
      </c>
      <c r="FT491" s="14"/>
    </row>
    <row r="492" spans="27:176" ht="12.75" x14ac:dyDescent="0.2">
      <c r="AA492"/>
      <c r="AB492"/>
      <c r="AC492"/>
      <c r="AD492" s="63">
        <v>35300</v>
      </c>
      <c r="AE492" s="64">
        <v>35370</v>
      </c>
      <c r="AF492" s="65" t="s">
        <v>2708</v>
      </c>
      <c r="AG492" s="66" t="s">
        <v>2709</v>
      </c>
      <c r="AH492" s="67">
        <v>2.15</v>
      </c>
      <c r="AI492" s="68" t="s">
        <v>2280</v>
      </c>
      <c r="AJ492" s="67">
        <v>0</v>
      </c>
      <c r="AK492" s="69">
        <v>-600000</v>
      </c>
      <c r="FT492" s="14"/>
    </row>
    <row r="493" spans="27:176" ht="12.75" x14ac:dyDescent="0.2">
      <c r="AA493"/>
      <c r="AB493"/>
      <c r="AC493"/>
      <c r="AD493" s="63">
        <v>35303</v>
      </c>
      <c r="AE493" s="64">
        <v>35370</v>
      </c>
      <c r="AF493" s="65" t="s">
        <v>2394</v>
      </c>
      <c r="AG493" s="66" t="s">
        <v>2395</v>
      </c>
      <c r="AH493" s="67">
        <v>2.12</v>
      </c>
      <c r="AI493" s="68" t="s">
        <v>2254</v>
      </c>
      <c r="AJ493" s="67">
        <v>0</v>
      </c>
      <c r="AK493" s="69">
        <v>1000000</v>
      </c>
      <c r="FT493" s="14"/>
    </row>
    <row r="494" spans="27:176" ht="12.75" x14ac:dyDescent="0.2">
      <c r="AA494"/>
      <c r="AB494"/>
      <c r="AC494"/>
      <c r="AD494" s="63">
        <v>35303</v>
      </c>
      <c r="AE494" s="64">
        <v>35370</v>
      </c>
      <c r="AF494" s="65" t="s">
        <v>2394</v>
      </c>
      <c r="AG494" s="66" t="s">
        <v>2395</v>
      </c>
      <c r="AH494" s="67">
        <v>2.0950000000000002</v>
      </c>
      <c r="AI494" s="68" t="s">
        <v>2254</v>
      </c>
      <c r="AJ494" s="67">
        <v>0</v>
      </c>
      <c r="AK494" s="69">
        <v>300000</v>
      </c>
      <c r="FT494" s="14"/>
    </row>
    <row r="495" spans="27:176" ht="12.75" x14ac:dyDescent="0.2">
      <c r="AA495"/>
      <c r="AB495"/>
      <c r="AC495"/>
      <c r="AD495" s="63">
        <v>35306</v>
      </c>
      <c r="AE495" s="64">
        <v>35370</v>
      </c>
      <c r="AF495" s="65" t="s">
        <v>2424</v>
      </c>
      <c r="AG495" s="66" t="s">
        <v>2425</v>
      </c>
      <c r="AH495" s="67">
        <v>2.0350000000000001</v>
      </c>
      <c r="AI495" s="68" t="s">
        <v>2254</v>
      </c>
      <c r="AJ495" s="67">
        <v>0</v>
      </c>
      <c r="AK495" s="69">
        <v>-500000</v>
      </c>
      <c r="FT495" s="14"/>
    </row>
    <row r="496" spans="27:176" ht="12.75" x14ac:dyDescent="0.2">
      <c r="AA496"/>
      <c r="AB496"/>
      <c r="AC496"/>
      <c r="AD496" s="63">
        <v>35312</v>
      </c>
      <c r="AE496" s="64">
        <v>35370</v>
      </c>
      <c r="AF496" s="65" t="s">
        <v>2426</v>
      </c>
      <c r="AG496" s="66" t="s">
        <v>2710</v>
      </c>
      <c r="AH496" s="67">
        <v>1.95</v>
      </c>
      <c r="AI496" s="68" t="s">
        <v>2254</v>
      </c>
      <c r="AJ496" s="67">
        <v>0</v>
      </c>
      <c r="AK496" s="69">
        <v>-300000</v>
      </c>
      <c r="FT496" s="14"/>
    </row>
    <row r="497" spans="27:176" ht="12.75" x14ac:dyDescent="0.2">
      <c r="AA497"/>
      <c r="AB497"/>
      <c r="AC497"/>
      <c r="AD497" s="63">
        <v>35312</v>
      </c>
      <c r="AE497" s="64">
        <v>35370</v>
      </c>
      <c r="AF497" s="65" t="s">
        <v>2426</v>
      </c>
      <c r="AG497" s="66" t="s">
        <v>2710</v>
      </c>
      <c r="AH497" s="67">
        <v>1.9350000000000001</v>
      </c>
      <c r="AI497" s="68" t="s">
        <v>2254</v>
      </c>
      <c r="AJ497" s="67">
        <v>0</v>
      </c>
      <c r="AK497" s="69">
        <v>-300000</v>
      </c>
      <c r="FT497" s="14"/>
    </row>
    <row r="498" spans="27:176" ht="12.75" x14ac:dyDescent="0.2">
      <c r="AA498"/>
      <c r="AB498"/>
      <c r="AC498"/>
      <c r="AD498" s="63">
        <v>35311</v>
      </c>
      <c r="AE498" s="64">
        <v>35370</v>
      </c>
      <c r="AF498" s="65" t="s">
        <v>2711</v>
      </c>
      <c r="AG498" s="66" t="s">
        <v>2712</v>
      </c>
      <c r="AH498" s="67">
        <v>1.98</v>
      </c>
      <c r="AI498" s="68" t="s">
        <v>2280</v>
      </c>
      <c r="AJ498" s="67">
        <v>0</v>
      </c>
      <c r="AK498" s="69">
        <v>175459</v>
      </c>
      <c r="FT498" s="14"/>
    </row>
    <row r="499" spans="27:176" ht="12.75" x14ac:dyDescent="0.2">
      <c r="AA499"/>
      <c r="AB499"/>
      <c r="AC499"/>
      <c r="AD499" s="63">
        <v>35312</v>
      </c>
      <c r="AE499" s="64">
        <v>35370</v>
      </c>
      <c r="AF499" s="65" t="s">
        <v>2713</v>
      </c>
      <c r="AG499" s="66" t="s">
        <v>2730</v>
      </c>
      <c r="AH499" s="67">
        <v>1.9370000000000001</v>
      </c>
      <c r="AI499" s="68" t="s">
        <v>2663</v>
      </c>
      <c r="AJ499" s="67">
        <v>0</v>
      </c>
      <c r="AK499" s="69">
        <v>5550000</v>
      </c>
      <c r="FT499" s="14"/>
    </row>
    <row r="500" spans="27:176" ht="12.75" x14ac:dyDescent="0.2">
      <c r="AA500"/>
      <c r="AB500"/>
      <c r="AC500"/>
      <c r="AD500" s="63">
        <v>35317</v>
      </c>
      <c r="AE500" s="64">
        <v>35370</v>
      </c>
      <c r="AF500" s="65" t="s">
        <v>2731</v>
      </c>
      <c r="AG500" s="66" t="s">
        <v>2732</v>
      </c>
      <c r="AH500" s="67">
        <v>2.028</v>
      </c>
      <c r="AI500" s="68" t="s">
        <v>2280</v>
      </c>
      <c r="AJ500" s="67">
        <v>0</v>
      </c>
      <c r="AK500" s="69">
        <v>900000</v>
      </c>
      <c r="FT500" s="14"/>
    </row>
    <row r="501" spans="27:176" ht="12.75" x14ac:dyDescent="0.2">
      <c r="AA501"/>
      <c r="AB501"/>
      <c r="AC501"/>
      <c r="AD501" s="63">
        <v>35318</v>
      </c>
      <c r="AE501" s="64">
        <v>35370</v>
      </c>
      <c r="AF501" s="65" t="s">
        <v>2553</v>
      </c>
      <c r="AG501" s="66" t="s">
        <v>2554</v>
      </c>
      <c r="AH501" s="67">
        <v>2.04</v>
      </c>
      <c r="AI501" s="68" t="s">
        <v>2254</v>
      </c>
      <c r="AJ501" s="67">
        <v>0</v>
      </c>
      <c r="AK501" s="69">
        <v>-300000</v>
      </c>
      <c r="FT501" s="14"/>
    </row>
    <row r="502" spans="27:176" ht="12.75" x14ac:dyDescent="0.2">
      <c r="AA502"/>
      <c r="AB502"/>
      <c r="AC502"/>
      <c r="AD502" s="63">
        <v>35318</v>
      </c>
      <c r="AE502" s="64">
        <v>35370</v>
      </c>
      <c r="AF502" s="65" t="s">
        <v>2555</v>
      </c>
      <c r="AG502" s="66" t="s">
        <v>2556</v>
      </c>
      <c r="AH502" s="67">
        <v>2.0350000000000001</v>
      </c>
      <c r="AI502" s="68" t="s">
        <v>2254</v>
      </c>
      <c r="AJ502" s="67">
        <v>0</v>
      </c>
      <c r="AK502" s="69">
        <v>-1000000</v>
      </c>
      <c r="FT502" s="14"/>
    </row>
    <row r="503" spans="27:176" ht="12.75" x14ac:dyDescent="0.2">
      <c r="AA503"/>
      <c r="AB503"/>
      <c r="AC503"/>
      <c r="AD503" s="63">
        <v>35319</v>
      </c>
      <c r="AE503" s="64">
        <v>35370</v>
      </c>
      <c r="AF503" s="65" t="s">
        <v>2733</v>
      </c>
      <c r="AG503" s="66" t="s">
        <v>2734</v>
      </c>
      <c r="AH503" s="67">
        <v>2.06</v>
      </c>
      <c r="AI503" s="68" t="s">
        <v>2280</v>
      </c>
      <c r="AJ503" s="67">
        <v>0</v>
      </c>
      <c r="AK503" s="69">
        <v>-1000000</v>
      </c>
      <c r="FT503" s="14"/>
    </row>
    <row r="504" spans="27:176" ht="12.75" x14ac:dyDescent="0.2">
      <c r="AA504"/>
      <c r="AB504"/>
      <c r="AC504"/>
      <c r="AD504" s="63">
        <v>35319</v>
      </c>
      <c r="AE504" s="64">
        <v>35370</v>
      </c>
      <c r="AF504" s="65" t="s">
        <v>2735</v>
      </c>
      <c r="AG504" s="66" t="s">
        <v>2736</v>
      </c>
      <c r="AH504" s="67">
        <v>2.04</v>
      </c>
      <c r="AI504" s="68" t="s">
        <v>2280</v>
      </c>
      <c r="AJ504" s="67">
        <v>0</v>
      </c>
      <c r="AK504" s="69">
        <v>60541</v>
      </c>
      <c r="FT504" s="14"/>
    </row>
    <row r="505" spans="27:176" ht="12.75" x14ac:dyDescent="0.2">
      <c r="AA505"/>
      <c r="AB505"/>
      <c r="AC505"/>
      <c r="AD505" s="63">
        <v>35324</v>
      </c>
      <c r="AE505" s="64">
        <v>35370</v>
      </c>
      <c r="AF505" s="65" t="s">
        <v>2737</v>
      </c>
      <c r="AG505" s="66" t="s">
        <v>2738</v>
      </c>
      <c r="AH505" s="67">
        <v>2.1</v>
      </c>
      <c r="AI505" s="68" t="s">
        <v>2280</v>
      </c>
      <c r="AJ505" s="67">
        <v>0</v>
      </c>
      <c r="AK505" s="69">
        <v>1500000</v>
      </c>
      <c r="FT505" s="14"/>
    </row>
    <row r="506" spans="27:176" ht="12.75" x14ac:dyDescent="0.2">
      <c r="AA506"/>
      <c r="AB506"/>
      <c r="AC506"/>
      <c r="AD506" s="63">
        <v>35327</v>
      </c>
      <c r="AE506" s="64">
        <v>35370</v>
      </c>
      <c r="AF506" s="65" t="s">
        <v>2739</v>
      </c>
      <c r="AG506" s="66" t="s">
        <v>2740</v>
      </c>
      <c r="AH506" s="67">
        <v>2.27</v>
      </c>
      <c r="AI506" s="68" t="s">
        <v>2280</v>
      </c>
      <c r="AJ506" s="67">
        <v>0</v>
      </c>
      <c r="AK506" s="69">
        <v>-1000000</v>
      </c>
      <c r="FT506" s="14"/>
    </row>
    <row r="507" spans="27:176" ht="12.75" x14ac:dyDescent="0.2">
      <c r="AA507"/>
      <c r="AB507"/>
      <c r="AC507"/>
      <c r="AD507" s="63">
        <v>35332</v>
      </c>
      <c r="AE507" s="64">
        <v>35370</v>
      </c>
      <c r="AF507" s="65" t="s">
        <v>2741</v>
      </c>
      <c r="AG507" s="66" t="s">
        <v>2742</v>
      </c>
      <c r="AH507" s="67">
        <v>2.0750000000000002</v>
      </c>
      <c r="AI507" s="68" t="s">
        <v>2280</v>
      </c>
      <c r="AJ507" s="67">
        <v>0</v>
      </c>
      <c r="AK507" s="69">
        <v>1000000</v>
      </c>
      <c r="FT507" s="14"/>
    </row>
    <row r="508" spans="27:176" ht="12.75" x14ac:dyDescent="0.2">
      <c r="AA508"/>
      <c r="AB508"/>
      <c r="AC508"/>
      <c r="AD508" s="63">
        <v>35332</v>
      </c>
      <c r="AE508" s="64">
        <v>35370</v>
      </c>
      <c r="AF508" s="65" t="s">
        <v>2741</v>
      </c>
      <c r="AG508" s="66" t="s">
        <v>2742</v>
      </c>
      <c r="AH508" s="67">
        <v>2.02</v>
      </c>
      <c r="AI508" s="68" t="s">
        <v>2280</v>
      </c>
      <c r="AJ508" s="67">
        <v>0</v>
      </c>
      <c r="AK508" s="69">
        <v>1000000</v>
      </c>
      <c r="FT508" s="14"/>
    </row>
    <row r="509" spans="27:176" ht="12.75" x14ac:dyDescent="0.2">
      <c r="AA509"/>
      <c r="AB509"/>
      <c r="AC509"/>
      <c r="AD509" s="63">
        <v>35332</v>
      </c>
      <c r="AE509" s="64">
        <v>35370</v>
      </c>
      <c r="AF509" s="65" t="s">
        <v>2741</v>
      </c>
      <c r="AG509" s="66" t="s">
        <v>2742</v>
      </c>
      <c r="AH509" s="67">
        <v>2.06</v>
      </c>
      <c r="AI509" s="68" t="s">
        <v>2280</v>
      </c>
      <c r="AJ509" s="67">
        <v>0</v>
      </c>
      <c r="AK509" s="69">
        <v>-1000000</v>
      </c>
      <c r="FT509" s="14"/>
    </row>
    <row r="510" spans="27:176" ht="12.75" x14ac:dyDescent="0.2">
      <c r="AA510"/>
      <c r="AB510"/>
      <c r="AC510"/>
      <c r="AD510" s="63">
        <v>35332</v>
      </c>
      <c r="AE510" s="64">
        <v>35370</v>
      </c>
      <c r="AF510" s="65" t="s">
        <v>2741</v>
      </c>
      <c r="AG510" s="66" t="s">
        <v>2743</v>
      </c>
      <c r="AH510" s="67">
        <v>2.0299999999999998</v>
      </c>
      <c r="AI510" s="68" t="s">
        <v>2280</v>
      </c>
      <c r="AJ510" s="67">
        <v>0</v>
      </c>
      <c r="AK510" s="69">
        <v>-1425000</v>
      </c>
      <c r="FT510" s="14"/>
    </row>
    <row r="511" spans="27:176" ht="12.75" x14ac:dyDescent="0.2">
      <c r="AA511"/>
      <c r="AB511"/>
      <c r="AC511"/>
      <c r="AD511" s="63">
        <v>35333</v>
      </c>
      <c r="AE511" s="64">
        <v>35370</v>
      </c>
      <c r="AF511" s="65" t="s">
        <v>2744</v>
      </c>
      <c r="AG511" s="66" t="s">
        <v>2745</v>
      </c>
      <c r="AH511" s="67">
        <v>2.09</v>
      </c>
      <c r="AI511" s="68" t="s">
        <v>2254</v>
      </c>
      <c r="AJ511" s="67">
        <v>0</v>
      </c>
      <c r="AK511" s="69">
        <v>-2000000</v>
      </c>
      <c r="FT511" s="14"/>
    </row>
    <row r="512" spans="27:176" ht="12.75" x14ac:dyDescent="0.2">
      <c r="AA512"/>
      <c r="AB512"/>
      <c r="AC512"/>
      <c r="AD512" s="63">
        <v>35333</v>
      </c>
      <c r="AE512" s="64">
        <v>35370</v>
      </c>
      <c r="AF512" s="65" t="s">
        <v>2744</v>
      </c>
      <c r="AG512" s="66" t="s">
        <v>2745</v>
      </c>
      <c r="AH512" s="67">
        <v>2.0499999999999998</v>
      </c>
      <c r="AI512" s="68" t="s">
        <v>2254</v>
      </c>
      <c r="AJ512" s="67">
        <v>0</v>
      </c>
      <c r="AK512" s="69">
        <v>1000000</v>
      </c>
      <c r="FT512" s="14"/>
    </row>
    <row r="513" spans="27:176" ht="12.75" x14ac:dyDescent="0.2">
      <c r="AA513"/>
      <c r="AB513"/>
      <c r="AC513"/>
      <c r="AD513" s="63">
        <v>35333</v>
      </c>
      <c r="AE513" s="64">
        <v>35370</v>
      </c>
      <c r="AF513" s="65" t="s">
        <v>2746</v>
      </c>
      <c r="AG513" s="66" t="s">
        <v>2747</v>
      </c>
      <c r="AH513" s="67">
        <v>2.0499999999999998</v>
      </c>
      <c r="AI513" s="68" t="s">
        <v>2254</v>
      </c>
      <c r="AJ513" s="67">
        <v>0</v>
      </c>
      <c r="AK513" s="69">
        <v>1000000</v>
      </c>
      <c r="FT513" s="14"/>
    </row>
    <row r="514" spans="27:176" ht="12.75" x14ac:dyDescent="0.2">
      <c r="AA514"/>
      <c r="AB514"/>
      <c r="AC514"/>
      <c r="AD514" s="63">
        <v>35333</v>
      </c>
      <c r="AE514" s="64">
        <v>35370</v>
      </c>
      <c r="AF514" s="65" t="s">
        <v>2746</v>
      </c>
      <c r="AG514" s="66" t="s">
        <v>2747</v>
      </c>
      <c r="AH514" s="67">
        <v>2.09</v>
      </c>
      <c r="AI514" s="68" t="s">
        <v>2254</v>
      </c>
      <c r="AJ514" s="67">
        <v>0</v>
      </c>
      <c r="AK514" s="69">
        <v>-1000000</v>
      </c>
      <c r="FT514" s="14"/>
    </row>
    <row r="515" spans="27:176" ht="12.75" x14ac:dyDescent="0.2">
      <c r="AA515"/>
      <c r="AB515"/>
      <c r="AC515"/>
      <c r="AD515" s="63">
        <v>35333</v>
      </c>
      <c r="AE515" s="64">
        <v>35370</v>
      </c>
      <c r="AF515" s="65" t="s">
        <v>2746</v>
      </c>
      <c r="AG515" s="66" t="s">
        <v>2747</v>
      </c>
      <c r="AH515" s="67">
        <v>2.0990000000000002</v>
      </c>
      <c r="AI515" s="68" t="s">
        <v>2254</v>
      </c>
      <c r="AJ515" s="67">
        <v>0</v>
      </c>
      <c r="AK515" s="69">
        <v>-1000000</v>
      </c>
      <c r="FT515" s="14"/>
    </row>
    <row r="516" spans="27:176" ht="12.75" x14ac:dyDescent="0.2">
      <c r="AA516"/>
      <c r="AB516"/>
      <c r="AC516"/>
      <c r="AD516" s="63">
        <v>35334</v>
      </c>
      <c r="AE516" s="64">
        <v>35370</v>
      </c>
      <c r="AF516" s="65" t="s">
        <v>2748</v>
      </c>
      <c r="AG516" s="66" t="s">
        <v>2749</v>
      </c>
      <c r="AH516" s="67">
        <v>2.14</v>
      </c>
      <c r="AI516" s="68" t="s">
        <v>2254</v>
      </c>
      <c r="AJ516" s="67">
        <v>0</v>
      </c>
      <c r="AK516" s="69">
        <v>-1000000</v>
      </c>
      <c r="FT516" s="14"/>
    </row>
    <row r="517" spans="27:176" ht="12.75" x14ac:dyDescent="0.2">
      <c r="AA517"/>
      <c r="AB517"/>
      <c r="AC517"/>
      <c r="AD517" s="63">
        <v>35334</v>
      </c>
      <c r="AE517" s="64">
        <v>35370</v>
      </c>
      <c r="AF517" s="65" t="s">
        <v>2750</v>
      </c>
      <c r="AG517" s="66" t="s">
        <v>2751</v>
      </c>
      <c r="AH517" s="67">
        <v>2.13</v>
      </c>
      <c r="AI517" s="68" t="s">
        <v>2254</v>
      </c>
      <c r="AJ517" s="67">
        <v>0</v>
      </c>
      <c r="AK517" s="69">
        <v>-300000</v>
      </c>
      <c r="FT517" s="14"/>
    </row>
    <row r="518" spans="27:176" ht="12.75" x14ac:dyDescent="0.2">
      <c r="AA518"/>
      <c r="AB518"/>
      <c r="AC518"/>
      <c r="AD518" s="63">
        <v>35335</v>
      </c>
      <c r="AE518" s="64">
        <v>35370</v>
      </c>
      <c r="AF518" s="65" t="s">
        <v>2752</v>
      </c>
      <c r="AG518" s="66" t="s">
        <v>2753</v>
      </c>
      <c r="AH518" s="67">
        <v>2.1419999999999999</v>
      </c>
      <c r="AI518" s="68" t="s">
        <v>2254</v>
      </c>
      <c r="AJ518" s="67">
        <v>0</v>
      </c>
      <c r="AK518" s="69">
        <v>3000000</v>
      </c>
      <c r="FT518" s="14"/>
    </row>
    <row r="519" spans="27:176" ht="12.75" x14ac:dyDescent="0.2">
      <c r="AA519"/>
      <c r="AB519"/>
      <c r="AC519"/>
      <c r="AD519" s="63">
        <v>35338</v>
      </c>
      <c r="AE519" s="64">
        <v>35370</v>
      </c>
      <c r="AF519" s="65" t="s">
        <v>2754</v>
      </c>
      <c r="AG519" s="66" t="s">
        <v>2755</v>
      </c>
      <c r="AH519" s="67">
        <v>2.1800000000000002</v>
      </c>
      <c r="AI519" s="68" t="s">
        <v>2254</v>
      </c>
      <c r="AJ519" s="67">
        <v>0</v>
      </c>
      <c r="AK519" s="69">
        <v>-150000</v>
      </c>
      <c r="FT519" s="14"/>
    </row>
    <row r="520" spans="27:176" ht="12.75" x14ac:dyDescent="0.2">
      <c r="AA520"/>
      <c r="AB520"/>
      <c r="AC520"/>
      <c r="AD520" s="63">
        <v>35339</v>
      </c>
      <c r="AE520" s="64">
        <v>35370</v>
      </c>
      <c r="AF520" s="65" t="s">
        <v>2756</v>
      </c>
      <c r="AG520" s="66" t="s">
        <v>2757</v>
      </c>
      <c r="AH520" s="67">
        <v>2.19</v>
      </c>
      <c r="AI520" s="68" t="s">
        <v>2254</v>
      </c>
      <c r="AJ520" s="67">
        <v>0</v>
      </c>
      <c r="AK520" s="69">
        <v>500000</v>
      </c>
      <c r="FT520" s="14"/>
    </row>
    <row r="521" spans="27:176" ht="12.75" x14ac:dyDescent="0.2">
      <c r="AA521"/>
      <c r="AB521"/>
      <c r="AC521"/>
      <c r="AD521" s="63">
        <v>35339</v>
      </c>
      <c r="AE521" s="64">
        <v>35370</v>
      </c>
      <c r="AF521" s="65" t="s">
        <v>2758</v>
      </c>
      <c r="AG521" s="66" t="s">
        <v>2759</v>
      </c>
      <c r="AH521" s="67">
        <v>2.1749999999999998</v>
      </c>
      <c r="AI521" s="68" t="s">
        <v>2254</v>
      </c>
      <c r="AJ521" s="67">
        <v>0</v>
      </c>
      <c r="AK521" s="69">
        <v>1000000</v>
      </c>
      <c r="FT521" s="14"/>
    </row>
    <row r="522" spans="27:176" ht="12.75" x14ac:dyDescent="0.2">
      <c r="AA522"/>
      <c r="AB522"/>
      <c r="AC522"/>
      <c r="AD522" s="63">
        <v>35340</v>
      </c>
      <c r="AE522" s="64">
        <v>35370</v>
      </c>
      <c r="AF522" s="65" t="s">
        <v>2760</v>
      </c>
      <c r="AG522" s="66" t="s">
        <v>2761</v>
      </c>
      <c r="AH522" s="67">
        <v>2.2149999999999999</v>
      </c>
      <c r="AI522" s="68" t="s">
        <v>2254</v>
      </c>
      <c r="AJ522" s="67">
        <v>0</v>
      </c>
      <c r="AK522" s="69">
        <v>-1000000</v>
      </c>
      <c r="FT522" s="14"/>
    </row>
    <row r="523" spans="27:176" ht="12.75" x14ac:dyDescent="0.2">
      <c r="AA523"/>
      <c r="AB523"/>
      <c r="AC523"/>
      <c r="AD523" s="63">
        <v>35340</v>
      </c>
      <c r="AE523" s="64">
        <v>35370</v>
      </c>
      <c r="AF523" s="65" t="s">
        <v>2762</v>
      </c>
      <c r="AG523" s="66" t="s">
        <v>2763</v>
      </c>
      <c r="AH523" s="67">
        <v>2.1800000000000002</v>
      </c>
      <c r="AI523" s="68" t="s">
        <v>2280</v>
      </c>
      <c r="AJ523" s="67">
        <v>0</v>
      </c>
      <c r="AK523" s="69">
        <v>750000</v>
      </c>
      <c r="FT523" s="14"/>
    </row>
    <row r="524" spans="27:176" ht="12.75" x14ac:dyDescent="0.2">
      <c r="AA524"/>
      <c r="AB524"/>
      <c r="AC524"/>
      <c r="AD524" s="63">
        <v>35341</v>
      </c>
      <c r="AE524" s="64">
        <v>35370</v>
      </c>
      <c r="AF524" s="65" t="s">
        <v>2764</v>
      </c>
      <c r="AG524" s="66" t="s">
        <v>2765</v>
      </c>
      <c r="AH524" s="67">
        <v>2.2650000000000001</v>
      </c>
      <c r="AI524" s="68" t="s">
        <v>2280</v>
      </c>
      <c r="AJ524" s="67">
        <v>0</v>
      </c>
      <c r="AK524" s="69">
        <v>-1000000</v>
      </c>
      <c r="FT524" s="14"/>
    </row>
    <row r="525" spans="27:176" ht="12.75" x14ac:dyDescent="0.2">
      <c r="AA525"/>
      <c r="AB525"/>
      <c r="AC525"/>
      <c r="AD525" s="63">
        <v>35341</v>
      </c>
      <c r="AE525" s="64">
        <v>35370</v>
      </c>
      <c r="AF525" s="65" t="s">
        <v>2766</v>
      </c>
      <c r="AG525" s="66" t="s">
        <v>2767</v>
      </c>
      <c r="AH525" s="67">
        <v>2.2549999999999999</v>
      </c>
      <c r="AI525" s="68" t="s">
        <v>2254</v>
      </c>
      <c r="AJ525" s="67">
        <v>0</v>
      </c>
      <c r="AK525" s="69">
        <v>-300000</v>
      </c>
      <c r="FT525" s="14"/>
    </row>
    <row r="526" spans="27:176" ht="12.75" x14ac:dyDescent="0.2">
      <c r="AA526"/>
      <c r="AB526"/>
      <c r="AC526"/>
      <c r="AD526" s="63">
        <v>35347</v>
      </c>
      <c r="AE526" s="64">
        <v>35370</v>
      </c>
      <c r="AF526" s="65" t="s">
        <v>2768</v>
      </c>
      <c r="AG526" s="66" t="s">
        <v>2838</v>
      </c>
      <c r="AH526" s="67">
        <v>2.48</v>
      </c>
      <c r="AI526" s="68" t="s">
        <v>2254</v>
      </c>
      <c r="AJ526" s="67">
        <v>0</v>
      </c>
      <c r="AK526" s="69">
        <v>1000000</v>
      </c>
      <c r="FT526" s="14"/>
    </row>
    <row r="527" spans="27:176" ht="12.75" x14ac:dyDescent="0.2">
      <c r="AA527"/>
      <c r="AB527"/>
      <c r="AC527"/>
      <c r="AD527" s="63">
        <v>35347</v>
      </c>
      <c r="AE527" s="64">
        <v>35370</v>
      </c>
      <c r="AF527" s="65" t="s">
        <v>2768</v>
      </c>
      <c r="AG527" s="66" t="s">
        <v>2838</v>
      </c>
      <c r="AH527" s="67">
        <v>2.48</v>
      </c>
      <c r="AI527" s="68" t="s">
        <v>2254</v>
      </c>
      <c r="AJ527" s="67">
        <v>0</v>
      </c>
      <c r="AK527" s="69">
        <v>1000000</v>
      </c>
      <c r="FT527" s="14"/>
    </row>
    <row r="528" spans="27:176" ht="12.75" x14ac:dyDescent="0.2">
      <c r="AA528"/>
      <c r="AB528"/>
      <c r="AC528"/>
      <c r="AD528" s="63">
        <v>35348</v>
      </c>
      <c r="AE528" s="64">
        <v>35370</v>
      </c>
      <c r="AF528" s="65" t="s">
        <v>2839</v>
      </c>
      <c r="AG528" s="66" t="s">
        <v>2840</v>
      </c>
      <c r="AH528" s="67">
        <v>2.4249999999999998</v>
      </c>
      <c r="AI528" s="68" t="s">
        <v>2254</v>
      </c>
      <c r="AJ528" s="67">
        <v>0</v>
      </c>
      <c r="AK528" s="69">
        <v>500000</v>
      </c>
      <c r="FT528" s="14"/>
    </row>
    <row r="529" spans="27:176" ht="12.75" x14ac:dyDescent="0.2">
      <c r="AA529"/>
      <c r="AB529"/>
      <c r="AC529"/>
      <c r="AD529" s="63">
        <v>35348</v>
      </c>
      <c r="AE529" s="64">
        <v>35370</v>
      </c>
      <c r="AF529" s="65" t="s">
        <v>2839</v>
      </c>
      <c r="AG529" s="66" t="s">
        <v>2840</v>
      </c>
      <c r="AH529" s="67">
        <v>2.415</v>
      </c>
      <c r="AI529" s="68" t="s">
        <v>2254</v>
      </c>
      <c r="AJ529" s="67">
        <v>0</v>
      </c>
      <c r="AK529" s="69">
        <v>500000</v>
      </c>
      <c r="FT529" s="14"/>
    </row>
    <row r="530" spans="27:176" ht="12.75" x14ac:dyDescent="0.2">
      <c r="AA530"/>
      <c r="AB530"/>
      <c r="AC530"/>
      <c r="AD530" s="63">
        <v>35348</v>
      </c>
      <c r="AE530" s="64">
        <v>35370</v>
      </c>
      <c r="AF530" s="65" t="s">
        <v>2839</v>
      </c>
      <c r="AG530" s="66" t="s">
        <v>2840</v>
      </c>
      <c r="AH530" s="67">
        <v>2.4500000000000002</v>
      </c>
      <c r="AI530" s="68" t="s">
        <v>2254</v>
      </c>
      <c r="AJ530" s="67">
        <v>0</v>
      </c>
      <c r="AK530" s="69">
        <v>500000</v>
      </c>
      <c r="FT530" s="14"/>
    </row>
    <row r="531" spans="27:176" ht="12.75" x14ac:dyDescent="0.2">
      <c r="AA531"/>
      <c r="AB531"/>
      <c r="AC531"/>
      <c r="AD531" s="63">
        <v>35348</v>
      </c>
      <c r="AE531" s="64">
        <v>35370</v>
      </c>
      <c r="AF531" s="65" t="s">
        <v>2839</v>
      </c>
      <c r="AG531" s="66" t="s">
        <v>2840</v>
      </c>
      <c r="AH531" s="67">
        <v>2.41</v>
      </c>
      <c r="AI531" s="68" t="s">
        <v>2254</v>
      </c>
      <c r="AJ531" s="67">
        <v>0</v>
      </c>
      <c r="AK531" s="69">
        <v>1000000</v>
      </c>
      <c r="FT531" s="14"/>
    </row>
    <row r="532" spans="27:176" ht="12.75" x14ac:dyDescent="0.2">
      <c r="AA532"/>
      <c r="AB532"/>
      <c r="AC532"/>
      <c r="AD532" s="63">
        <v>35348</v>
      </c>
      <c r="AE532" s="64">
        <v>35370</v>
      </c>
      <c r="AF532" s="65" t="s">
        <v>2839</v>
      </c>
      <c r="AG532" s="66" t="s">
        <v>2840</v>
      </c>
      <c r="AH532" s="67">
        <v>2.38</v>
      </c>
      <c r="AI532" s="68" t="s">
        <v>2254</v>
      </c>
      <c r="AJ532" s="67">
        <v>0</v>
      </c>
      <c r="AK532" s="69">
        <v>1000000</v>
      </c>
      <c r="FT532" s="14"/>
    </row>
    <row r="533" spans="27:176" ht="12.75" x14ac:dyDescent="0.2">
      <c r="AA533"/>
      <c r="AB533"/>
      <c r="AC533"/>
      <c r="AD533" s="63">
        <v>35348</v>
      </c>
      <c r="AE533" s="64">
        <v>35370</v>
      </c>
      <c r="AF533" s="65" t="s">
        <v>2839</v>
      </c>
      <c r="AG533" s="66" t="s">
        <v>2840</v>
      </c>
      <c r="AH533" s="67">
        <v>2.34</v>
      </c>
      <c r="AI533" s="68" t="s">
        <v>2254</v>
      </c>
      <c r="AJ533" s="67">
        <v>0</v>
      </c>
      <c r="AK533" s="69">
        <v>-1000000</v>
      </c>
      <c r="FT533" s="14"/>
    </row>
    <row r="534" spans="27:176" ht="12.75" x14ac:dyDescent="0.2">
      <c r="AA534"/>
      <c r="AB534"/>
      <c r="AC534"/>
      <c r="AD534" s="63">
        <v>35348</v>
      </c>
      <c r="AE534" s="64">
        <v>35370</v>
      </c>
      <c r="AF534" s="65" t="s">
        <v>2839</v>
      </c>
      <c r="AG534" s="66" t="s">
        <v>2840</v>
      </c>
      <c r="AH534" s="67">
        <v>2.35</v>
      </c>
      <c r="AI534" s="68" t="s">
        <v>2254</v>
      </c>
      <c r="AJ534" s="67">
        <v>0</v>
      </c>
      <c r="AK534" s="69">
        <v>-1000000</v>
      </c>
      <c r="FT534" s="14"/>
    </row>
    <row r="535" spans="27:176" ht="12.75" x14ac:dyDescent="0.2">
      <c r="AA535"/>
      <c r="AB535"/>
      <c r="AC535"/>
      <c r="AD535" s="63">
        <v>35348</v>
      </c>
      <c r="AE535" s="64">
        <v>35370</v>
      </c>
      <c r="AF535" s="65" t="s">
        <v>2839</v>
      </c>
      <c r="AG535" s="66" t="s">
        <v>2840</v>
      </c>
      <c r="AH535" s="67">
        <v>2.36</v>
      </c>
      <c r="AI535" s="68" t="s">
        <v>2254</v>
      </c>
      <c r="AJ535" s="67">
        <v>0</v>
      </c>
      <c r="AK535" s="69">
        <v>-1000000</v>
      </c>
      <c r="FT535" s="14"/>
    </row>
    <row r="536" spans="27:176" ht="12.75" x14ac:dyDescent="0.2">
      <c r="AA536"/>
      <c r="AB536"/>
      <c r="AC536"/>
      <c r="AD536" s="63">
        <v>35348</v>
      </c>
      <c r="AE536" s="64">
        <v>35370</v>
      </c>
      <c r="AF536" s="65" t="s">
        <v>2841</v>
      </c>
      <c r="AG536" s="66" t="s">
        <v>2842</v>
      </c>
      <c r="AH536" s="67">
        <v>2.37</v>
      </c>
      <c r="AI536" s="68" t="s">
        <v>2254</v>
      </c>
      <c r="AJ536" s="67">
        <v>0</v>
      </c>
      <c r="AK536" s="69">
        <v>5030000</v>
      </c>
      <c r="FT536" s="14"/>
    </row>
    <row r="537" spans="27:176" ht="12.75" x14ac:dyDescent="0.2">
      <c r="AA537"/>
      <c r="AB537"/>
      <c r="AC537"/>
      <c r="AD537" s="63">
        <v>35348</v>
      </c>
      <c r="AE537" s="64">
        <v>35370</v>
      </c>
      <c r="AF537" s="65" t="s">
        <v>2841</v>
      </c>
      <c r="AG537" s="66" t="s">
        <v>2842</v>
      </c>
      <c r="AH537" s="67">
        <v>2.37</v>
      </c>
      <c r="AI537" s="68" t="s">
        <v>2663</v>
      </c>
      <c r="AJ537" s="67">
        <v>0</v>
      </c>
      <c r="AK537" s="69">
        <v>-5030000</v>
      </c>
      <c r="FT537" s="14"/>
    </row>
    <row r="538" spans="27:176" ht="12.75" x14ac:dyDescent="0.2">
      <c r="AA538"/>
      <c r="AB538"/>
      <c r="AC538"/>
      <c r="AD538" s="63">
        <v>35348</v>
      </c>
      <c r="AE538" s="64">
        <v>35370</v>
      </c>
      <c r="AF538" s="65" t="s">
        <v>2843</v>
      </c>
      <c r="AG538" s="66" t="s">
        <v>2844</v>
      </c>
      <c r="AH538" s="67">
        <v>2.41</v>
      </c>
      <c r="AI538" s="68" t="s">
        <v>2254</v>
      </c>
      <c r="AJ538" s="67">
        <v>0</v>
      </c>
      <c r="AK538" s="69">
        <v>500000</v>
      </c>
      <c r="FT538" s="14"/>
    </row>
    <row r="539" spans="27:176" ht="12.75" x14ac:dyDescent="0.2">
      <c r="AA539"/>
      <c r="AB539"/>
      <c r="AC539"/>
      <c r="AD539" s="63">
        <v>35349</v>
      </c>
      <c r="AE539" s="64">
        <v>35370</v>
      </c>
      <c r="AF539" s="65" t="s">
        <v>2845</v>
      </c>
      <c r="AG539" s="66" t="s">
        <v>2846</v>
      </c>
      <c r="AH539" s="67">
        <v>2.3809999999999998</v>
      </c>
      <c r="AI539" s="68" t="s">
        <v>2254</v>
      </c>
      <c r="AJ539" s="67">
        <v>0</v>
      </c>
      <c r="AK539" s="69">
        <v>300000</v>
      </c>
      <c r="FT539" s="14"/>
    </row>
    <row r="540" spans="27:176" ht="12.75" x14ac:dyDescent="0.2">
      <c r="AA540"/>
      <c r="AB540"/>
      <c r="AC540"/>
      <c r="AD540" s="63">
        <v>35352</v>
      </c>
      <c r="AE540" s="64">
        <v>35370</v>
      </c>
      <c r="AF540" s="65" t="s">
        <v>2847</v>
      </c>
      <c r="AG540" s="66" t="s">
        <v>2848</v>
      </c>
      <c r="AH540" s="67">
        <v>2.3250000000000002</v>
      </c>
      <c r="AI540" s="68" t="s">
        <v>2254</v>
      </c>
      <c r="AJ540" s="67">
        <v>0</v>
      </c>
      <c r="AK540" s="69">
        <v>-210000</v>
      </c>
      <c r="FT540" s="14"/>
    </row>
    <row r="541" spans="27:176" ht="12.75" x14ac:dyDescent="0.2">
      <c r="AA541"/>
      <c r="AB541"/>
      <c r="AC541"/>
      <c r="AD541" s="63">
        <v>35354</v>
      </c>
      <c r="AE541" s="64">
        <v>35370</v>
      </c>
      <c r="AF541" s="65" t="s">
        <v>2849</v>
      </c>
      <c r="AG541" s="66" t="s">
        <v>2850</v>
      </c>
      <c r="AH541" s="67">
        <v>2.5150000000000001</v>
      </c>
      <c r="AI541" s="68" t="s">
        <v>2254</v>
      </c>
      <c r="AJ541" s="67">
        <v>0</v>
      </c>
      <c r="AK541" s="69">
        <v>300000</v>
      </c>
      <c r="FT541" s="14"/>
    </row>
    <row r="542" spans="27:176" ht="12.75" x14ac:dyDescent="0.2">
      <c r="AA542"/>
      <c r="AB542"/>
      <c r="AC542"/>
      <c r="AD542" s="63">
        <v>35354</v>
      </c>
      <c r="AE542" s="64">
        <v>35370</v>
      </c>
      <c r="AF542" s="65" t="s">
        <v>2849</v>
      </c>
      <c r="AG542" s="66" t="s">
        <v>2850</v>
      </c>
      <c r="AH542" s="67">
        <v>2.5150000000000001</v>
      </c>
      <c r="AI542" s="68" t="s">
        <v>2254</v>
      </c>
      <c r="AJ542" s="67">
        <v>0</v>
      </c>
      <c r="AK542" s="69">
        <v>700000</v>
      </c>
      <c r="FT542" s="14"/>
    </row>
    <row r="543" spans="27:176" ht="12.75" x14ac:dyDescent="0.2">
      <c r="AA543"/>
      <c r="AB543"/>
      <c r="AC543"/>
      <c r="AD543" s="63">
        <v>35354</v>
      </c>
      <c r="AE543" s="64">
        <v>35370</v>
      </c>
      <c r="AF543" s="65" t="s">
        <v>2849</v>
      </c>
      <c r="AG543" s="66" t="s">
        <v>2850</v>
      </c>
      <c r="AH543" s="67">
        <v>2.4700000000000002</v>
      </c>
      <c r="AI543" s="68" t="s">
        <v>2254</v>
      </c>
      <c r="AJ543" s="67">
        <v>0</v>
      </c>
      <c r="AK543" s="69">
        <v>1000000</v>
      </c>
      <c r="FT543" s="14"/>
    </row>
    <row r="544" spans="27:176" ht="12.75" x14ac:dyDescent="0.2">
      <c r="AA544"/>
      <c r="AB544"/>
      <c r="AC544"/>
      <c r="AD544" s="63">
        <v>35354</v>
      </c>
      <c r="AE544" s="64">
        <v>35370</v>
      </c>
      <c r="AF544" s="65" t="s">
        <v>2849</v>
      </c>
      <c r="AG544" s="66" t="s">
        <v>2850</v>
      </c>
      <c r="AH544" s="67">
        <v>2.42</v>
      </c>
      <c r="AI544" s="68" t="s">
        <v>2254</v>
      </c>
      <c r="AJ544" s="67">
        <v>0</v>
      </c>
      <c r="AK544" s="69">
        <v>1000000</v>
      </c>
      <c r="FT544" s="14"/>
    </row>
    <row r="545" spans="27:176" ht="12.75" x14ac:dyDescent="0.2">
      <c r="AA545"/>
      <c r="AB545"/>
      <c r="AC545"/>
      <c r="AD545" s="63">
        <v>35354</v>
      </c>
      <c r="AE545" s="64">
        <v>35370</v>
      </c>
      <c r="AF545" s="65" t="s">
        <v>2851</v>
      </c>
      <c r="AG545" s="66" t="s">
        <v>2852</v>
      </c>
      <c r="AH545" s="67">
        <v>2.44</v>
      </c>
      <c r="AI545" s="68" t="s">
        <v>2280</v>
      </c>
      <c r="AJ545" s="67">
        <v>0</v>
      </c>
      <c r="AK545" s="69">
        <v>1000000</v>
      </c>
      <c r="FT545" s="14"/>
    </row>
    <row r="546" spans="27:176" ht="12.75" x14ac:dyDescent="0.2">
      <c r="AA546"/>
      <c r="AB546"/>
      <c r="AC546"/>
      <c r="AD546" s="63">
        <v>35354</v>
      </c>
      <c r="AE546" s="64">
        <v>35370</v>
      </c>
      <c r="AF546" s="65" t="s">
        <v>2851</v>
      </c>
      <c r="AG546" s="66" t="s">
        <v>2852</v>
      </c>
      <c r="AH546" s="67">
        <v>2.4</v>
      </c>
      <c r="AI546" s="68" t="s">
        <v>2280</v>
      </c>
      <c r="AJ546" s="67">
        <v>0</v>
      </c>
      <c r="AK546" s="69">
        <v>400000</v>
      </c>
      <c r="FT546" s="14"/>
    </row>
    <row r="547" spans="27:176" ht="12.75" x14ac:dyDescent="0.2">
      <c r="AA547"/>
      <c r="AB547"/>
      <c r="AC547"/>
      <c r="AD547" s="63">
        <v>35354</v>
      </c>
      <c r="AE547" s="64">
        <v>35370</v>
      </c>
      <c r="AF547" s="65" t="s">
        <v>2851</v>
      </c>
      <c r="AG547" s="66" t="s">
        <v>2852</v>
      </c>
      <c r="AH547" s="67">
        <v>2.38</v>
      </c>
      <c r="AI547" s="68" t="s">
        <v>2280</v>
      </c>
      <c r="AJ547" s="67">
        <v>0</v>
      </c>
      <c r="AK547" s="69">
        <v>830000</v>
      </c>
      <c r="FT547" s="14"/>
    </row>
    <row r="548" spans="27:176" ht="12.75" x14ac:dyDescent="0.2">
      <c r="AA548"/>
      <c r="AB548"/>
      <c r="AC548"/>
      <c r="AD548" s="63">
        <v>35355</v>
      </c>
      <c r="AE548" s="64">
        <v>35370</v>
      </c>
      <c r="AF548" s="65" t="s">
        <v>2853</v>
      </c>
      <c r="AG548" s="66" t="s">
        <v>2854</v>
      </c>
      <c r="AH548" s="67">
        <v>2.46</v>
      </c>
      <c r="AI548" s="68" t="s">
        <v>2254</v>
      </c>
      <c r="AJ548" s="67">
        <v>0</v>
      </c>
      <c r="AK548" s="69">
        <v>-1000000</v>
      </c>
      <c r="FT548" s="14"/>
    </row>
    <row r="549" spans="27:176" ht="12.75" x14ac:dyDescent="0.2">
      <c r="AA549"/>
      <c r="AB549"/>
      <c r="AC549"/>
      <c r="AD549" s="63">
        <v>35355</v>
      </c>
      <c r="AE549" s="64">
        <v>35370</v>
      </c>
      <c r="AF549" s="65" t="s">
        <v>2853</v>
      </c>
      <c r="AG549" s="66" t="s">
        <v>2854</v>
      </c>
      <c r="AH549" s="67">
        <v>2.4649999999999999</v>
      </c>
      <c r="AI549" s="68" t="s">
        <v>2254</v>
      </c>
      <c r="AJ549" s="67">
        <v>0</v>
      </c>
      <c r="AK549" s="69">
        <v>-1000000</v>
      </c>
      <c r="FT549" s="14"/>
    </row>
    <row r="550" spans="27:176" ht="12.75" x14ac:dyDescent="0.2">
      <c r="AA550"/>
      <c r="AB550"/>
      <c r="AC550"/>
      <c r="AD550" s="63">
        <v>35355</v>
      </c>
      <c r="AE550" s="64">
        <v>35370</v>
      </c>
      <c r="AF550" s="65" t="s">
        <v>2855</v>
      </c>
      <c r="AG550" s="66" t="s">
        <v>2856</v>
      </c>
      <c r="AH550" s="67">
        <v>2.4700000000000002</v>
      </c>
      <c r="AI550" s="68" t="s">
        <v>2254</v>
      </c>
      <c r="AJ550" s="67">
        <v>0</v>
      </c>
      <c r="AK550" s="69">
        <v>-130000</v>
      </c>
      <c r="FT550" s="14"/>
    </row>
    <row r="551" spans="27:176" ht="12.75" x14ac:dyDescent="0.2">
      <c r="AA551"/>
      <c r="AB551"/>
      <c r="AC551"/>
      <c r="AD551" s="63">
        <v>35359</v>
      </c>
      <c r="AE551" s="64">
        <v>35370</v>
      </c>
      <c r="AF551" s="65" t="s">
        <v>2857</v>
      </c>
      <c r="AG551" s="66" t="s">
        <v>2858</v>
      </c>
      <c r="AH551" s="67">
        <v>2.44</v>
      </c>
      <c r="AI551" s="68" t="s">
        <v>2254</v>
      </c>
      <c r="AJ551" s="67">
        <v>0</v>
      </c>
      <c r="AK551" s="69">
        <v>-50000</v>
      </c>
      <c r="FT551" s="14"/>
    </row>
    <row r="552" spans="27:176" ht="12.75" x14ac:dyDescent="0.2">
      <c r="AA552"/>
      <c r="AB552"/>
      <c r="AC552"/>
      <c r="AD552" s="63">
        <v>35359</v>
      </c>
      <c r="AE552" s="64">
        <v>35370</v>
      </c>
      <c r="AF552" s="65" t="s">
        <v>2857</v>
      </c>
      <c r="AG552" s="66" t="s">
        <v>2858</v>
      </c>
      <c r="AH552" s="67">
        <v>2.4550000000000001</v>
      </c>
      <c r="AI552" s="68" t="s">
        <v>2254</v>
      </c>
      <c r="AJ552" s="67">
        <v>0</v>
      </c>
      <c r="AK552" s="69">
        <v>-100000</v>
      </c>
      <c r="FT552" s="14"/>
    </row>
    <row r="553" spans="27:176" ht="12.75" x14ac:dyDescent="0.2">
      <c r="AA553"/>
      <c r="AB553"/>
      <c r="AC553"/>
      <c r="AD553" s="63">
        <v>35359</v>
      </c>
      <c r="AE553" s="64">
        <v>35370</v>
      </c>
      <c r="AF553" s="65" t="s">
        <v>2859</v>
      </c>
      <c r="AG553" s="66" t="s">
        <v>2860</v>
      </c>
      <c r="AH553" s="67">
        <v>2.4500000000000002</v>
      </c>
      <c r="AI553" s="68" t="s">
        <v>2254</v>
      </c>
      <c r="AJ553" s="67">
        <v>0</v>
      </c>
      <c r="AK553" s="69">
        <v>-1000000</v>
      </c>
      <c r="FT553" s="14"/>
    </row>
    <row r="554" spans="27:176" ht="12.75" x14ac:dyDescent="0.2">
      <c r="AA554"/>
      <c r="AB554"/>
      <c r="AC554"/>
      <c r="AD554" s="63">
        <v>35359</v>
      </c>
      <c r="AE554" s="64">
        <v>35370</v>
      </c>
      <c r="AF554" s="65" t="s">
        <v>2859</v>
      </c>
      <c r="AG554" s="66" t="s">
        <v>2860</v>
      </c>
      <c r="AH554" s="67">
        <v>2.46</v>
      </c>
      <c r="AI554" s="68" t="s">
        <v>2254</v>
      </c>
      <c r="AJ554" s="67">
        <v>0</v>
      </c>
      <c r="AK554" s="69">
        <v>-600000</v>
      </c>
      <c r="FT554" s="14"/>
    </row>
    <row r="555" spans="27:176" ht="12.75" x14ac:dyDescent="0.2">
      <c r="AA555"/>
      <c r="AB555"/>
      <c r="AC555"/>
      <c r="AD555" s="63">
        <v>35359</v>
      </c>
      <c r="AE555" s="64">
        <v>35370</v>
      </c>
      <c r="AF555" s="65" t="s">
        <v>2859</v>
      </c>
      <c r="AG555" s="66" t="s">
        <v>2860</v>
      </c>
      <c r="AH555" s="67">
        <v>2.484</v>
      </c>
      <c r="AI555" s="68" t="s">
        <v>2254</v>
      </c>
      <c r="AJ555" s="67">
        <v>0</v>
      </c>
      <c r="AK555" s="69">
        <v>-1000000</v>
      </c>
      <c r="FT555" s="14"/>
    </row>
    <row r="556" spans="27:176" ht="12.75" x14ac:dyDescent="0.2">
      <c r="AA556"/>
      <c r="AB556"/>
      <c r="AC556"/>
      <c r="AD556" s="63">
        <v>35360</v>
      </c>
      <c r="AE556" s="64">
        <v>35370</v>
      </c>
      <c r="AF556" s="65" t="s">
        <v>2861</v>
      </c>
      <c r="AG556" s="66" t="s">
        <v>2862</v>
      </c>
      <c r="AH556" s="67">
        <v>2.63</v>
      </c>
      <c r="AI556" s="68" t="s">
        <v>2280</v>
      </c>
      <c r="AJ556" s="67">
        <v>0</v>
      </c>
      <c r="AK556" s="69">
        <v>3710000</v>
      </c>
      <c r="FT556" s="14"/>
    </row>
    <row r="557" spans="27:176" ht="12.75" x14ac:dyDescent="0.2">
      <c r="AA557"/>
      <c r="AB557"/>
      <c r="AC557"/>
      <c r="AD557" s="63">
        <v>35360</v>
      </c>
      <c r="AE557" s="64">
        <v>35370</v>
      </c>
      <c r="AF557" s="65" t="s">
        <v>2861</v>
      </c>
      <c r="AG557" s="66" t="s">
        <v>2862</v>
      </c>
      <c r="AH557" s="67">
        <v>2.63</v>
      </c>
      <c r="AI557" s="68" t="s">
        <v>2254</v>
      </c>
      <c r="AJ557" s="67">
        <v>0</v>
      </c>
      <c r="AK557" s="69">
        <v>-3710000</v>
      </c>
      <c r="FT557" s="14"/>
    </row>
    <row r="558" spans="27:176" ht="12.75" x14ac:dyDescent="0.2">
      <c r="AA558"/>
      <c r="AB558"/>
      <c r="AC558"/>
      <c r="AD558" s="63">
        <v>35360</v>
      </c>
      <c r="AE558" s="64">
        <v>35370</v>
      </c>
      <c r="AF558" s="65" t="s">
        <v>2863</v>
      </c>
      <c r="AG558" s="66" t="s">
        <v>2904</v>
      </c>
      <c r="AH558" s="67">
        <v>2.6</v>
      </c>
      <c r="AI558" s="68" t="s">
        <v>2280</v>
      </c>
      <c r="AJ558" s="67">
        <v>0</v>
      </c>
      <c r="AK558" s="69">
        <v>2397</v>
      </c>
      <c r="FT558" s="14"/>
    </row>
    <row r="559" spans="27:176" ht="12.75" x14ac:dyDescent="0.2">
      <c r="AA559"/>
      <c r="AB559"/>
      <c r="AC559"/>
      <c r="AD559" s="63">
        <v>35360</v>
      </c>
      <c r="AE559" s="64">
        <v>35370</v>
      </c>
      <c r="AF559" s="65" t="s">
        <v>2905</v>
      </c>
      <c r="AG559" s="66" t="s">
        <v>2906</v>
      </c>
      <c r="AH559" s="67">
        <v>2.5499999999999998</v>
      </c>
      <c r="AI559" s="68" t="s">
        <v>2254</v>
      </c>
      <c r="AJ559" s="67">
        <v>0</v>
      </c>
      <c r="AK559" s="69">
        <v>700000</v>
      </c>
      <c r="FT559" s="14"/>
    </row>
    <row r="560" spans="27:176" ht="12.75" x14ac:dyDescent="0.2">
      <c r="AA560"/>
      <c r="AB560"/>
      <c r="AC560"/>
      <c r="AD560" s="63">
        <v>35360</v>
      </c>
      <c r="AE560" s="64">
        <v>35370</v>
      </c>
      <c r="AF560" s="65" t="s">
        <v>2907</v>
      </c>
      <c r="AG560" s="66" t="s">
        <v>2908</v>
      </c>
      <c r="AH560" s="67">
        <v>2.625</v>
      </c>
      <c r="AI560" s="68" t="s">
        <v>2254</v>
      </c>
      <c r="AJ560" s="67">
        <v>0</v>
      </c>
      <c r="AK560" s="69">
        <v>2010000</v>
      </c>
      <c r="FT560" s="14"/>
    </row>
    <row r="561" spans="27:176" ht="12.75" x14ac:dyDescent="0.2">
      <c r="AA561"/>
      <c r="AB561"/>
      <c r="AC561"/>
      <c r="AD561" s="63">
        <v>35360</v>
      </c>
      <c r="AE561" s="64">
        <v>35370</v>
      </c>
      <c r="AF561" s="65" t="s">
        <v>2907</v>
      </c>
      <c r="AG561" s="66" t="s">
        <v>2908</v>
      </c>
      <c r="AH561" s="67">
        <v>2.625</v>
      </c>
      <c r="AI561" s="68" t="s">
        <v>2663</v>
      </c>
      <c r="AJ561" s="67">
        <v>0</v>
      </c>
      <c r="AK561" s="69">
        <v>-2010000</v>
      </c>
      <c r="FT561" s="14"/>
    </row>
    <row r="562" spans="27:176" ht="12.75" x14ac:dyDescent="0.2">
      <c r="AA562"/>
      <c r="AB562"/>
      <c r="AC562"/>
      <c r="AD562" s="63">
        <v>35361</v>
      </c>
      <c r="AE562" s="64">
        <v>35370</v>
      </c>
      <c r="AF562" s="65" t="s">
        <v>2909</v>
      </c>
      <c r="AG562" s="66" t="s">
        <v>2910</v>
      </c>
      <c r="AH562" s="67">
        <v>2.605</v>
      </c>
      <c r="AI562" s="68" t="s">
        <v>2254</v>
      </c>
      <c r="AJ562" s="67">
        <v>0</v>
      </c>
      <c r="AK562" s="69">
        <v>100000</v>
      </c>
      <c r="FT562" s="14"/>
    </row>
    <row r="563" spans="27:176" ht="12.75" x14ac:dyDescent="0.2">
      <c r="AA563"/>
      <c r="AB563"/>
      <c r="AC563"/>
      <c r="AD563" s="63">
        <v>35361</v>
      </c>
      <c r="AE563" s="64">
        <v>35370</v>
      </c>
      <c r="AF563" s="65" t="s">
        <v>2909</v>
      </c>
      <c r="AG563" s="66" t="s">
        <v>2911</v>
      </c>
      <c r="AH563" s="67">
        <v>2.6</v>
      </c>
      <c r="AI563" s="68" t="s">
        <v>2254</v>
      </c>
      <c r="AJ563" s="67">
        <v>0</v>
      </c>
      <c r="AK563" s="69">
        <v>1000000</v>
      </c>
      <c r="FT563" s="14"/>
    </row>
    <row r="564" spans="27:176" ht="12.75" x14ac:dyDescent="0.2">
      <c r="AA564"/>
      <c r="AB564"/>
      <c r="AC564"/>
      <c r="AD564" s="63">
        <v>35361</v>
      </c>
      <c r="AE564" s="64">
        <v>35370</v>
      </c>
      <c r="AF564" s="65" t="s">
        <v>2909</v>
      </c>
      <c r="AG564" s="66" t="s">
        <v>2911</v>
      </c>
      <c r="AH564" s="67">
        <v>2.56</v>
      </c>
      <c r="AI564" s="68" t="s">
        <v>2254</v>
      </c>
      <c r="AJ564" s="67">
        <v>0</v>
      </c>
      <c r="AK564" s="69">
        <v>1000000</v>
      </c>
      <c r="FT564" s="14"/>
    </row>
    <row r="565" spans="27:176" ht="12.75" x14ac:dyDescent="0.2">
      <c r="AA565"/>
      <c r="AB565"/>
      <c r="AC565"/>
      <c r="AD565" s="63">
        <v>35361</v>
      </c>
      <c r="AE565" s="64">
        <v>35370</v>
      </c>
      <c r="AF565" s="65" t="s">
        <v>2909</v>
      </c>
      <c r="AG565" s="66" t="s">
        <v>2911</v>
      </c>
      <c r="AH565" s="67">
        <v>2.5649999999999999</v>
      </c>
      <c r="AI565" s="68" t="s">
        <v>2254</v>
      </c>
      <c r="AJ565" s="67">
        <v>0</v>
      </c>
      <c r="AK565" s="69">
        <v>-2100000</v>
      </c>
      <c r="FT565" s="14"/>
    </row>
    <row r="566" spans="27:176" ht="12.75" x14ac:dyDescent="0.2">
      <c r="AA566"/>
      <c r="AB566"/>
      <c r="AC566"/>
      <c r="AD566" s="63">
        <v>35361</v>
      </c>
      <c r="AE566" s="64">
        <v>35370</v>
      </c>
      <c r="AF566" s="65" t="s">
        <v>2909</v>
      </c>
      <c r="AG566" s="66" t="s">
        <v>2912</v>
      </c>
      <c r="AH566" s="67">
        <v>2.5499999999999998</v>
      </c>
      <c r="AI566" s="68" t="s">
        <v>2254</v>
      </c>
      <c r="AJ566" s="67">
        <v>0</v>
      </c>
      <c r="AK566" s="69">
        <v>500000</v>
      </c>
      <c r="FT566" s="14"/>
    </row>
    <row r="567" spans="27:176" ht="12.75" x14ac:dyDescent="0.2">
      <c r="AA567"/>
      <c r="AB567"/>
      <c r="AC567"/>
      <c r="AD567" s="63"/>
      <c r="AE567" s="64"/>
      <c r="AF567" s="65"/>
      <c r="AG567" s="66"/>
      <c r="AH567" s="67"/>
      <c r="AI567" s="68"/>
      <c r="AJ567" s="67"/>
      <c r="AK567" s="69">
        <f>SUM(AK429:AK566)</f>
        <v>4483397</v>
      </c>
      <c r="FT567" s="14"/>
    </row>
    <row r="568" spans="27:176" ht="12.75" x14ac:dyDescent="0.2">
      <c r="AA568"/>
      <c r="AB568"/>
      <c r="AC568"/>
      <c r="AD568" s="63"/>
      <c r="AE568" s="64"/>
      <c r="AF568" s="65"/>
      <c r="AG568" s="66"/>
      <c r="AH568" s="67"/>
      <c r="AI568" s="68"/>
      <c r="AJ568" s="67"/>
      <c r="AK568" s="69"/>
      <c r="FT568" s="14"/>
    </row>
    <row r="569" spans="27:176" ht="12.75" x14ac:dyDescent="0.2">
      <c r="AA569"/>
      <c r="AB569"/>
      <c r="AC569"/>
      <c r="AD569" s="63">
        <v>35051</v>
      </c>
      <c r="AE569" s="64">
        <v>35400</v>
      </c>
      <c r="AF569" s="65" t="s">
        <v>2298</v>
      </c>
      <c r="AG569" s="66" t="s">
        <v>2913</v>
      </c>
      <c r="AH569" s="67">
        <v>1.9550000000000001</v>
      </c>
      <c r="AI569" s="68" t="s">
        <v>2245</v>
      </c>
      <c r="AJ569" s="67">
        <v>0</v>
      </c>
      <c r="AK569" s="69">
        <v>1000000</v>
      </c>
      <c r="FT569" s="14" t="s">
        <v>2099</v>
      </c>
    </row>
    <row r="570" spans="27:176" ht="12.75" x14ac:dyDescent="0.2">
      <c r="AA570"/>
      <c r="AB570"/>
      <c r="AC570"/>
      <c r="AD570" s="63">
        <v>35087</v>
      </c>
      <c r="AE570" s="64">
        <v>35400</v>
      </c>
      <c r="AF570" s="65" t="s">
        <v>2300</v>
      </c>
      <c r="AG570" s="66"/>
      <c r="AH570" s="67">
        <v>2.02</v>
      </c>
      <c r="AI570" s="68" t="s">
        <v>2245</v>
      </c>
      <c r="AJ570" s="67">
        <v>0</v>
      </c>
      <c r="AK570" s="69">
        <v>-2000000</v>
      </c>
      <c r="FT570" s="14"/>
    </row>
    <row r="571" spans="27:176" ht="12.75" x14ac:dyDescent="0.2">
      <c r="AA571"/>
      <c r="AB571"/>
      <c r="AC571"/>
      <c r="AD571" s="63">
        <v>35093</v>
      </c>
      <c r="AE571" s="64">
        <v>35400</v>
      </c>
      <c r="AF571" s="65" t="s">
        <v>2914</v>
      </c>
      <c r="AG571" s="66" t="s">
        <v>2915</v>
      </c>
      <c r="AH571" s="67">
        <v>2.06</v>
      </c>
      <c r="AI571" s="68" t="s">
        <v>2245</v>
      </c>
      <c r="AJ571" s="67">
        <v>0</v>
      </c>
      <c r="AK571" s="69">
        <v>1000000</v>
      </c>
      <c r="FT571" s="14"/>
    </row>
    <row r="572" spans="27:176" ht="12.75" x14ac:dyDescent="0.2">
      <c r="AA572"/>
      <c r="AB572"/>
      <c r="AC572"/>
      <c r="AD572" s="63">
        <v>35116</v>
      </c>
      <c r="AE572" s="64">
        <v>35400</v>
      </c>
      <c r="AF572" s="65" t="s">
        <v>2259</v>
      </c>
      <c r="AG572" s="66" t="s">
        <v>2301</v>
      </c>
      <c r="AH572" s="67">
        <v>2.1</v>
      </c>
      <c r="AI572" s="68" t="s">
        <v>2245</v>
      </c>
      <c r="AJ572" s="67">
        <v>0</v>
      </c>
      <c r="AK572" s="69">
        <v>-1000000</v>
      </c>
      <c r="FT572" s="14"/>
    </row>
    <row r="573" spans="27:176" ht="12.75" x14ac:dyDescent="0.2">
      <c r="AA573"/>
      <c r="AB573"/>
      <c r="AC573"/>
      <c r="AD573" s="63">
        <v>35122</v>
      </c>
      <c r="AE573" s="64">
        <v>35400</v>
      </c>
      <c r="AF573" s="65" t="s">
        <v>2275</v>
      </c>
      <c r="AG573" s="66" t="s">
        <v>2916</v>
      </c>
      <c r="AH573" s="67">
        <v>2.1349999999999998</v>
      </c>
      <c r="AI573" s="68" t="s">
        <v>2254</v>
      </c>
      <c r="AJ573" s="67">
        <v>0</v>
      </c>
      <c r="AK573" s="69">
        <v>1000000</v>
      </c>
      <c r="FT573" s="14"/>
    </row>
    <row r="574" spans="27:176" ht="12.75" x14ac:dyDescent="0.2">
      <c r="AA574"/>
      <c r="AB574"/>
      <c r="AC574"/>
      <c r="AD574" s="63">
        <v>35166</v>
      </c>
      <c r="AE574" s="64">
        <v>35400</v>
      </c>
      <c r="AF574" s="65" t="s">
        <v>2302</v>
      </c>
      <c r="AG574" s="66">
        <v>32691</v>
      </c>
      <c r="AH574" s="67">
        <v>2.34</v>
      </c>
      <c r="AI574" s="68" t="s">
        <v>2254</v>
      </c>
      <c r="AJ574" s="67">
        <v>0</v>
      </c>
      <c r="AK574" s="69">
        <v>-3000000</v>
      </c>
      <c r="FT574" s="14"/>
    </row>
    <row r="575" spans="27:176" ht="12.75" x14ac:dyDescent="0.2">
      <c r="AA575"/>
      <c r="AB575"/>
      <c r="AC575"/>
      <c r="AD575" s="63">
        <v>35149</v>
      </c>
      <c r="AE575" s="64">
        <v>35400</v>
      </c>
      <c r="AF575" s="65" t="s">
        <v>2917</v>
      </c>
      <c r="AG575" s="66" t="s">
        <v>2918</v>
      </c>
      <c r="AH575" s="67">
        <v>2.2599999999999998</v>
      </c>
      <c r="AI575" s="68" t="s">
        <v>2265</v>
      </c>
      <c r="AJ575" s="67">
        <v>-0.17499999999999999</v>
      </c>
      <c r="AK575" s="69">
        <v>3000000</v>
      </c>
      <c r="FT575" s="14"/>
    </row>
    <row r="576" spans="27:176" ht="12.75" x14ac:dyDescent="0.2">
      <c r="AA576"/>
      <c r="AB576"/>
      <c r="AC576"/>
      <c r="AD576" s="63">
        <v>35205</v>
      </c>
      <c r="AE576" s="64">
        <v>35400</v>
      </c>
      <c r="AF576" s="65" t="s">
        <v>2313</v>
      </c>
      <c r="AG576" s="66" t="s">
        <v>2919</v>
      </c>
      <c r="AH576" s="67">
        <v>2.42</v>
      </c>
      <c r="AI576" s="68" t="s">
        <v>2280</v>
      </c>
      <c r="AJ576" s="67">
        <v>0</v>
      </c>
      <c r="AK576" s="69">
        <v>1000000</v>
      </c>
      <c r="FT576" s="14"/>
    </row>
    <row r="577" spans="27:176" ht="12.75" x14ac:dyDescent="0.2">
      <c r="AA577"/>
      <c r="AB577"/>
      <c r="AC577"/>
      <c r="AD577" s="63">
        <v>35227</v>
      </c>
      <c r="AE577" s="64">
        <v>35400</v>
      </c>
      <c r="AF577" s="65" t="s">
        <v>2320</v>
      </c>
      <c r="AG577" s="66">
        <v>44813.2</v>
      </c>
      <c r="AH577" s="67">
        <v>2.488</v>
      </c>
      <c r="AI577" s="68" t="s">
        <v>2280</v>
      </c>
      <c r="AJ577" s="67">
        <v>0</v>
      </c>
      <c r="AK577" s="69">
        <v>-1000000</v>
      </c>
      <c r="FT577" s="14"/>
    </row>
    <row r="578" spans="27:176" ht="12.75" x14ac:dyDescent="0.2">
      <c r="AA578"/>
      <c r="AB578"/>
      <c r="AC578"/>
      <c r="AD578" s="63">
        <v>35227</v>
      </c>
      <c r="AE578" s="64">
        <v>35400</v>
      </c>
      <c r="AF578" s="65" t="s">
        <v>2320</v>
      </c>
      <c r="AG578" s="66">
        <v>44813.2</v>
      </c>
      <c r="AH578" s="67">
        <v>2.488</v>
      </c>
      <c r="AI578" s="68" t="s">
        <v>2280</v>
      </c>
      <c r="AJ578" s="67">
        <v>0</v>
      </c>
      <c r="AK578" s="69">
        <v>1000000</v>
      </c>
      <c r="FT578" s="14"/>
    </row>
    <row r="579" spans="27:176" ht="12.75" x14ac:dyDescent="0.2">
      <c r="AA579"/>
      <c r="AB579"/>
      <c r="AC579"/>
      <c r="AD579" s="63">
        <v>35233</v>
      </c>
      <c r="AE579" s="64">
        <v>35400</v>
      </c>
      <c r="AF579" s="65" t="s">
        <v>2321</v>
      </c>
      <c r="AG579" s="66">
        <v>46158</v>
      </c>
      <c r="AH579" s="67">
        <v>2.61</v>
      </c>
      <c r="AI579" s="68" t="s">
        <v>2254</v>
      </c>
      <c r="AJ579" s="67">
        <v>0</v>
      </c>
      <c r="AK579" s="69">
        <v>-1000000</v>
      </c>
      <c r="FT579" s="14"/>
    </row>
    <row r="580" spans="27:176" ht="12.75" x14ac:dyDescent="0.2">
      <c r="AA580"/>
      <c r="AB580"/>
      <c r="AC580"/>
      <c r="AD580" s="63">
        <v>35235</v>
      </c>
      <c r="AE580" s="64">
        <v>35400</v>
      </c>
      <c r="AF580" s="65" t="s">
        <v>2669</v>
      </c>
      <c r="AG580" s="66" t="s">
        <v>2670</v>
      </c>
      <c r="AH580" s="67">
        <v>2.69</v>
      </c>
      <c r="AI580" s="68" t="s">
        <v>2663</v>
      </c>
      <c r="AJ580" s="67">
        <v>0</v>
      </c>
      <c r="AK580" s="69">
        <v>620000</v>
      </c>
      <c r="FT580" s="14"/>
    </row>
    <row r="581" spans="27:176" ht="12.75" x14ac:dyDescent="0.2">
      <c r="AA581"/>
      <c r="AB581"/>
      <c r="AC581"/>
      <c r="AD581" s="63">
        <v>35235</v>
      </c>
      <c r="AE581" s="64">
        <v>35400</v>
      </c>
      <c r="AF581" s="65" t="s">
        <v>2671</v>
      </c>
      <c r="AG581" s="66" t="s">
        <v>2672</v>
      </c>
      <c r="AH581" s="67">
        <v>2.65</v>
      </c>
      <c r="AI581" s="68" t="s">
        <v>2663</v>
      </c>
      <c r="AJ581" s="67">
        <v>0</v>
      </c>
      <c r="AK581" s="69">
        <v>-3300000</v>
      </c>
      <c r="FT581" s="14"/>
    </row>
    <row r="582" spans="27:176" ht="12.75" x14ac:dyDescent="0.2">
      <c r="AA582"/>
      <c r="AB582"/>
      <c r="AC582"/>
      <c r="AD582" s="63">
        <v>35235</v>
      </c>
      <c r="AE582" s="64">
        <v>35400</v>
      </c>
      <c r="AF582" s="65" t="s">
        <v>2671</v>
      </c>
      <c r="AG582" s="66" t="s">
        <v>2672</v>
      </c>
      <c r="AH582" s="67">
        <v>2.65</v>
      </c>
      <c r="AI582" s="68" t="s">
        <v>2663</v>
      </c>
      <c r="AJ582" s="67">
        <v>0</v>
      </c>
      <c r="AK582" s="69">
        <v>-1320000</v>
      </c>
      <c r="FT582" s="14"/>
    </row>
    <row r="583" spans="27:176" ht="12.75" x14ac:dyDescent="0.2">
      <c r="AA583"/>
      <c r="AB583"/>
      <c r="AC583"/>
      <c r="AD583" s="63">
        <v>35236</v>
      </c>
      <c r="AE583" s="64">
        <v>35400</v>
      </c>
      <c r="AF583" s="65" t="s">
        <v>2323</v>
      </c>
      <c r="AG583" s="66" t="s">
        <v>2673</v>
      </c>
      <c r="AH583" s="67">
        <v>2.6949999999999998</v>
      </c>
      <c r="AI583" s="68" t="s">
        <v>2663</v>
      </c>
      <c r="AJ583" s="67">
        <v>0</v>
      </c>
      <c r="AK583" s="69">
        <v>2000000</v>
      </c>
      <c r="FT583" s="14"/>
    </row>
    <row r="584" spans="27:176" ht="12.75" x14ac:dyDescent="0.2">
      <c r="AA584"/>
      <c r="AB584"/>
      <c r="AC584"/>
      <c r="AD584" s="63">
        <v>35236</v>
      </c>
      <c r="AE584" s="64">
        <v>35400</v>
      </c>
      <c r="AF584" s="65" t="s">
        <v>2323</v>
      </c>
      <c r="AG584" s="66" t="s">
        <v>2673</v>
      </c>
      <c r="AH584" s="67">
        <v>2.7149999999999999</v>
      </c>
      <c r="AI584" s="68" t="s">
        <v>2663</v>
      </c>
      <c r="AJ584" s="67">
        <v>0</v>
      </c>
      <c r="AK584" s="69">
        <v>1550000</v>
      </c>
      <c r="FT584" s="14"/>
    </row>
    <row r="585" spans="27:176" ht="12.75" x14ac:dyDescent="0.2">
      <c r="AA585"/>
      <c r="AB585"/>
      <c r="AC585"/>
      <c r="AD585" s="63">
        <v>35241</v>
      </c>
      <c r="AE585" s="64">
        <v>35400</v>
      </c>
      <c r="AF585" s="65" t="s">
        <v>2334</v>
      </c>
      <c r="AG585" s="66">
        <v>48335</v>
      </c>
      <c r="AH585" s="67">
        <v>2.6949999999999998</v>
      </c>
      <c r="AI585" s="68" t="s">
        <v>2280</v>
      </c>
      <c r="AJ585" s="67">
        <v>0</v>
      </c>
      <c r="AK585" s="69">
        <v>500000</v>
      </c>
      <c r="FT585" s="14"/>
    </row>
    <row r="586" spans="27:176" ht="12.75" x14ac:dyDescent="0.2">
      <c r="AA586"/>
      <c r="AB586"/>
      <c r="AC586"/>
      <c r="AD586" s="63">
        <v>35244</v>
      </c>
      <c r="AE586" s="64">
        <v>35400</v>
      </c>
      <c r="AF586" s="65" t="s">
        <v>2674</v>
      </c>
      <c r="AG586" s="66" t="s">
        <v>2675</v>
      </c>
      <c r="AH586" s="67">
        <v>2.7650000000000001</v>
      </c>
      <c r="AI586" s="68" t="s">
        <v>2254</v>
      </c>
      <c r="AJ586" s="67">
        <v>0</v>
      </c>
      <c r="AK586" s="69">
        <v>500000</v>
      </c>
      <c r="FT586" s="14"/>
    </row>
    <row r="587" spans="27:176" ht="12.75" x14ac:dyDescent="0.2">
      <c r="AA587"/>
      <c r="AB587"/>
      <c r="AC587"/>
      <c r="AD587" s="63">
        <v>35263</v>
      </c>
      <c r="AE587" s="64">
        <v>35400</v>
      </c>
      <c r="AF587" s="72" t="s">
        <v>2676</v>
      </c>
      <c r="AG587" s="66" t="s">
        <v>2677</v>
      </c>
      <c r="AH587" s="67">
        <v>2.5499999999999998</v>
      </c>
      <c r="AI587" s="68" t="s">
        <v>2254</v>
      </c>
      <c r="AJ587" s="67">
        <v>0</v>
      </c>
      <c r="AK587" s="69">
        <v>-500000</v>
      </c>
      <c r="FT587" s="14"/>
    </row>
    <row r="588" spans="27:176" ht="12.75" x14ac:dyDescent="0.2">
      <c r="AA588"/>
      <c r="AB588"/>
      <c r="AC588"/>
      <c r="AD588" s="63">
        <v>35268</v>
      </c>
      <c r="AE588" s="64">
        <v>35400</v>
      </c>
      <c r="AF588" s="72" t="s">
        <v>2695</v>
      </c>
      <c r="AG588" s="66" t="s">
        <v>2696</v>
      </c>
      <c r="AH588" s="67">
        <v>2.2475000000000001</v>
      </c>
      <c r="AI588" s="68" t="s">
        <v>2254</v>
      </c>
      <c r="AJ588" s="67">
        <v>0</v>
      </c>
      <c r="AK588" s="69">
        <v>-500000</v>
      </c>
      <c r="FT588" s="14"/>
    </row>
    <row r="589" spans="27:176" ht="12.75" x14ac:dyDescent="0.2">
      <c r="AA589"/>
      <c r="AB589"/>
      <c r="AC589"/>
      <c r="AD589" s="63">
        <v>35272</v>
      </c>
      <c r="AE589" s="64">
        <v>35400</v>
      </c>
      <c r="AF589" s="72" t="s">
        <v>2920</v>
      </c>
      <c r="AG589" s="66" t="s">
        <v>2921</v>
      </c>
      <c r="AH589" s="67">
        <v>2.27</v>
      </c>
      <c r="AI589" s="68" t="s">
        <v>2254</v>
      </c>
      <c r="AJ589" s="67">
        <v>0</v>
      </c>
      <c r="AK589" s="69">
        <v>1000000</v>
      </c>
      <c r="FT589" s="14"/>
    </row>
    <row r="590" spans="27:176" ht="12.75" x14ac:dyDescent="0.2">
      <c r="AA590"/>
      <c r="AB590"/>
      <c r="AC590"/>
      <c r="AD590" s="63">
        <v>35271</v>
      </c>
      <c r="AE590" s="64">
        <v>35400</v>
      </c>
      <c r="AF590" s="65" t="s">
        <v>2343</v>
      </c>
      <c r="AG590" s="66" t="s">
        <v>2359</v>
      </c>
      <c r="AH590" s="67">
        <v>2.2999999999999998</v>
      </c>
      <c r="AI590" s="68" t="s">
        <v>2254</v>
      </c>
      <c r="AJ590" s="67">
        <v>0</v>
      </c>
      <c r="AK590" s="69">
        <v>-500000</v>
      </c>
      <c r="FT590" s="14"/>
    </row>
    <row r="591" spans="27:176" ht="12.75" x14ac:dyDescent="0.2">
      <c r="AA591"/>
      <c r="AB591"/>
      <c r="AC591"/>
      <c r="AD591" s="63">
        <v>35275</v>
      </c>
      <c r="AE591" s="64">
        <v>35400</v>
      </c>
      <c r="AF591" s="65" t="s">
        <v>2697</v>
      </c>
      <c r="AG591" s="66" t="s">
        <v>2698</v>
      </c>
      <c r="AH591" s="67">
        <v>2.15</v>
      </c>
      <c r="AI591" s="68" t="s">
        <v>2254</v>
      </c>
      <c r="AJ591" s="67">
        <v>0</v>
      </c>
      <c r="AK591" s="69">
        <v>-500000</v>
      </c>
      <c r="FT591" s="14"/>
    </row>
    <row r="592" spans="27:176" ht="12.75" x14ac:dyDescent="0.2">
      <c r="AA592"/>
      <c r="AB592"/>
      <c r="AC592"/>
      <c r="AD592" s="63">
        <v>35275</v>
      </c>
      <c r="AE592" s="64">
        <v>35400</v>
      </c>
      <c r="AF592" s="65" t="s">
        <v>2697</v>
      </c>
      <c r="AG592" s="66" t="s">
        <v>2698</v>
      </c>
      <c r="AH592" s="67">
        <v>2.19</v>
      </c>
      <c r="AI592" s="68" t="s">
        <v>2254</v>
      </c>
      <c r="AJ592" s="67">
        <v>0</v>
      </c>
      <c r="AK592" s="69">
        <v>-500000</v>
      </c>
      <c r="FT592" s="14"/>
    </row>
    <row r="593" spans="27:176" ht="12.75" x14ac:dyDescent="0.2">
      <c r="AA593"/>
      <c r="AB593"/>
      <c r="AC593"/>
      <c r="AD593" s="63">
        <v>35275</v>
      </c>
      <c r="AE593" s="64">
        <v>35400</v>
      </c>
      <c r="AF593" s="65" t="s">
        <v>2697</v>
      </c>
      <c r="AG593" s="66" t="s">
        <v>2698</v>
      </c>
      <c r="AH593" s="67">
        <v>2.16</v>
      </c>
      <c r="AI593" s="68" t="s">
        <v>2254</v>
      </c>
      <c r="AJ593" s="67">
        <v>0</v>
      </c>
      <c r="AK593" s="69">
        <v>-1000000</v>
      </c>
      <c r="FT593" s="14"/>
    </row>
    <row r="594" spans="27:176" ht="12.75" x14ac:dyDescent="0.2">
      <c r="AA594"/>
      <c r="AB594"/>
      <c r="AC594"/>
      <c r="AD594" s="63">
        <v>35275</v>
      </c>
      <c r="AE594" s="64">
        <v>35400</v>
      </c>
      <c r="AF594" s="65" t="s">
        <v>2697</v>
      </c>
      <c r="AG594" s="66" t="s">
        <v>2698</v>
      </c>
      <c r="AH594" s="67">
        <v>2.2000000000000002</v>
      </c>
      <c r="AI594" s="68" t="s">
        <v>2254</v>
      </c>
      <c r="AJ594" s="67">
        <v>0</v>
      </c>
      <c r="AK594" s="69">
        <v>-1000000</v>
      </c>
      <c r="FT594" s="14"/>
    </row>
    <row r="595" spans="27:176" ht="12.75" x14ac:dyDescent="0.2">
      <c r="AA595"/>
      <c r="AB595"/>
      <c r="AC595"/>
      <c r="AD595" s="63">
        <v>35276</v>
      </c>
      <c r="AE595" s="64">
        <v>35400</v>
      </c>
      <c r="AF595" s="65" t="s">
        <v>2922</v>
      </c>
      <c r="AG595" s="66" t="s">
        <v>2923</v>
      </c>
      <c r="AH595" s="67">
        <v>2.21</v>
      </c>
      <c r="AI595" s="68" t="s">
        <v>2254</v>
      </c>
      <c r="AJ595" s="67">
        <v>0</v>
      </c>
      <c r="AK595" s="69">
        <v>-1000000</v>
      </c>
      <c r="FT595" s="14"/>
    </row>
    <row r="596" spans="27:176" ht="12.75" x14ac:dyDescent="0.2">
      <c r="AA596"/>
      <c r="AB596"/>
      <c r="AC596"/>
      <c r="AD596" s="63">
        <v>35277</v>
      </c>
      <c r="AE596" s="64">
        <v>35400</v>
      </c>
      <c r="AF596" s="65" t="s">
        <v>2924</v>
      </c>
      <c r="AG596" s="66" t="s">
        <v>2925</v>
      </c>
      <c r="AH596" s="67">
        <v>2.2949999999999999</v>
      </c>
      <c r="AI596" s="68" t="s">
        <v>2254</v>
      </c>
      <c r="AJ596" s="67">
        <v>0</v>
      </c>
      <c r="AK596" s="69">
        <v>1000000</v>
      </c>
      <c r="FT596" s="14"/>
    </row>
    <row r="597" spans="27:176" ht="12.75" x14ac:dyDescent="0.2">
      <c r="AA597"/>
      <c r="AB597"/>
      <c r="AC597"/>
      <c r="AD597" s="63">
        <v>35278</v>
      </c>
      <c r="AE597" s="64">
        <v>35400</v>
      </c>
      <c r="AF597" s="65" t="s">
        <v>2364</v>
      </c>
      <c r="AG597" s="66" t="s">
        <v>2365</v>
      </c>
      <c r="AH597" s="67">
        <v>2.3675000000000002</v>
      </c>
      <c r="AI597" s="68" t="s">
        <v>2254</v>
      </c>
      <c r="AJ597" s="67">
        <v>0</v>
      </c>
      <c r="AK597" s="69">
        <v>500000</v>
      </c>
      <c r="FT597" s="14"/>
    </row>
    <row r="598" spans="27:176" ht="12.75" x14ac:dyDescent="0.2">
      <c r="AA598"/>
      <c r="AB598"/>
      <c r="AC598"/>
      <c r="AD598" s="63">
        <v>35279</v>
      </c>
      <c r="AE598" s="64">
        <v>35400</v>
      </c>
      <c r="AF598" s="65" t="s">
        <v>2366</v>
      </c>
      <c r="AG598" s="66" t="s">
        <v>2367</v>
      </c>
      <c r="AH598" s="67">
        <v>2.4049999999999998</v>
      </c>
      <c r="AI598" s="68" t="s">
        <v>2254</v>
      </c>
      <c r="AJ598" s="67">
        <v>0</v>
      </c>
      <c r="AK598" s="69">
        <v>150000</v>
      </c>
      <c r="FT598" s="14"/>
    </row>
    <row r="599" spans="27:176" ht="12.75" x14ac:dyDescent="0.2">
      <c r="AA599"/>
      <c r="AB599"/>
      <c r="AC599"/>
      <c r="AD599" s="63">
        <v>35282</v>
      </c>
      <c r="AE599" s="64">
        <v>35400</v>
      </c>
      <c r="AF599" s="65" t="s">
        <v>2368</v>
      </c>
      <c r="AG599" s="66" t="s">
        <v>2369</v>
      </c>
      <c r="AH599" s="67">
        <v>2.4500000000000002</v>
      </c>
      <c r="AI599" s="68" t="s">
        <v>2254</v>
      </c>
      <c r="AJ599" s="67">
        <v>0</v>
      </c>
      <c r="AK599" s="69">
        <v>500000</v>
      </c>
      <c r="FT599" s="14"/>
    </row>
    <row r="600" spans="27:176" ht="12.75" x14ac:dyDescent="0.2">
      <c r="AA600"/>
      <c r="AB600"/>
      <c r="AC600"/>
      <c r="AD600" s="63">
        <v>35282</v>
      </c>
      <c r="AE600" s="64">
        <v>35400</v>
      </c>
      <c r="AF600" s="65" t="s">
        <v>2368</v>
      </c>
      <c r="AG600" s="66" t="s">
        <v>2369</v>
      </c>
      <c r="AH600" s="67">
        <v>2.37</v>
      </c>
      <c r="AI600" s="68" t="s">
        <v>2254</v>
      </c>
      <c r="AJ600" s="67">
        <v>0</v>
      </c>
      <c r="AK600" s="69">
        <v>250000</v>
      </c>
      <c r="FT600" s="14"/>
    </row>
    <row r="601" spans="27:176" ht="12.75" x14ac:dyDescent="0.2">
      <c r="AA601"/>
      <c r="AB601"/>
      <c r="AC601"/>
      <c r="AD601" s="63">
        <v>35282</v>
      </c>
      <c r="AE601" s="64">
        <v>35400</v>
      </c>
      <c r="AF601" s="65" t="s">
        <v>2368</v>
      </c>
      <c r="AG601" s="66" t="s">
        <v>2369</v>
      </c>
      <c r="AH601" s="67">
        <v>2.38</v>
      </c>
      <c r="AI601" s="68" t="s">
        <v>2254</v>
      </c>
      <c r="AJ601" s="67">
        <v>0</v>
      </c>
      <c r="AK601" s="69">
        <v>500000</v>
      </c>
      <c r="FT601" s="14"/>
    </row>
    <row r="602" spans="27:176" ht="12.75" x14ac:dyDescent="0.2">
      <c r="AA602"/>
      <c r="AB602"/>
      <c r="AC602"/>
      <c r="AD602" s="63">
        <v>35282</v>
      </c>
      <c r="AE602" s="64">
        <v>35400</v>
      </c>
      <c r="AF602" s="65" t="s">
        <v>2368</v>
      </c>
      <c r="AG602" s="66" t="s">
        <v>2369</v>
      </c>
      <c r="AH602" s="67">
        <v>2.375</v>
      </c>
      <c r="AI602" s="68" t="s">
        <v>2254</v>
      </c>
      <c r="AJ602" s="67">
        <v>0</v>
      </c>
      <c r="AK602" s="69">
        <v>500000</v>
      </c>
      <c r="FT602" s="14"/>
    </row>
    <row r="603" spans="27:176" ht="12.75" x14ac:dyDescent="0.2">
      <c r="AA603"/>
      <c r="AB603"/>
      <c r="AC603"/>
      <c r="AD603" s="63">
        <v>35282</v>
      </c>
      <c r="AE603" s="64">
        <v>35400</v>
      </c>
      <c r="AF603" s="65" t="s">
        <v>2368</v>
      </c>
      <c r="AG603" s="66" t="s">
        <v>2369</v>
      </c>
      <c r="AH603" s="67">
        <v>2.39</v>
      </c>
      <c r="AI603" s="68" t="s">
        <v>2254</v>
      </c>
      <c r="AJ603" s="67">
        <v>0</v>
      </c>
      <c r="AK603" s="69">
        <v>500000</v>
      </c>
      <c r="FT603" s="14"/>
    </row>
    <row r="604" spans="27:176" ht="12.75" x14ac:dyDescent="0.2">
      <c r="AA604"/>
      <c r="AB604"/>
      <c r="AC604"/>
      <c r="AD604" s="63">
        <v>35283</v>
      </c>
      <c r="AE604" s="64">
        <v>35400</v>
      </c>
      <c r="AF604" s="65" t="s">
        <v>2370</v>
      </c>
      <c r="AG604" s="66" t="s">
        <v>2371</v>
      </c>
      <c r="AH604" s="67">
        <v>2.2774999999999999</v>
      </c>
      <c r="AI604" s="68" t="s">
        <v>2254</v>
      </c>
      <c r="AJ604" s="67">
        <v>0</v>
      </c>
      <c r="AK604" s="69">
        <v>-1500000</v>
      </c>
      <c r="FT604" s="14"/>
    </row>
    <row r="605" spans="27:176" ht="12.75" x14ac:dyDescent="0.2">
      <c r="AA605"/>
      <c r="AB605"/>
      <c r="AC605"/>
      <c r="AD605" s="63">
        <v>35283</v>
      </c>
      <c r="AE605" s="64">
        <v>35400</v>
      </c>
      <c r="AF605" s="65" t="s">
        <v>2370</v>
      </c>
      <c r="AG605" s="66" t="s">
        <v>2371</v>
      </c>
      <c r="AH605" s="67">
        <v>2.25</v>
      </c>
      <c r="AI605" s="68" t="s">
        <v>2254</v>
      </c>
      <c r="AJ605" s="67">
        <v>0</v>
      </c>
      <c r="AK605" s="69">
        <v>-310000</v>
      </c>
      <c r="FT605" s="14"/>
    </row>
    <row r="606" spans="27:176" ht="12.75" x14ac:dyDescent="0.2">
      <c r="AA606"/>
      <c r="AB606"/>
      <c r="AC606"/>
      <c r="AD606" s="63">
        <v>35283</v>
      </c>
      <c r="AE606" s="64">
        <v>35400</v>
      </c>
      <c r="AF606" s="65" t="s">
        <v>2370</v>
      </c>
      <c r="AG606" s="66" t="s">
        <v>2371</v>
      </c>
      <c r="AH606" s="67">
        <v>2.2999999999999998</v>
      </c>
      <c r="AI606" s="68" t="s">
        <v>2254</v>
      </c>
      <c r="AJ606" s="67">
        <v>0</v>
      </c>
      <c r="AK606" s="69">
        <v>-500000</v>
      </c>
      <c r="FT606" s="14"/>
    </row>
    <row r="607" spans="27:176" ht="12.75" x14ac:dyDescent="0.2">
      <c r="AA607"/>
      <c r="AB607"/>
      <c r="AC607"/>
      <c r="AD607" s="63">
        <v>35290</v>
      </c>
      <c r="AE607" s="64">
        <v>35400</v>
      </c>
      <c r="AF607" s="65" t="s">
        <v>2699</v>
      </c>
      <c r="AG607" s="66" t="s">
        <v>2700</v>
      </c>
      <c r="AH607" s="67">
        <v>2.2799999999999998</v>
      </c>
      <c r="AI607" s="68" t="s">
        <v>2254</v>
      </c>
      <c r="AJ607" s="67">
        <v>0</v>
      </c>
      <c r="AK607" s="69">
        <v>500000</v>
      </c>
      <c r="FT607" s="14"/>
    </row>
    <row r="608" spans="27:176" ht="12.75" x14ac:dyDescent="0.2">
      <c r="AA608"/>
      <c r="AB608"/>
      <c r="AC608"/>
      <c r="AD608" s="63">
        <v>35291</v>
      </c>
      <c r="AE608" s="64">
        <v>35400</v>
      </c>
      <c r="AF608" s="65" t="s">
        <v>2926</v>
      </c>
      <c r="AG608" s="66" t="s">
        <v>2927</v>
      </c>
      <c r="AH608" s="67">
        <v>2.2599999999999998</v>
      </c>
      <c r="AI608" s="68" t="s">
        <v>2254</v>
      </c>
      <c r="AJ608" s="67">
        <v>0</v>
      </c>
      <c r="AK608" s="69">
        <v>-100000</v>
      </c>
      <c r="FT608" s="14"/>
    </row>
    <row r="609" spans="27:176" ht="12.75" x14ac:dyDescent="0.2">
      <c r="AA609"/>
      <c r="AB609"/>
      <c r="AC609"/>
      <c r="AD609" s="63">
        <v>35291</v>
      </c>
      <c r="AE609" s="64">
        <v>35400</v>
      </c>
      <c r="AF609" s="65" t="s">
        <v>2926</v>
      </c>
      <c r="AG609" s="66" t="s">
        <v>2927</v>
      </c>
      <c r="AH609" s="67">
        <v>2.29</v>
      </c>
      <c r="AI609" s="68" t="s">
        <v>2254</v>
      </c>
      <c r="AJ609" s="67">
        <v>0</v>
      </c>
      <c r="AK609" s="69">
        <v>-100000</v>
      </c>
      <c r="FT609" s="14"/>
    </row>
    <row r="610" spans="27:176" ht="12.75" x14ac:dyDescent="0.2">
      <c r="AA610"/>
      <c r="AB610"/>
      <c r="AC610"/>
      <c r="AD610" s="63">
        <v>35292</v>
      </c>
      <c r="AE610" s="64">
        <v>35400</v>
      </c>
      <c r="AF610" s="65" t="s">
        <v>2381</v>
      </c>
      <c r="AG610" s="66" t="s">
        <v>2382</v>
      </c>
      <c r="AH610" s="67">
        <v>2.2949999999999999</v>
      </c>
      <c r="AI610" s="68" t="s">
        <v>2254</v>
      </c>
      <c r="AJ610" s="67">
        <v>0</v>
      </c>
      <c r="AK610" s="69">
        <v>-500000</v>
      </c>
      <c r="FT610" s="14"/>
    </row>
    <row r="611" spans="27:176" ht="12.75" x14ac:dyDescent="0.2">
      <c r="AA611"/>
      <c r="AB611"/>
      <c r="AC611"/>
      <c r="AD611" s="63">
        <v>35292</v>
      </c>
      <c r="AE611" s="64">
        <v>35400</v>
      </c>
      <c r="AF611" s="65" t="s">
        <v>2381</v>
      </c>
      <c r="AG611" s="66" t="s">
        <v>2382</v>
      </c>
      <c r="AH611" s="67">
        <v>2.2650000000000001</v>
      </c>
      <c r="AI611" s="68" t="s">
        <v>2254</v>
      </c>
      <c r="AJ611" s="67">
        <v>0</v>
      </c>
      <c r="AK611" s="69">
        <v>310000</v>
      </c>
      <c r="FT611" s="14"/>
    </row>
    <row r="612" spans="27:176" ht="12.75" x14ac:dyDescent="0.2">
      <c r="AA612"/>
      <c r="AB612"/>
      <c r="AC612"/>
      <c r="AD612" s="63">
        <v>35296</v>
      </c>
      <c r="AE612" s="64">
        <v>35400</v>
      </c>
      <c r="AF612" s="65" t="s">
        <v>2701</v>
      </c>
      <c r="AG612" s="66" t="s">
        <v>2702</v>
      </c>
      <c r="AH612" s="67">
        <v>2.3075000000000001</v>
      </c>
      <c r="AI612" s="68" t="s">
        <v>2254</v>
      </c>
      <c r="AJ612" s="67">
        <v>0</v>
      </c>
      <c r="AK612" s="69">
        <v>300000</v>
      </c>
      <c r="FT612" s="14"/>
    </row>
    <row r="613" spans="27:176" ht="12.75" x14ac:dyDescent="0.2">
      <c r="AA613"/>
      <c r="AB613"/>
      <c r="AC613"/>
      <c r="AD613" s="63">
        <v>35296</v>
      </c>
      <c r="AE613" s="64">
        <v>35400</v>
      </c>
      <c r="AF613" s="65" t="s">
        <v>2928</v>
      </c>
      <c r="AG613" s="66" t="s">
        <v>2929</v>
      </c>
      <c r="AH613" s="67">
        <v>2.34</v>
      </c>
      <c r="AI613" s="68" t="s">
        <v>2280</v>
      </c>
      <c r="AJ613" s="67">
        <v>0</v>
      </c>
      <c r="AK613" s="69">
        <v>-800000</v>
      </c>
      <c r="FT613" s="14"/>
    </row>
    <row r="614" spans="27:176" ht="12.75" x14ac:dyDescent="0.2">
      <c r="AA614"/>
      <c r="AB614"/>
      <c r="AC614"/>
      <c r="AD614" s="63">
        <v>35296</v>
      </c>
      <c r="AE614" s="64">
        <v>35400</v>
      </c>
      <c r="AF614" s="65" t="s">
        <v>2928</v>
      </c>
      <c r="AG614" s="66" t="s">
        <v>2929</v>
      </c>
      <c r="AH614" s="67">
        <v>2.3149999999999999</v>
      </c>
      <c r="AI614" s="68" t="s">
        <v>2280</v>
      </c>
      <c r="AJ614" s="67">
        <v>0</v>
      </c>
      <c r="AK614" s="69">
        <v>-200000</v>
      </c>
      <c r="FT614" s="14"/>
    </row>
    <row r="615" spans="27:176" ht="12.75" x14ac:dyDescent="0.2">
      <c r="AA615"/>
      <c r="AB615"/>
      <c r="AC615"/>
      <c r="AD615" s="63">
        <v>35298</v>
      </c>
      <c r="AE615" s="64">
        <v>35400</v>
      </c>
      <c r="AF615" s="65" t="s">
        <v>2418</v>
      </c>
      <c r="AG615" s="66" t="s">
        <v>2419</v>
      </c>
      <c r="AH615" s="67">
        <v>2.2400000000000002</v>
      </c>
      <c r="AI615" s="68" t="s">
        <v>2254</v>
      </c>
      <c r="AJ615" s="67">
        <v>0</v>
      </c>
      <c r="AK615" s="69">
        <v>-500000</v>
      </c>
      <c r="FT615" s="14"/>
    </row>
    <row r="616" spans="27:176" ht="12.75" x14ac:dyDescent="0.2">
      <c r="AA616"/>
      <c r="AB616"/>
      <c r="AC616"/>
      <c r="AD616" s="63">
        <v>35298</v>
      </c>
      <c r="AE616" s="64">
        <v>35400</v>
      </c>
      <c r="AF616" s="65" t="s">
        <v>2388</v>
      </c>
      <c r="AG616" s="66" t="s">
        <v>2389</v>
      </c>
      <c r="AH616" s="67">
        <v>2.34</v>
      </c>
      <c r="AI616" s="68" t="s">
        <v>2280</v>
      </c>
      <c r="AJ616" s="67">
        <v>0</v>
      </c>
      <c r="AK616" s="69">
        <v>1125000</v>
      </c>
      <c r="FT616" s="14"/>
    </row>
    <row r="617" spans="27:176" ht="12.75" x14ac:dyDescent="0.2">
      <c r="AA617"/>
      <c r="AB617"/>
      <c r="AC617"/>
      <c r="AD617" s="63">
        <v>35299</v>
      </c>
      <c r="AE617" s="64">
        <v>35400</v>
      </c>
      <c r="AF617" s="65" t="s">
        <v>2706</v>
      </c>
      <c r="AG617" s="66" t="s">
        <v>2707</v>
      </c>
      <c r="AH617" s="67">
        <v>2.2410000000000001</v>
      </c>
      <c r="AI617" s="68" t="s">
        <v>2254</v>
      </c>
      <c r="AJ617" s="67">
        <v>0</v>
      </c>
      <c r="AK617" s="69">
        <v>-100000</v>
      </c>
      <c r="FT617" s="14"/>
    </row>
    <row r="618" spans="27:176" ht="12.75" x14ac:dyDescent="0.2">
      <c r="AA618"/>
      <c r="AB618"/>
      <c r="AC618"/>
      <c r="AD618" s="63">
        <v>35299</v>
      </c>
      <c r="AE618" s="64">
        <v>35400</v>
      </c>
      <c r="AF618" s="65" t="s">
        <v>2706</v>
      </c>
      <c r="AG618" s="66" t="s">
        <v>2707</v>
      </c>
      <c r="AH618" s="67">
        <v>2.2450000000000001</v>
      </c>
      <c r="AI618" s="68" t="s">
        <v>2254</v>
      </c>
      <c r="AJ618" s="67">
        <v>0</v>
      </c>
      <c r="AK618" s="69">
        <v>-100000</v>
      </c>
      <c r="FT618" s="14"/>
    </row>
    <row r="619" spans="27:176" ht="12.75" x14ac:dyDescent="0.2">
      <c r="AA619"/>
      <c r="AB619"/>
      <c r="AC619"/>
      <c r="AD619" s="63">
        <v>35300</v>
      </c>
      <c r="AE619" s="64">
        <v>35400</v>
      </c>
      <c r="AF619" s="65" t="s">
        <v>2390</v>
      </c>
      <c r="AG619" s="66" t="s">
        <v>2391</v>
      </c>
      <c r="AH619" s="67">
        <v>2.2599999999999998</v>
      </c>
      <c r="AI619" s="68" t="s">
        <v>2254</v>
      </c>
      <c r="AJ619" s="67">
        <v>0</v>
      </c>
      <c r="AK619" s="69">
        <v>1000000</v>
      </c>
      <c r="FT619" s="14"/>
    </row>
    <row r="620" spans="27:176" ht="12.75" x14ac:dyDescent="0.2">
      <c r="AA620"/>
      <c r="AB620"/>
      <c r="AC620"/>
      <c r="AD620" s="63">
        <v>35303</v>
      </c>
      <c r="AE620" s="64">
        <v>35400</v>
      </c>
      <c r="AF620" s="65" t="s">
        <v>2394</v>
      </c>
      <c r="AG620" s="66" t="s">
        <v>2395</v>
      </c>
      <c r="AH620" s="67">
        <v>2.2400000000000002</v>
      </c>
      <c r="AI620" s="68" t="s">
        <v>2254</v>
      </c>
      <c r="AJ620" s="67">
        <v>0</v>
      </c>
      <c r="AK620" s="69">
        <v>-500000</v>
      </c>
      <c r="FT620" s="14"/>
    </row>
    <row r="621" spans="27:176" ht="12.75" x14ac:dyDescent="0.2">
      <c r="AA621"/>
      <c r="AB621"/>
      <c r="AC621"/>
      <c r="AD621" s="63">
        <v>35303</v>
      </c>
      <c r="AE621" s="64">
        <v>35400</v>
      </c>
      <c r="AF621" s="65" t="s">
        <v>2394</v>
      </c>
      <c r="AG621" s="66" t="s">
        <v>2395</v>
      </c>
      <c r="AH621" s="67">
        <v>2.2400000000000002</v>
      </c>
      <c r="AI621" s="68" t="s">
        <v>2254</v>
      </c>
      <c r="AJ621" s="67">
        <v>0</v>
      </c>
      <c r="AK621" s="69">
        <v>-500000</v>
      </c>
      <c r="FT621" s="14"/>
    </row>
    <row r="622" spans="27:176" ht="12.75" x14ac:dyDescent="0.2">
      <c r="AA622"/>
      <c r="AB622"/>
      <c r="AC622"/>
      <c r="AD622" s="63">
        <v>35305</v>
      </c>
      <c r="AE622" s="64">
        <v>35400</v>
      </c>
      <c r="AF622" s="65" t="s">
        <v>2422</v>
      </c>
      <c r="AG622" s="66" t="s">
        <v>2423</v>
      </c>
      <c r="AH622" s="67">
        <v>2.1749999999999998</v>
      </c>
      <c r="AI622" s="68" t="s">
        <v>2254</v>
      </c>
      <c r="AJ622" s="67">
        <v>0</v>
      </c>
      <c r="AK622" s="69">
        <v>-1000000</v>
      </c>
      <c r="FT622" s="14"/>
    </row>
    <row r="623" spans="27:176" ht="12.75" x14ac:dyDescent="0.2">
      <c r="AA623"/>
      <c r="AB623"/>
      <c r="AC623"/>
      <c r="AD623" s="63">
        <v>35306</v>
      </c>
      <c r="AE623" s="64">
        <v>35400</v>
      </c>
      <c r="AF623" s="65" t="s">
        <v>2424</v>
      </c>
      <c r="AG623" s="66" t="s">
        <v>2425</v>
      </c>
      <c r="AH623" s="67">
        <v>2.16</v>
      </c>
      <c r="AI623" s="68" t="s">
        <v>2254</v>
      </c>
      <c r="AJ623" s="67">
        <v>0</v>
      </c>
      <c r="AK623" s="69">
        <v>-400000</v>
      </c>
      <c r="FT623" s="14"/>
    </row>
    <row r="624" spans="27:176" ht="12.75" x14ac:dyDescent="0.2">
      <c r="AA624"/>
      <c r="AB624"/>
      <c r="AC624"/>
      <c r="AD624" s="63">
        <v>35312</v>
      </c>
      <c r="AE624" s="64">
        <v>35400</v>
      </c>
      <c r="AF624" s="65" t="s">
        <v>2426</v>
      </c>
      <c r="AG624" s="66" t="s">
        <v>2710</v>
      </c>
      <c r="AH624" s="67">
        <v>2.1150000000000002</v>
      </c>
      <c r="AI624" s="68" t="s">
        <v>2254</v>
      </c>
      <c r="AJ624" s="67">
        <v>0</v>
      </c>
      <c r="AK624" s="69">
        <v>-300000</v>
      </c>
      <c r="FT624" s="14"/>
    </row>
    <row r="625" spans="27:176" ht="12.75" x14ac:dyDescent="0.2">
      <c r="AA625"/>
      <c r="AB625"/>
      <c r="AC625"/>
      <c r="AD625" s="63">
        <v>35312</v>
      </c>
      <c r="AE625" s="64">
        <v>35400</v>
      </c>
      <c r="AF625" s="65" t="s">
        <v>2426</v>
      </c>
      <c r="AG625" s="66" t="s">
        <v>2710</v>
      </c>
      <c r="AH625" s="67">
        <v>2.12</v>
      </c>
      <c r="AI625" s="68" t="s">
        <v>2254</v>
      </c>
      <c r="AJ625" s="67">
        <v>0</v>
      </c>
      <c r="AK625" s="69">
        <v>-300000</v>
      </c>
      <c r="FT625" s="14"/>
    </row>
    <row r="626" spans="27:176" ht="12.75" x14ac:dyDescent="0.2">
      <c r="AA626"/>
      <c r="AB626"/>
      <c r="AC626"/>
      <c r="AD626" s="63">
        <v>35312</v>
      </c>
      <c r="AE626" s="64">
        <v>35400</v>
      </c>
      <c r="AF626" s="65" t="s">
        <v>2713</v>
      </c>
      <c r="AG626" s="66" t="s">
        <v>2730</v>
      </c>
      <c r="AH626" s="67">
        <v>2.093</v>
      </c>
      <c r="AI626" s="68" t="s">
        <v>2663</v>
      </c>
      <c r="AJ626" s="67">
        <v>0</v>
      </c>
      <c r="AK626" s="69">
        <v>4250000</v>
      </c>
      <c r="FT626" s="14"/>
    </row>
    <row r="627" spans="27:176" ht="12.75" x14ac:dyDescent="0.2">
      <c r="AA627"/>
      <c r="AB627"/>
      <c r="AC627"/>
      <c r="AD627" s="63">
        <v>35318</v>
      </c>
      <c r="AE627" s="64">
        <v>35400</v>
      </c>
      <c r="AF627" s="65" t="s">
        <v>2553</v>
      </c>
      <c r="AG627" s="66" t="s">
        <v>2554</v>
      </c>
      <c r="AH627" s="67">
        <v>2.2000000000000002</v>
      </c>
      <c r="AI627" s="68" t="s">
        <v>2254</v>
      </c>
      <c r="AJ627" s="67">
        <v>0</v>
      </c>
      <c r="AK627" s="69">
        <v>500000</v>
      </c>
      <c r="FT627" s="14"/>
    </row>
    <row r="628" spans="27:176" ht="12.75" x14ac:dyDescent="0.2">
      <c r="AA628"/>
      <c r="AB628"/>
      <c r="AC628"/>
      <c r="AD628" s="63">
        <v>35318</v>
      </c>
      <c r="AE628" s="64">
        <v>35400</v>
      </c>
      <c r="AF628" s="65" t="s">
        <v>2553</v>
      </c>
      <c r="AG628" s="66" t="s">
        <v>2554</v>
      </c>
      <c r="AH628" s="67">
        <v>2.2200000000000002</v>
      </c>
      <c r="AI628" s="68" t="s">
        <v>2254</v>
      </c>
      <c r="AJ628" s="67">
        <v>0</v>
      </c>
      <c r="AK628" s="69">
        <v>-800000</v>
      </c>
      <c r="FT628" s="14"/>
    </row>
    <row r="629" spans="27:176" ht="12.75" x14ac:dyDescent="0.2">
      <c r="AA629"/>
      <c r="AB629"/>
      <c r="AC629"/>
      <c r="AD629" s="63">
        <v>35319</v>
      </c>
      <c r="AE629" s="64">
        <v>35400</v>
      </c>
      <c r="AF629" s="65" t="s">
        <v>2733</v>
      </c>
      <c r="AG629" s="66" t="s">
        <v>2734</v>
      </c>
      <c r="AH629" s="67">
        <v>2.2400000000000002</v>
      </c>
      <c r="AI629" s="68" t="s">
        <v>2280</v>
      </c>
      <c r="AJ629" s="67">
        <v>0</v>
      </c>
      <c r="AK629" s="69">
        <v>-1000000</v>
      </c>
      <c r="FT629" s="14"/>
    </row>
    <row r="630" spans="27:176" ht="12.75" x14ac:dyDescent="0.2">
      <c r="AA630"/>
      <c r="AB630"/>
      <c r="AC630"/>
      <c r="AD630" s="63">
        <v>35319</v>
      </c>
      <c r="AE630" s="64">
        <v>35400</v>
      </c>
      <c r="AF630" s="65" t="s">
        <v>2735</v>
      </c>
      <c r="AG630" s="66" t="s">
        <v>2736</v>
      </c>
      <c r="AH630" s="67">
        <v>2.2000000000000002</v>
      </c>
      <c r="AI630" s="68" t="s">
        <v>2280</v>
      </c>
      <c r="AJ630" s="67">
        <v>0</v>
      </c>
      <c r="AK630" s="69">
        <v>4000</v>
      </c>
      <c r="FT630" s="14"/>
    </row>
    <row r="631" spans="27:176" ht="12.75" x14ac:dyDescent="0.2">
      <c r="AA631"/>
      <c r="AB631"/>
      <c r="AC631"/>
      <c r="AD631" s="63">
        <v>35321</v>
      </c>
      <c r="AE631" s="64">
        <v>35400</v>
      </c>
      <c r="AF631" s="65" t="s">
        <v>2930</v>
      </c>
      <c r="AG631" s="66" t="s">
        <v>2931</v>
      </c>
      <c r="AH631" s="67">
        <v>2.2250000000000001</v>
      </c>
      <c r="AI631" s="68" t="s">
        <v>2254</v>
      </c>
      <c r="AJ631" s="67">
        <v>0</v>
      </c>
      <c r="AK631" s="69">
        <v>1000000</v>
      </c>
      <c r="FT631" s="14"/>
    </row>
    <row r="632" spans="27:176" ht="12.75" x14ac:dyDescent="0.2">
      <c r="AA632"/>
      <c r="AB632"/>
      <c r="AC632"/>
      <c r="AD632" s="63">
        <v>35321</v>
      </c>
      <c r="AE632" s="64">
        <v>35400</v>
      </c>
      <c r="AF632" s="65" t="s">
        <v>2932</v>
      </c>
      <c r="AG632" s="66" t="s">
        <v>2933</v>
      </c>
      <c r="AH632" s="67">
        <v>2.2000000000000002</v>
      </c>
      <c r="AI632" s="68" t="s">
        <v>2254</v>
      </c>
      <c r="AJ632" s="67">
        <v>0</v>
      </c>
      <c r="AK632" s="69">
        <v>1000000</v>
      </c>
      <c r="FT632" s="14"/>
    </row>
    <row r="633" spans="27:176" ht="12.75" x14ac:dyDescent="0.2">
      <c r="AA633"/>
      <c r="AB633"/>
      <c r="AC633"/>
      <c r="AD633" s="63">
        <v>35321</v>
      </c>
      <c r="AE633" s="64">
        <v>35400</v>
      </c>
      <c r="AF633" s="65" t="s">
        <v>2932</v>
      </c>
      <c r="AG633" s="66" t="s">
        <v>2933</v>
      </c>
      <c r="AH633" s="67">
        <v>2.19</v>
      </c>
      <c r="AI633" s="68" t="s">
        <v>2254</v>
      </c>
      <c r="AJ633" s="67">
        <v>0</v>
      </c>
      <c r="AK633" s="69">
        <v>1000000</v>
      </c>
      <c r="FT633" s="14"/>
    </row>
    <row r="634" spans="27:176" ht="12.75" x14ac:dyDescent="0.2">
      <c r="AA634"/>
      <c r="AB634"/>
      <c r="AC634"/>
      <c r="AD634" s="63">
        <v>35324</v>
      </c>
      <c r="AE634" s="64">
        <v>35400</v>
      </c>
      <c r="AF634" s="65" t="s">
        <v>2557</v>
      </c>
      <c r="AG634" s="66" t="s">
        <v>2558</v>
      </c>
      <c r="AH634" s="67">
        <v>2.2799999999999998</v>
      </c>
      <c r="AI634" s="68" t="s">
        <v>2254</v>
      </c>
      <c r="AJ634" s="67">
        <v>0</v>
      </c>
      <c r="AK634" s="69">
        <v>-1000000</v>
      </c>
      <c r="FT634" s="14"/>
    </row>
    <row r="635" spans="27:176" ht="12.75" x14ac:dyDescent="0.2">
      <c r="AA635"/>
      <c r="AB635"/>
      <c r="AC635"/>
      <c r="AD635" s="63">
        <v>35327</v>
      </c>
      <c r="AE635" s="64">
        <v>35400</v>
      </c>
      <c r="AF635" s="65" t="s">
        <v>2563</v>
      </c>
      <c r="AG635" s="66" t="s">
        <v>2622</v>
      </c>
      <c r="AH635" s="67">
        <v>2.4049999999999998</v>
      </c>
      <c r="AI635" s="68" t="s">
        <v>2254</v>
      </c>
      <c r="AJ635" s="67">
        <v>0</v>
      </c>
      <c r="AK635" s="69">
        <v>1000000</v>
      </c>
      <c r="FT635" s="14"/>
    </row>
    <row r="636" spans="27:176" ht="12.75" x14ac:dyDescent="0.2">
      <c r="AA636"/>
      <c r="AB636"/>
      <c r="AC636"/>
      <c r="AD636" s="63">
        <v>35327</v>
      </c>
      <c r="AE636" s="64">
        <v>35400</v>
      </c>
      <c r="AF636" s="65" t="s">
        <v>2563</v>
      </c>
      <c r="AG636" s="66" t="s">
        <v>2622</v>
      </c>
      <c r="AH636" s="67">
        <v>2.4500000000000002</v>
      </c>
      <c r="AI636" s="68" t="s">
        <v>2254</v>
      </c>
      <c r="AJ636" s="67">
        <v>0</v>
      </c>
      <c r="AK636" s="69">
        <v>-1000000</v>
      </c>
      <c r="FT636" s="14"/>
    </row>
    <row r="637" spans="27:176" ht="12.75" x14ac:dyDescent="0.2">
      <c r="AA637"/>
      <c r="AB637"/>
      <c r="AC637"/>
      <c r="AD637" s="63">
        <v>35333</v>
      </c>
      <c r="AE637" s="64">
        <v>35400</v>
      </c>
      <c r="AF637" s="65" t="s">
        <v>2744</v>
      </c>
      <c r="AG637" s="66" t="s">
        <v>2745</v>
      </c>
      <c r="AH637" s="67">
        <v>2.29</v>
      </c>
      <c r="AI637" s="68" t="s">
        <v>2254</v>
      </c>
      <c r="AJ637" s="67">
        <v>0</v>
      </c>
      <c r="AK637" s="69">
        <v>-2000000</v>
      </c>
      <c r="FT637" s="14"/>
    </row>
    <row r="638" spans="27:176" ht="12.75" x14ac:dyDescent="0.2">
      <c r="AA638"/>
      <c r="AB638"/>
      <c r="AC638"/>
      <c r="AD638" s="63">
        <v>35333</v>
      </c>
      <c r="AE638" s="64">
        <v>35400</v>
      </c>
      <c r="AF638" s="65" t="s">
        <v>2744</v>
      </c>
      <c r="AG638" s="66" t="s">
        <v>2745</v>
      </c>
      <c r="AH638" s="67">
        <v>2.25</v>
      </c>
      <c r="AI638" s="68" t="s">
        <v>2254</v>
      </c>
      <c r="AJ638" s="67">
        <v>0</v>
      </c>
      <c r="AK638" s="69">
        <v>1000000</v>
      </c>
      <c r="FT638" s="14"/>
    </row>
    <row r="639" spans="27:176" ht="12.75" x14ac:dyDescent="0.2">
      <c r="AA639"/>
      <c r="AB639"/>
      <c r="AC639"/>
      <c r="AD639" s="63">
        <v>35339</v>
      </c>
      <c r="AE639" s="64">
        <v>35400</v>
      </c>
      <c r="AF639" s="65" t="s">
        <v>2756</v>
      </c>
      <c r="AG639" s="66" t="s">
        <v>2757</v>
      </c>
      <c r="AH639" s="67">
        <v>2.36</v>
      </c>
      <c r="AI639" s="68" t="s">
        <v>2254</v>
      </c>
      <c r="AJ639" s="67">
        <v>0</v>
      </c>
      <c r="AK639" s="69">
        <v>500000</v>
      </c>
      <c r="FT639" s="14"/>
    </row>
    <row r="640" spans="27:176" ht="12.75" x14ac:dyDescent="0.2">
      <c r="AA640"/>
      <c r="AB640"/>
      <c r="AC640"/>
      <c r="AD640" s="63">
        <v>35340</v>
      </c>
      <c r="AE640" s="64">
        <v>35400</v>
      </c>
      <c r="AF640" s="65" t="s">
        <v>2762</v>
      </c>
      <c r="AG640" s="66" t="s">
        <v>2763</v>
      </c>
      <c r="AH640" s="67">
        <v>2.36</v>
      </c>
      <c r="AI640" s="68" t="s">
        <v>2280</v>
      </c>
      <c r="AJ640" s="67">
        <v>0</v>
      </c>
      <c r="AK640" s="69">
        <v>-750000</v>
      </c>
      <c r="FT640" s="14"/>
    </row>
    <row r="641" spans="27:176" ht="12.75" x14ac:dyDescent="0.2">
      <c r="AA641"/>
      <c r="AB641"/>
      <c r="AC641"/>
      <c r="AD641" s="63">
        <v>35347</v>
      </c>
      <c r="AE641" s="64">
        <v>35400</v>
      </c>
      <c r="AF641" s="65" t="s">
        <v>2768</v>
      </c>
      <c r="AG641" s="66" t="s">
        <v>2838</v>
      </c>
      <c r="AH641" s="67">
        <v>2.63</v>
      </c>
      <c r="AI641" s="68" t="s">
        <v>2254</v>
      </c>
      <c r="AJ641" s="67">
        <v>0</v>
      </c>
      <c r="AK641" s="69">
        <v>1000000</v>
      </c>
      <c r="FT641" s="14"/>
    </row>
    <row r="642" spans="27:176" ht="12.75" x14ac:dyDescent="0.2">
      <c r="AA642"/>
      <c r="AB642"/>
      <c r="AC642"/>
      <c r="AD642" s="63">
        <v>35347</v>
      </c>
      <c r="AE642" s="64">
        <v>35400</v>
      </c>
      <c r="AF642" s="65" t="s">
        <v>2768</v>
      </c>
      <c r="AG642" s="66" t="s">
        <v>2838</v>
      </c>
      <c r="AH642" s="67">
        <v>2.64</v>
      </c>
      <c r="AI642" s="68" t="s">
        <v>2254</v>
      </c>
      <c r="AJ642" s="67">
        <v>0</v>
      </c>
      <c r="AK642" s="69">
        <v>1000000</v>
      </c>
      <c r="FT642" s="14"/>
    </row>
    <row r="643" spans="27:176" ht="12.75" x14ac:dyDescent="0.2">
      <c r="AA643"/>
      <c r="AB643"/>
      <c r="AC643"/>
      <c r="AD643" s="63">
        <v>35348</v>
      </c>
      <c r="AE643" s="64">
        <v>35400</v>
      </c>
      <c r="AF643" s="65" t="s">
        <v>2841</v>
      </c>
      <c r="AG643" s="66" t="s">
        <v>2842</v>
      </c>
      <c r="AH643" s="67">
        <v>2.4849999999999999</v>
      </c>
      <c r="AI643" s="68" t="s">
        <v>2254</v>
      </c>
      <c r="AJ643" s="67">
        <v>0</v>
      </c>
      <c r="AK643" s="69">
        <v>3800000</v>
      </c>
      <c r="FT643" s="14"/>
    </row>
    <row r="644" spans="27:176" ht="12.75" x14ac:dyDescent="0.2">
      <c r="AA644"/>
      <c r="AB644"/>
      <c r="AC644"/>
      <c r="AD644" s="63">
        <v>35348</v>
      </c>
      <c r="AE644" s="64">
        <v>35400</v>
      </c>
      <c r="AF644" s="65" t="s">
        <v>2841</v>
      </c>
      <c r="AG644" s="66" t="s">
        <v>2842</v>
      </c>
      <c r="AH644" s="67">
        <v>2.4849999999999999</v>
      </c>
      <c r="AI644" s="68" t="s">
        <v>2663</v>
      </c>
      <c r="AJ644" s="67">
        <v>0</v>
      </c>
      <c r="AK644" s="69">
        <v>-3800000</v>
      </c>
      <c r="FT644" s="14"/>
    </row>
    <row r="645" spans="27:176" ht="12.75" x14ac:dyDescent="0.2">
      <c r="AA645"/>
      <c r="AB645"/>
      <c r="AC645"/>
      <c r="AD645" s="63">
        <v>35353</v>
      </c>
      <c r="AE645" s="64">
        <v>35400</v>
      </c>
      <c r="AF645" s="65" t="s">
        <v>2934</v>
      </c>
      <c r="AG645" s="66" t="s">
        <v>2935</v>
      </c>
      <c r="AH645" s="67">
        <v>2.58</v>
      </c>
      <c r="AI645" s="68" t="s">
        <v>2254</v>
      </c>
      <c r="AJ645" s="67">
        <v>0</v>
      </c>
      <c r="AK645" s="69">
        <v>50000</v>
      </c>
      <c r="FT645" s="14"/>
    </row>
    <row r="646" spans="27:176" ht="12.75" x14ac:dyDescent="0.2">
      <c r="AA646"/>
      <c r="AB646"/>
      <c r="AC646"/>
      <c r="AD646" s="63">
        <v>35354</v>
      </c>
      <c r="AE646" s="64">
        <v>35400</v>
      </c>
      <c r="AF646" s="65" t="s">
        <v>2849</v>
      </c>
      <c r="AG646" s="66" t="s">
        <v>2850</v>
      </c>
      <c r="AH646" s="67">
        <v>2.65</v>
      </c>
      <c r="AI646" s="68" t="s">
        <v>2254</v>
      </c>
      <c r="AJ646" s="67">
        <v>0</v>
      </c>
      <c r="AK646" s="69">
        <v>180000</v>
      </c>
      <c r="FT646" s="14"/>
    </row>
    <row r="647" spans="27:176" ht="12.75" x14ac:dyDescent="0.2">
      <c r="AA647"/>
      <c r="AB647"/>
      <c r="AC647"/>
      <c r="AD647" s="63">
        <v>35354</v>
      </c>
      <c r="AE647" s="64">
        <v>35400</v>
      </c>
      <c r="AF647" s="65" t="s">
        <v>2849</v>
      </c>
      <c r="AG647" s="66" t="s">
        <v>2850</v>
      </c>
      <c r="AH647" s="67">
        <v>2.6549999999999998</v>
      </c>
      <c r="AI647" s="68" t="s">
        <v>2254</v>
      </c>
      <c r="AJ647" s="67">
        <v>0</v>
      </c>
      <c r="AK647" s="69">
        <v>820000</v>
      </c>
      <c r="FT647" s="14"/>
    </row>
    <row r="648" spans="27:176" ht="12.75" x14ac:dyDescent="0.2">
      <c r="AA648"/>
      <c r="AB648"/>
      <c r="AC648"/>
      <c r="AD648" s="63">
        <v>35354</v>
      </c>
      <c r="AE648" s="64">
        <v>35400</v>
      </c>
      <c r="AF648" s="65" t="s">
        <v>2851</v>
      </c>
      <c r="AG648" s="66" t="s">
        <v>2852</v>
      </c>
      <c r="AH648" s="67">
        <v>2.5499999999999998</v>
      </c>
      <c r="AI648" s="68" t="s">
        <v>2280</v>
      </c>
      <c r="AJ648" s="67">
        <v>0</v>
      </c>
      <c r="AK648" s="69">
        <v>-830000</v>
      </c>
      <c r="FT648" s="14"/>
    </row>
    <row r="649" spans="27:176" ht="12.75" x14ac:dyDescent="0.2">
      <c r="AA649"/>
      <c r="AB649"/>
      <c r="AC649"/>
      <c r="AD649" s="63">
        <v>35359</v>
      </c>
      <c r="AE649" s="64">
        <v>35400</v>
      </c>
      <c r="AF649" s="65" t="s">
        <v>2859</v>
      </c>
      <c r="AG649" s="66" t="s">
        <v>2860</v>
      </c>
      <c r="AH649" s="67">
        <v>2.61</v>
      </c>
      <c r="AI649" s="68" t="s">
        <v>2254</v>
      </c>
      <c r="AJ649" s="67">
        <v>0</v>
      </c>
      <c r="AK649" s="69">
        <v>-1000000</v>
      </c>
      <c r="FT649" s="14"/>
    </row>
    <row r="650" spans="27:176" ht="12.75" x14ac:dyDescent="0.2">
      <c r="AA650"/>
      <c r="AB650"/>
      <c r="AC650"/>
      <c r="AD650" s="63">
        <v>35363</v>
      </c>
      <c r="AE650" s="64">
        <v>35400</v>
      </c>
      <c r="AF650" s="65" t="s">
        <v>2936</v>
      </c>
      <c r="AG650" s="66" t="s">
        <v>2937</v>
      </c>
      <c r="AH650" s="67">
        <v>2.7</v>
      </c>
      <c r="AI650" s="68" t="s">
        <v>2280</v>
      </c>
      <c r="AJ650" s="67">
        <v>0</v>
      </c>
      <c r="AK650" s="69">
        <v>-5000000</v>
      </c>
      <c r="FT650" s="14"/>
    </row>
    <row r="651" spans="27:176" ht="12.75" x14ac:dyDescent="0.2">
      <c r="AA651"/>
      <c r="AB651"/>
      <c r="AC651"/>
      <c r="AD651" s="63">
        <v>35363</v>
      </c>
      <c r="AE651" s="64">
        <v>35400</v>
      </c>
      <c r="AF651" s="65" t="s">
        <v>2936</v>
      </c>
      <c r="AG651" s="66" t="s">
        <v>2938</v>
      </c>
      <c r="AH651" s="67">
        <v>2.7</v>
      </c>
      <c r="AI651" s="68" t="s">
        <v>2254</v>
      </c>
      <c r="AJ651" s="67">
        <v>0</v>
      </c>
      <c r="AK651" s="69">
        <v>-600000</v>
      </c>
      <c r="FT651" s="14"/>
    </row>
    <row r="652" spans="27:176" ht="12.75" x14ac:dyDescent="0.2">
      <c r="AA652"/>
      <c r="AB652"/>
      <c r="AC652"/>
      <c r="AD652" s="63">
        <v>35363</v>
      </c>
      <c r="AE652" s="64">
        <v>35400</v>
      </c>
      <c r="AF652" s="65" t="s">
        <v>2936</v>
      </c>
      <c r="AG652" s="66" t="s">
        <v>2939</v>
      </c>
      <c r="AH652" s="67">
        <v>2.62</v>
      </c>
      <c r="AI652" s="68" t="s">
        <v>2280</v>
      </c>
      <c r="AJ652" s="67">
        <v>0</v>
      </c>
      <c r="AK652" s="69">
        <v>-5000000</v>
      </c>
      <c r="FT652" s="14"/>
    </row>
    <row r="653" spans="27:176" ht="12.75" x14ac:dyDescent="0.2">
      <c r="AA653"/>
      <c r="AB653"/>
      <c r="AC653"/>
      <c r="AD653" s="63">
        <v>35366</v>
      </c>
      <c r="AE653" s="64">
        <v>35400</v>
      </c>
      <c r="AF653" s="65" t="s">
        <v>2940</v>
      </c>
      <c r="AG653" s="66" t="s">
        <v>2941</v>
      </c>
      <c r="AH653" s="67">
        <v>2.75</v>
      </c>
      <c r="AI653" s="68" t="s">
        <v>2280</v>
      </c>
      <c r="AJ653" s="67">
        <v>0</v>
      </c>
      <c r="AK653" s="69">
        <v>-5000000</v>
      </c>
      <c r="FT653" s="14"/>
    </row>
    <row r="654" spans="27:176" ht="12.75" x14ac:dyDescent="0.2">
      <c r="AA654"/>
      <c r="AB654"/>
      <c r="AC654"/>
      <c r="AD654" s="63">
        <v>35366</v>
      </c>
      <c r="AE654" s="64">
        <v>35400</v>
      </c>
      <c r="AF654" s="65" t="s">
        <v>2940</v>
      </c>
      <c r="AG654" s="66" t="s">
        <v>2941</v>
      </c>
      <c r="AH654" s="67">
        <v>2.75</v>
      </c>
      <c r="AI654" s="68" t="s">
        <v>2280</v>
      </c>
      <c r="AJ654" s="67">
        <v>0</v>
      </c>
      <c r="AK654" s="69">
        <v>-1000000</v>
      </c>
      <c r="FT654" s="14"/>
    </row>
    <row r="655" spans="27:176" ht="12.75" x14ac:dyDescent="0.2">
      <c r="AA655"/>
      <c r="AB655"/>
      <c r="AC655"/>
      <c r="AD655" s="63">
        <v>35366</v>
      </c>
      <c r="AE655" s="64">
        <v>35400</v>
      </c>
      <c r="AF655" s="65" t="s">
        <v>2940</v>
      </c>
      <c r="AG655" s="66" t="s">
        <v>2941</v>
      </c>
      <c r="AH655" s="67">
        <v>2.75</v>
      </c>
      <c r="AI655" s="68" t="s">
        <v>2280</v>
      </c>
      <c r="AJ655" s="67">
        <v>0</v>
      </c>
      <c r="AK655" s="69">
        <v>-1000000</v>
      </c>
      <c r="FT655" s="14"/>
    </row>
    <row r="656" spans="27:176" ht="12.75" x14ac:dyDescent="0.2">
      <c r="AA656"/>
      <c r="AB656"/>
      <c r="AC656"/>
      <c r="AD656" s="63">
        <v>35368</v>
      </c>
      <c r="AE656" s="64">
        <v>35400</v>
      </c>
      <c r="AF656" s="65" t="s">
        <v>2942</v>
      </c>
      <c r="AG656" s="66" t="s">
        <v>2943</v>
      </c>
      <c r="AH656" s="67">
        <v>2.86</v>
      </c>
      <c r="AI656" s="68" t="s">
        <v>2254</v>
      </c>
      <c r="AJ656" s="67">
        <v>0</v>
      </c>
      <c r="AK656" s="69">
        <v>100000</v>
      </c>
      <c r="FT656" s="14"/>
    </row>
    <row r="657" spans="27:176" ht="12.75" x14ac:dyDescent="0.2">
      <c r="AA657"/>
      <c r="AB657"/>
      <c r="AC657"/>
      <c r="AD657" s="63">
        <v>35368</v>
      </c>
      <c r="AE657" s="64">
        <v>35400</v>
      </c>
      <c r="AF657" s="65" t="s">
        <v>2944</v>
      </c>
      <c r="AG657" s="66" t="s">
        <v>2945</v>
      </c>
      <c r="AH657" s="67">
        <v>2.86</v>
      </c>
      <c r="AI657" s="68" t="s">
        <v>2280</v>
      </c>
      <c r="AJ657" s="67">
        <v>0</v>
      </c>
      <c r="AK657" s="69">
        <v>-3000000</v>
      </c>
      <c r="FT657" s="14"/>
    </row>
    <row r="658" spans="27:176" ht="12.75" x14ac:dyDescent="0.2">
      <c r="AA658"/>
      <c r="AB658"/>
      <c r="AC658"/>
      <c r="AD658" s="63">
        <v>35374</v>
      </c>
      <c r="AE658" s="64">
        <v>35400</v>
      </c>
      <c r="AF658" s="65" t="s">
        <v>2946</v>
      </c>
      <c r="AG658" s="66" t="s">
        <v>2947</v>
      </c>
      <c r="AH658" s="67">
        <v>2.5750000000000002</v>
      </c>
      <c r="AI658" s="68" t="s">
        <v>2254</v>
      </c>
      <c r="AJ658" s="67">
        <v>0</v>
      </c>
      <c r="AK658" s="69">
        <v>500000</v>
      </c>
      <c r="FT658" s="14"/>
    </row>
    <row r="659" spans="27:176" ht="12.75" x14ac:dyDescent="0.2">
      <c r="AA659"/>
      <c r="AB659"/>
      <c r="AC659"/>
      <c r="AD659" s="63">
        <v>35375</v>
      </c>
      <c r="AE659" s="64">
        <v>35400</v>
      </c>
      <c r="AF659" s="65" t="s">
        <v>2948</v>
      </c>
      <c r="AG659" s="66" t="s">
        <v>2949</v>
      </c>
      <c r="AH659" s="67">
        <v>2.6949999999999998</v>
      </c>
      <c r="AI659" s="68" t="s">
        <v>2254</v>
      </c>
      <c r="AJ659" s="67">
        <v>0</v>
      </c>
      <c r="AK659" s="69">
        <v>1000000</v>
      </c>
      <c r="FT659" s="14"/>
    </row>
    <row r="660" spans="27:176" ht="12.75" x14ac:dyDescent="0.2">
      <c r="AA660"/>
      <c r="AB660"/>
      <c r="AC660"/>
      <c r="AD660" s="63">
        <v>35375</v>
      </c>
      <c r="AE660" s="64">
        <v>35400</v>
      </c>
      <c r="AF660" s="65" t="s">
        <v>2948</v>
      </c>
      <c r="AG660" s="66" t="s">
        <v>2949</v>
      </c>
      <c r="AH660" s="67">
        <v>2.7450000000000001</v>
      </c>
      <c r="AI660" s="68" t="s">
        <v>2254</v>
      </c>
      <c r="AJ660" s="67">
        <v>0</v>
      </c>
      <c r="AK660" s="69">
        <v>1000000</v>
      </c>
      <c r="FT660" s="14"/>
    </row>
    <row r="661" spans="27:176" ht="12.75" x14ac:dyDescent="0.2">
      <c r="AA661"/>
      <c r="AB661"/>
      <c r="AC661"/>
      <c r="AD661" s="63">
        <v>35375</v>
      </c>
      <c r="AE661" s="64">
        <v>35400</v>
      </c>
      <c r="AF661" s="65" t="s">
        <v>2948</v>
      </c>
      <c r="AG661" s="66" t="s">
        <v>2949</v>
      </c>
      <c r="AH661" s="67">
        <v>2.7250000000000001</v>
      </c>
      <c r="AI661" s="68" t="s">
        <v>2254</v>
      </c>
      <c r="AJ661" s="67">
        <v>0</v>
      </c>
      <c r="AK661" s="69">
        <v>1000000</v>
      </c>
      <c r="FT661" s="14"/>
    </row>
    <row r="662" spans="27:176" ht="12.75" x14ac:dyDescent="0.2">
      <c r="AA662"/>
      <c r="AB662"/>
      <c r="AC662"/>
      <c r="AD662" s="63">
        <v>35375</v>
      </c>
      <c r="AE662" s="64">
        <v>35400</v>
      </c>
      <c r="AF662" s="65" t="s">
        <v>2948</v>
      </c>
      <c r="AG662" s="66" t="s">
        <v>2949</v>
      </c>
      <c r="AH662" s="67">
        <v>2.69</v>
      </c>
      <c r="AI662" s="68" t="s">
        <v>2254</v>
      </c>
      <c r="AJ662" s="67">
        <v>0</v>
      </c>
      <c r="AK662" s="69">
        <v>1000000</v>
      </c>
      <c r="FT662" s="14"/>
    </row>
    <row r="663" spans="27:176" ht="12.75" x14ac:dyDescent="0.2">
      <c r="AA663"/>
      <c r="AB663"/>
      <c r="AC663"/>
      <c r="AD663" s="63">
        <v>35375</v>
      </c>
      <c r="AE663" s="64">
        <v>35400</v>
      </c>
      <c r="AF663" s="65" t="s">
        <v>2968</v>
      </c>
      <c r="AG663" s="66" t="s">
        <v>2969</v>
      </c>
      <c r="AH663" s="67">
        <v>2.69</v>
      </c>
      <c r="AI663" s="68" t="s">
        <v>2254</v>
      </c>
      <c r="AJ663" s="67">
        <v>0</v>
      </c>
      <c r="AK663" s="69">
        <v>100000</v>
      </c>
      <c r="FT663" s="14"/>
    </row>
    <row r="664" spans="27:176" ht="12.75" x14ac:dyDescent="0.2">
      <c r="AA664"/>
      <c r="AB664"/>
      <c r="AC664"/>
      <c r="AD664" s="63">
        <v>35375</v>
      </c>
      <c r="AE664" s="64">
        <v>35400</v>
      </c>
      <c r="AF664" s="65" t="s">
        <v>2968</v>
      </c>
      <c r="AG664" s="66" t="s">
        <v>2970</v>
      </c>
      <c r="AH664" s="67">
        <v>2.7149999999999999</v>
      </c>
      <c r="AI664" s="68" t="s">
        <v>2254</v>
      </c>
      <c r="AJ664" s="67">
        <v>0</v>
      </c>
      <c r="AK664" s="69">
        <v>1000000</v>
      </c>
      <c r="FT664" s="14"/>
    </row>
    <row r="665" spans="27:176" ht="12.75" x14ac:dyDescent="0.2">
      <c r="AA665"/>
      <c r="AB665"/>
      <c r="AC665"/>
      <c r="AD665" s="63">
        <v>35376</v>
      </c>
      <c r="AE665" s="64">
        <v>35400</v>
      </c>
      <c r="AF665" s="65" t="s">
        <v>2971</v>
      </c>
      <c r="AG665" s="66" t="s">
        <v>2972</v>
      </c>
      <c r="AH665" s="67">
        <v>2.72</v>
      </c>
      <c r="AI665" s="68" t="s">
        <v>2254</v>
      </c>
      <c r="AJ665" s="67">
        <v>0</v>
      </c>
      <c r="AK665" s="69">
        <v>-1000000</v>
      </c>
      <c r="FT665" s="14"/>
    </row>
    <row r="666" spans="27:176" ht="12.75" x14ac:dyDescent="0.2">
      <c r="AA666"/>
      <c r="AB666"/>
      <c r="AC666"/>
      <c r="AD666" s="63">
        <v>35376</v>
      </c>
      <c r="AE666" s="64">
        <v>35400</v>
      </c>
      <c r="AF666" s="65" t="s">
        <v>2971</v>
      </c>
      <c r="AG666" s="66" t="s">
        <v>2972</v>
      </c>
      <c r="AH666" s="67">
        <v>2.72</v>
      </c>
      <c r="AI666" s="68" t="s">
        <v>2254</v>
      </c>
      <c r="AJ666" s="67">
        <v>0</v>
      </c>
      <c r="AK666" s="69">
        <v>-1000000</v>
      </c>
      <c r="FT666" s="14"/>
    </row>
    <row r="667" spans="27:176" ht="12.75" x14ac:dyDescent="0.2">
      <c r="AA667"/>
      <c r="AB667"/>
      <c r="AC667"/>
      <c r="AD667" s="63">
        <v>35380</v>
      </c>
      <c r="AE667" s="64">
        <v>35400</v>
      </c>
      <c r="AF667" s="65" t="s">
        <v>2973</v>
      </c>
      <c r="AG667" s="66" t="s">
        <v>2974</v>
      </c>
      <c r="AH667" s="67">
        <v>2.74</v>
      </c>
      <c r="AI667" s="68" t="s">
        <v>2254</v>
      </c>
      <c r="AJ667" s="67">
        <v>0</v>
      </c>
      <c r="AK667" s="69">
        <v>-1000000</v>
      </c>
      <c r="FT667" s="14"/>
    </row>
    <row r="668" spans="27:176" ht="12.75" x14ac:dyDescent="0.2">
      <c r="AA668"/>
      <c r="AB668"/>
      <c r="AC668"/>
      <c r="AD668" s="63">
        <v>35381</v>
      </c>
      <c r="AE668" s="64">
        <v>35400</v>
      </c>
      <c r="AF668" s="65" t="s">
        <v>2975</v>
      </c>
      <c r="AG668" s="66" t="s">
        <v>2976</v>
      </c>
      <c r="AH668" s="67">
        <v>2.7</v>
      </c>
      <c r="AI668" s="68" t="s">
        <v>2280</v>
      </c>
      <c r="AJ668" s="67">
        <v>0</v>
      </c>
      <c r="AK668" s="69">
        <v>41000</v>
      </c>
      <c r="FT668" s="14"/>
    </row>
    <row r="669" spans="27:176" ht="12.75" x14ac:dyDescent="0.2">
      <c r="AA669"/>
      <c r="AB669"/>
      <c r="AC669"/>
      <c r="AD669" s="63">
        <v>35381</v>
      </c>
      <c r="AE669" s="64">
        <v>35400</v>
      </c>
      <c r="AF669" s="65" t="s">
        <v>2977</v>
      </c>
      <c r="AG669" s="66" t="s">
        <v>2978</v>
      </c>
      <c r="AH669" s="67">
        <v>2.68</v>
      </c>
      <c r="AI669" s="68" t="s">
        <v>2280</v>
      </c>
      <c r="AJ669" s="67">
        <v>0</v>
      </c>
      <c r="AK669" s="69">
        <v>1000000</v>
      </c>
      <c r="FT669" s="14"/>
    </row>
    <row r="670" spans="27:176" ht="12.75" x14ac:dyDescent="0.2">
      <c r="AA670"/>
      <c r="AB670"/>
      <c r="AC670"/>
      <c r="AD670" s="63">
        <v>35381</v>
      </c>
      <c r="AE670" s="64">
        <v>35400</v>
      </c>
      <c r="AF670" s="65" t="s">
        <v>2977</v>
      </c>
      <c r="AG670" s="66" t="s">
        <v>2978</v>
      </c>
      <c r="AH670" s="67">
        <v>2.66</v>
      </c>
      <c r="AI670" s="68" t="s">
        <v>2280</v>
      </c>
      <c r="AJ670" s="67">
        <v>0</v>
      </c>
      <c r="AK670" s="69">
        <v>1000000</v>
      </c>
      <c r="FT670" s="14"/>
    </row>
    <row r="671" spans="27:176" ht="12.75" x14ac:dyDescent="0.2">
      <c r="AA671"/>
      <c r="AB671"/>
      <c r="AC671"/>
      <c r="AD671" s="63">
        <v>35381</v>
      </c>
      <c r="AE671" s="64">
        <v>35400</v>
      </c>
      <c r="AF671" s="65" t="s">
        <v>2979</v>
      </c>
      <c r="AG671" s="66" t="s">
        <v>2980</v>
      </c>
      <c r="AH671" s="67">
        <v>2.7149999999999999</v>
      </c>
      <c r="AI671" s="68" t="s">
        <v>2254</v>
      </c>
      <c r="AJ671" s="67">
        <v>0</v>
      </c>
      <c r="AK671" s="69">
        <v>1000000</v>
      </c>
      <c r="FT671" s="14"/>
    </row>
    <row r="672" spans="27:176" ht="12.75" x14ac:dyDescent="0.2">
      <c r="AA672"/>
      <c r="AB672"/>
      <c r="AC672"/>
      <c r="AD672" s="63">
        <v>35381</v>
      </c>
      <c r="AE672" s="64">
        <v>35400</v>
      </c>
      <c r="AF672" s="65" t="s">
        <v>2979</v>
      </c>
      <c r="AG672" s="66" t="s">
        <v>2980</v>
      </c>
      <c r="AH672" s="67">
        <v>2.7</v>
      </c>
      <c r="AI672" s="68" t="s">
        <v>2254</v>
      </c>
      <c r="AJ672" s="67">
        <v>0</v>
      </c>
      <c r="AK672" s="69">
        <v>1000000</v>
      </c>
      <c r="FT672" s="14"/>
    </row>
    <row r="673" spans="27:176" ht="12.75" x14ac:dyDescent="0.2">
      <c r="AA673"/>
      <c r="AB673"/>
      <c r="AC673"/>
      <c r="AD673" s="63">
        <v>35381</v>
      </c>
      <c r="AE673" s="64">
        <v>35400</v>
      </c>
      <c r="AF673" s="65" t="s">
        <v>2979</v>
      </c>
      <c r="AG673" s="66" t="s">
        <v>2980</v>
      </c>
      <c r="AH673" s="67">
        <v>2.64</v>
      </c>
      <c r="AI673" s="68" t="s">
        <v>2254</v>
      </c>
      <c r="AJ673" s="67">
        <v>0</v>
      </c>
      <c r="AK673" s="69">
        <v>1000000</v>
      </c>
      <c r="FT673" s="14"/>
    </row>
    <row r="674" spans="27:176" ht="12.75" x14ac:dyDescent="0.2">
      <c r="AA674"/>
      <c r="AB674"/>
      <c r="AC674"/>
      <c r="AD674" s="63">
        <v>35382</v>
      </c>
      <c r="AE674" s="64">
        <v>35400</v>
      </c>
      <c r="AF674" s="65" t="s">
        <v>2981</v>
      </c>
      <c r="AG674" s="66" t="s">
        <v>2982</v>
      </c>
      <c r="AH674" s="67">
        <v>2.62</v>
      </c>
      <c r="AI674" s="68" t="s">
        <v>2254</v>
      </c>
      <c r="AJ674" s="67">
        <v>0</v>
      </c>
      <c r="AK674" s="69">
        <v>-2000000</v>
      </c>
      <c r="FT674" s="14"/>
    </row>
    <row r="675" spans="27:176" ht="12.75" x14ac:dyDescent="0.2">
      <c r="AA675"/>
      <c r="AB675"/>
      <c r="AC675"/>
      <c r="AD675" s="63">
        <v>35382</v>
      </c>
      <c r="AE675" s="64">
        <v>35400</v>
      </c>
      <c r="AF675" s="65" t="s">
        <v>2981</v>
      </c>
      <c r="AG675" s="66" t="s">
        <v>2982</v>
      </c>
      <c r="AH675" s="67">
        <v>2.64</v>
      </c>
      <c r="AI675" s="68" t="s">
        <v>2254</v>
      </c>
      <c r="AJ675" s="67">
        <v>0</v>
      </c>
      <c r="AK675" s="69">
        <v>-1000000</v>
      </c>
      <c r="FT675" s="14"/>
    </row>
    <row r="676" spans="27:176" ht="12.75" x14ac:dyDescent="0.2">
      <c r="AA676"/>
      <c r="AB676"/>
      <c r="AC676"/>
      <c r="AD676" s="63">
        <v>35382</v>
      </c>
      <c r="AE676" s="64">
        <v>35400</v>
      </c>
      <c r="AF676" s="65" t="s">
        <v>2981</v>
      </c>
      <c r="AG676" s="66" t="s">
        <v>2982</v>
      </c>
      <c r="AH676" s="67">
        <v>2.65</v>
      </c>
      <c r="AI676" s="68" t="s">
        <v>2254</v>
      </c>
      <c r="AJ676" s="67">
        <v>0</v>
      </c>
      <c r="AK676" s="69">
        <v>-500000</v>
      </c>
      <c r="FT676" s="14"/>
    </row>
    <row r="677" spans="27:176" ht="12.75" x14ac:dyDescent="0.2">
      <c r="AA677"/>
      <c r="AB677"/>
      <c r="AC677"/>
      <c r="AD677" s="63">
        <v>35382</v>
      </c>
      <c r="AE677" s="64">
        <v>35400</v>
      </c>
      <c r="AF677" s="65" t="s">
        <v>2981</v>
      </c>
      <c r="AG677" s="66" t="s">
        <v>2982</v>
      </c>
      <c r="AH677" s="67">
        <v>2.6749999999999998</v>
      </c>
      <c r="AI677" s="68" t="s">
        <v>2254</v>
      </c>
      <c r="AJ677" s="67">
        <v>0</v>
      </c>
      <c r="AK677" s="69">
        <v>-1000000</v>
      </c>
      <c r="FT677" s="14"/>
    </row>
    <row r="678" spans="27:176" ht="12.75" x14ac:dyDescent="0.2">
      <c r="AA678"/>
      <c r="AB678"/>
      <c r="AC678"/>
      <c r="AD678" s="63">
        <v>35384</v>
      </c>
      <c r="AE678" s="64">
        <v>35400</v>
      </c>
      <c r="AF678" s="65" t="s">
        <v>2983</v>
      </c>
      <c r="AG678" s="66" t="s">
        <v>2984</v>
      </c>
      <c r="AH678" s="67">
        <v>2.84</v>
      </c>
      <c r="AI678" s="68" t="s">
        <v>2254</v>
      </c>
      <c r="AJ678" s="67">
        <v>0</v>
      </c>
      <c r="AK678" s="69">
        <v>2000000</v>
      </c>
      <c r="FT678" s="14"/>
    </row>
    <row r="679" spans="27:176" ht="12.75" x14ac:dyDescent="0.2">
      <c r="AA679"/>
      <c r="AB679"/>
      <c r="AC679"/>
      <c r="AD679" s="63">
        <v>35384</v>
      </c>
      <c r="AE679" s="64">
        <v>35400</v>
      </c>
      <c r="AF679" s="65" t="s">
        <v>2983</v>
      </c>
      <c r="AG679" s="66" t="s">
        <v>2984</v>
      </c>
      <c r="AH679" s="67">
        <v>2.78</v>
      </c>
      <c r="AI679" s="68" t="s">
        <v>2254</v>
      </c>
      <c r="AJ679" s="67">
        <v>0</v>
      </c>
      <c r="AK679" s="69">
        <v>500000</v>
      </c>
      <c r="FT679" s="14"/>
    </row>
    <row r="680" spans="27:176" ht="12.75" x14ac:dyDescent="0.2">
      <c r="AA680"/>
      <c r="AB680"/>
      <c r="AC680"/>
      <c r="AD680" s="63">
        <v>35384</v>
      </c>
      <c r="AE680" s="64">
        <v>35400</v>
      </c>
      <c r="AF680" s="65" t="s">
        <v>2983</v>
      </c>
      <c r="AG680" s="66" t="s">
        <v>2984</v>
      </c>
      <c r="AH680" s="67">
        <v>2.8275000000000001</v>
      </c>
      <c r="AI680" s="68" t="s">
        <v>2254</v>
      </c>
      <c r="AJ680" s="67">
        <v>0</v>
      </c>
      <c r="AK680" s="69">
        <v>1000000</v>
      </c>
      <c r="FT680" s="14"/>
    </row>
    <row r="681" spans="27:176" ht="12.75" x14ac:dyDescent="0.2">
      <c r="AA681"/>
      <c r="AB681"/>
      <c r="AC681"/>
      <c r="AD681" s="63">
        <v>35387</v>
      </c>
      <c r="AE681" s="64">
        <v>35400</v>
      </c>
      <c r="AF681" s="65" t="s">
        <v>2985</v>
      </c>
      <c r="AG681" s="66" t="s">
        <v>2986</v>
      </c>
      <c r="AH681" s="67">
        <v>2.9079999999999999</v>
      </c>
      <c r="AI681" s="68" t="s">
        <v>2254</v>
      </c>
      <c r="AJ681" s="67">
        <v>0</v>
      </c>
      <c r="AK681" s="69">
        <v>1000000</v>
      </c>
      <c r="FT681" s="14"/>
    </row>
    <row r="682" spans="27:176" ht="12.75" x14ac:dyDescent="0.2">
      <c r="AA682"/>
      <c r="AB682"/>
      <c r="AC682"/>
      <c r="AD682" s="63">
        <v>35387</v>
      </c>
      <c r="AE682" s="64">
        <v>35400</v>
      </c>
      <c r="AF682" s="65" t="s">
        <v>2985</v>
      </c>
      <c r="AG682" s="66" t="s">
        <v>2986</v>
      </c>
      <c r="AH682" s="67">
        <v>2.9</v>
      </c>
      <c r="AI682" s="68" t="s">
        <v>2254</v>
      </c>
      <c r="AJ682" s="67">
        <v>0</v>
      </c>
      <c r="AK682" s="69">
        <v>1000000</v>
      </c>
      <c r="FT682" s="14"/>
    </row>
    <row r="683" spans="27:176" ht="12.75" x14ac:dyDescent="0.2">
      <c r="AA683"/>
      <c r="AB683"/>
      <c r="AC683"/>
      <c r="AD683" s="63">
        <v>35387</v>
      </c>
      <c r="AE683" s="64">
        <v>35400</v>
      </c>
      <c r="AF683" s="65" t="s">
        <v>2985</v>
      </c>
      <c r="AG683" s="66" t="s">
        <v>2986</v>
      </c>
      <c r="AH683" s="67">
        <v>2.8849999999999998</v>
      </c>
      <c r="AI683" s="68" t="s">
        <v>2254</v>
      </c>
      <c r="AJ683" s="67">
        <v>0</v>
      </c>
      <c r="AK683" s="69">
        <v>2000000</v>
      </c>
      <c r="FT683" s="14"/>
    </row>
    <row r="684" spans="27:176" ht="12.75" x14ac:dyDescent="0.2">
      <c r="AA684"/>
      <c r="AB684"/>
      <c r="AC684"/>
      <c r="AD684" s="63">
        <v>35387</v>
      </c>
      <c r="AE684" s="64">
        <v>35400</v>
      </c>
      <c r="AF684" s="65" t="s">
        <v>2985</v>
      </c>
      <c r="AG684" s="66" t="s">
        <v>2986</v>
      </c>
      <c r="AH684" s="67">
        <v>2.88</v>
      </c>
      <c r="AI684" s="68" t="s">
        <v>2254</v>
      </c>
      <c r="AJ684" s="67">
        <v>0</v>
      </c>
      <c r="AK684" s="69">
        <v>1000000</v>
      </c>
      <c r="FT684" s="14"/>
    </row>
    <row r="685" spans="27:176" ht="12.75" x14ac:dyDescent="0.2">
      <c r="AA685"/>
      <c r="AB685"/>
      <c r="AC685"/>
      <c r="AD685" s="63">
        <v>35387</v>
      </c>
      <c r="AE685" s="64">
        <v>35400</v>
      </c>
      <c r="AF685" s="65" t="s">
        <v>2985</v>
      </c>
      <c r="AG685" s="66" t="s">
        <v>2986</v>
      </c>
      <c r="AH685" s="67">
        <v>3</v>
      </c>
      <c r="AI685" s="68" t="s">
        <v>2280</v>
      </c>
      <c r="AJ685" s="67">
        <v>0</v>
      </c>
      <c r="AK685" s="69">
        <v>1000000</v>
      </c>
      <c r="FT685" s="14"/>
    </row>
    <row r="686" spans="27:176" ht="12.75" x14ac:dyDescent="0.2">
      <c r="AA686"/>
      <c r="AB686"/>
      <c r="AC686"/>
      <c r="AD686" s="63">
        <v>35387</v>
      </c>
      <c r="AE686" s="64">
        <v>35400</v>
      </c>
      <c r="AF686" s="65" t="s">
        <v>2985</v>
      </c>
      <c r="AG686" s="66" t="s">
        <v>2986</v>
      </c>
      <c r="AH686" s="67">
        <v>2.9950000000000001</v>
      </c>
      <c r="AI686" s="68" t="s">
        <v>2280</v>
      </c>
      <c r="AJ686" s="67">
        <v>0</v>
      </c>
      <c r="AK686" s="69">
        <v>1100000</v>
      </c>
      <c r="FT686" s="14"/>
    </row>
    <row r="687" spans="27:176" ht="12.75" x14ac:dyDescent="0.2">
      <c r="AA687"/>
      <c r="AB687"/>
      <c r="AC687"/>
      <c r="AD687" s="63">
        <v>35387</v>
      </c>
      <c r="AE687" s="64">
        <v>35400</v>
      </c>
      <c r="AF687" s="65" t="s">
        <v>2985</v>
      </c>
      <c r="AG687" s="66" t="s">
        <v>2986</v>
      </c>
      <c r="AH687" s="67">
        <v>3</v>
      </c>
      <c r="AI687" s="68" t="s">
        <v>2254</v>
      </c>
      <c r="AJ687" s="67">
        <v>0</v>
      </c>
      <c r="AK687" s="69">
        <v>-3900000</v>
      </c>
      <c r="FT687" s="14"/>
    </row>
    <row r="688" spans="27:176" ht="12.75" x14ac:dyDescent="0.2">
      <c r="AA688"/>
      <c r="AB688"/>
      <c r="AC688"/>
      <c r="AD688" s="63">
        <v>35387</v>
      </c>
      <c r="AE688" s="64">
        <v>35400</v>
      </c>
      <c r="AF688" s="65" t="s">
        <v>2985</v>
      </c>
      <c r="AG688" s="66" t="s">
        <v>2986</v>
      </c>
      <c r="AH688" s="67">
        <v>3</v>
      </c>
      <c r="AI688" s="68" t="s">
        <v>2280</v>
      </c>
      <c r="AJ688" s="67">
        <v>0</v>
      </c>
      <c r="AK688" s="69">
        <v>3900000</v>
      </c>
      <c r="FT688" s="14"/>
    </row>
    <row r="689" spans="27:176" ht="12.75" x14ac:dyDescent="0.2">
      <c r="AA689"/>
      <c r="AB689"/>
      <c r="AC689"/>
      <c r="AD689" s="63">
        <v>35388</v>
      </c>
      <c r="AE689" s="64">
        <v>35400</v>
      </c>
      <c r="AF689" s="65" t="s">
        <v>2987</v>
      </c>
      <c r="AG689" s="66" t="s">
        <v>2988</v>
      </c>
      <c r="AH689" s="67">
        <v>3.13</v>
      </c>
      <c r="AI689" s="68" t="s">
        <v>2664</v>
      </c>
      <c r="AJ689" s="67">
        <v>0</v>
      </c>
      <c r="AK689" s="69">
        <v>-1125000</v>
      </c>
      <c r="FT689" s="14"/>
    </row>
    <row r="690" spans="27:176" ht="12.75" x14ac:dyDescent="0.2">
      <c r="AA690"/>
      <c r="AB690"/>
      <c r="AC690"/>
      <c r="AD690" s="63">
        <v>35388</v>
      </c>
      <c r="AE690" s="64">
        <v>35400</v>
      </c>
      <c r="AF690" s="65" t="s">
        <v>2987</v>
      </c>
      <c r="AG690" s="66" t="s">
        <v>2989</v>
      </c>
      <c r="AH690" s="67">
        <v>3.2</v>
      </c>
      <c r="AI690" s="68" t="s">
        <v>2254</v>
      </c>
      <c r="AJ690" s="67">
        <v>0</v>
      </c>
      <c r="AK690" s="69">
        <v>-4000000</v>
      </c>
      <c r="FT690" s="14"/>
    </row>
    <row r="691" spans="27:176" ht="12.75" x14ac:dyDescent="0.2">
      <c r="AA691"/>
      <c r="AB691"/>
      <c r="AC691"/>
      <c r="AD691" s="63">
        <v>35388</v>
      </c>
      <c r="AE691" s="64">
        <v>35400</v>
      </c>
      <c r="AF691" s="65" t="s">
        <v>2987</v>
      </c>
      <c r="AG691" s="66" t="s">
        <v>2990</v>
      </c>
      <c r="AH691" s="67">
        <v>3.2</v>
      </c>
      <c r="AI691" s="68" t="s">
        <v>2280</v>
      </c>
      <c r="AJ691" s="67">
        <v>0</v>
      </c>
      <c r="AK691" s="69">
        <v>4000000</v>
      </c>
      <c r="FT691" s="14"/>
    </row>
    <row r="692" spans="27:176" ht="12.75" x14ac:dyDescent="0.2">
      <c r="AA692"/>
      <c r="AB692"/>
      <c r="AC692"/>
      <c r="AD692" s="63">
        <v>35388</v>
      </c>
      <c r="AE692" s="64">
        <v>35400</v>
      </c>
      <c r="AF692" s="65" t="s">
        <v>2987</v>
      </c>
      <c r="AG692" s="66" t="s">
        <v>2990</v>
      </c>
      <c r="AH692" s="67">
        <v>3.08</v>
      </c>
      <c r="AI692" s="68" t="s">
        <v>2663</v>
      </c>
      <c r="AJ692" s="67">
        <v>0</v>
      </c>
      <c r="AK692" s="69">
        <v>1000000</v>
      </c>
      <c r="FT692" s="14"/>
    </row>
    <row r="693" spans="27:176" ht="12.75" x14ac:dyDescent="0.2">
      <c r="AA693"/>
      <c r="AB693"/>
      <c r="AC693"/>
      <c r="AD693" s="63">
        <v>35389</v>
      </c>
      <c r="AE693" s="64">
        <v>35400</v>
      </c>
      <c r="AF693" s="65" t="s">
        <v>2991</v>
      </c>
      <c r="AG693" s="66" t="s">
        <v>2992</v>
      </c>
      <c r="AH693" s="67">
        <v>3.375</v>
      </c>
      <c r="AI693" s="68" t="s">
        <v>2254</v>
      </c>
      <c r="AJ693" s="67">
        <v>0</v>
      </c>
      <c r="AK693" s="69">
        <v>1000000</v>
      </c>
      <c r="FT693" s="14"/>
    </row>
    <row r="694" spans="27:176" ht="12.75" x14ac:dyDescent="0.2">
      <c r="AA694"/>
      <c r="AB694"/>
      <c r="AC694"/>
      <c r="AD694" s="63">
        <v>35389</v>
      </c>
      <c r="AE694" s="64">
        <v>35400</v>
      </c>
      <c r="AF694" s="65" t="s">
        <v>2991</v>
      </c>
      <c r="AG694" s="66" t="s">
        <v>2992</v>
      </c>
      <c r="AH694" s="67">
        <v>3.41</v>
      </c>
      <c r="AI694" s="68" t="s">
        <v>2254</v>
      </c>
      <c r="AJ694" s="67">
        <v>0</v>
      </c>
      <c r="AK694" s="69">
        <v>1000000</v>
      </c>
      <c r="FT694" s="14"/>
    </row>
    <row r="695" spans="27:176" ht="12.75" x14ac:dyDescent="0.2">
      <c r="AA695"/>
      <c r="AB695"/>
      <c r="AC695"/>
      <c r="AD695" s="63">
        <v>35389</v>
      </c>
      <c r="AE695" s="64">
        <v>35400</v>
      </c>
      <c r="AF695" s="65" t="s">
        <v>2993</v>
      </c>
      <c r="AG695" s="66" t="s">
        <v>2994</v>
      </c>
      <c r="AH695" s="67">
        <v>3.58</v>
      </c>
      <c r="AI695" s="68" t="s">
        <v>2254</v>
      </c>
      <c r="AJ695" s="67">
        <v>0</v>
      </c>
      <c r="AK695" s="69">
        <v>-2000000</v>
      </c>
      <c r="FT695" s="14"/>
    </row>
    <row r="696" spans="27:176" ht="12.75" x14ac:dyDescent="0.2">
      <c r="AA696"/>
      <c r="AB696"/>
      <c r="AC696"/>
      <c r="AD696" s="63">
        <v>35389</v>
      </c>
      <c r="AE696" s="64">
        <v>35400</v>
      </c>
      <c r="AF696" s="65" t="s">
        <v>2993</v>
      </c>
      <c r="AG696" s="66" t="s">
        <v>2994</v>
      </c>
      <c r="AH696" s="67">
        <v>3.39</v>
      </c>
      <c r="AI696" s="68" t="s">
        <v>2664</v>
      </c>
      <c r="AJ696" s="67">
        <v>0</v>
      </c>
      <c r="AK696" s="69">
        <v>1125000</v>
      </c>
      <c r="FT696" s="14"/>
    </row>
    <row r="697" spans="27:176" ht="12.75" x14ac:dyDescent="0.2">
      <c r="AA697"/>
      <c r="AB697"/>
      <c r="AC697"/>
      <c r="AD697" s="63">
        <v>35390</v>
      </c>
      <c r="AE697" s="64">
        <v>35400</v>
      </c>
      <c r="AF697" s="65" t="s">
        <v>2995</v>
      </c>
      <c r="AG697" s="66" t="s">
        <v>2996</v>
      </c>
      <c r="AH697" s="67">
        <v>3.6230000000000002</v>
      </c>
      <c r="AI697" s="68" t="s">
        <v>2254</v>
      </c>
      <c r="AJ697" s="67">
        <v>0</v>
      </c>
      <c r="AK697" s="69">
        <v>2000000</v>
      </c>
      <c r="FT697" s="14"/>
    </row>
    <row r="698" spans="27:176" ht="12.75" x14ac:dyDescent="0.2">
      <c r="AA698"/>
      <c r="AB698"/>
      <c r="AC698"/>
      <c r="AD698" s="63">
        <v>35390</v>
      </c>
      <c r="AE698" s="64">
        <v>35400</v>
      </c>
      <c r="AF698" s="65" t="s">
        <v>2995</v>
      </c>
      <c r="AG698" s="66" t="s">
        <v>2996</v>
      </c>
      <c r="AH698" s="67">
        <v>3.4</v>
      </c>
      <c r="AI698" s="68" t="s">
        <v>2254</v>
      </c>
      <c r="AJ698" s="67">
        <v>0</v>
      </c>
      <c r="AK698" s="69">
        <v>1000000</v>
      </c>
      <c r="FT698" s="14"/>
    </row>
    <row r="699" spans="27:176" ht="12.75" x14ac:dyDescent="0.2">
      <c r="AA699"/>
      <c r="AB699"/>
      <c r="AC699"/>
      <c r="AD699" s="59"/>
      <c r="AE699" s="59"/>
      <c r="AF699" s="59"/>
      <c r="AG699" s="59"/>
      <c r="AH699" s="59"/>
      <c r="AI699" s="59"/>
      <c r="AJ699" s="59"/>
      <c r="AK699" s="70">
        <f>SUM(AK569:AK698)</f>
        <v>-2360000</v>
      </c>
      <c r="FT699" s="14" t="s">
        <v>2099</v>
      </c>
    </row>
    <row r="700" spans="27:176" ht="12.75" x14ac:dyDescent="0.2">
      <c r="FT700" s="14" t="s">
        <v>2099</v>
      </c>
    </row>
    <row r="701" spans="27:176" ht="12.75" x14ac:dyDescent="0.2">
      <c r="AD701" s="63">
        <v>35146</v>
      </c>
      <c r="AE701" s="64">
        <v>35431</v>
      </c>
      <c r="AF701" s="65" t="s">
        <v>2286</v>
      </c>
      <c r="AG701" s="66" t="s">
        <v>2918</v>
      </c>
      <c r="AH701" s="67">
        <v>2.2650000000000001</v>
      </c>
      <c r="AI701" s="68" t="s">
        <v>2254</v>
      </c>
      <c r="AJ701" s="67">
        <v>0</v>
      </c>
      <c r="AK701" s="69">
        <v>1000000</v>
      </c>
      <c r="FT701" s="14"/>
    </row>
    <row r="702" spans="27:176" ht="12.75" x14ac:dyDescent="0.2">
      <c r="AD702" s="63">
        <v>35093</v>
      </c>
      <c r="AE702" s="64">
        <v>35431</v>
      </c>
      <c r="AF702" s="65" t="s">
        <v>2914</v>
      </c>
      <c r="AG702" s="66" t="s">
        <v>2997</v>
      </c>
      <c r="AH702" s="67">
        <v>2.0699999999999998</v>
      </c>
      <c r="AI702" s="68" t="s">
        <v>2245</v>
      </c>
      <c r="AJ702" s="67">
        <v>0</v>
      </c>
      <c r="AK702" s="69">
        <v>-1000000</v>
      </c>
      <c r="FT702" s="14"/>
    </row>
    <row r="703" spans="27:176" ht="12.75" x14ac:dyDescent="0.2">
      <c r="AD703" s="63">
        <v>35205</v>
      </c>
      <c r="AE703" s="64">
        <v>35431</v>
      </c>
      <c r="AF703" s="65" t="s">
        <v>2313</v>
      </c>
      <c r="AG703" s="66" t="s">
        <v>2919</v>
      </c>
      <c r="AH703" s="67">
        <v>2.415</v>
      </c>
      <c r="AI703" s="68" t="s">
        <v>2245</v>
      </c>
      <c r="AJ703" s="67">
        <v>0</v>
      </c>
      <c r="AK703" s="69">
        <v>500000</v>
      </c>
      <c r="FT703" s="14"/>
    </row>
    <row r="704" spans="27:176" ht="12.75" x14ac:dyDescent="0.2">
      <c r="AD704" s="63">
        <v>35213</v>
      </c>
      <c r="AE704" s="64">
        <v>35431</v>
      </c>
      <c r="AF704" s="65" t="s">
        <v>2330</v>
      </c>
      <c r="AG704" s="66" t="s">
        <v>3059</v>
      </c>
      <c r="AH704" s="67">
        <v>2.46</v>
      </c>
      <c r="AI704" s="68" t="s">
        <v>2254</v>
      </c>
      <c r="AJ704" s="67">
        <v>0</v>
      </c>
      <c r="AK704" s="69">
        <v>1000000</v>
      </c>
      <c r="FT704" s="14"/>
    </row>
    <row r="705" spans="30:176" ht="12.75" x14ac:dyDescent="0.2">
      <c r="AD705" s="63">
        <v>35227</v>
      </c>
      <c r="AE705" s="64">
        <v>35431</v>
      </c>
      <c r="AF705" s="65" t="s">
        <v>2320</v>
      </c>
      <c r="AG705" s="66">
        <v>44813.2</v>
      </c>
      <c r="AH705" s="67">
        <v>2.4900000000000002</v>
      </c>
      <c r="AI705" s="68" t="s">
        <v>2280</v>
      </c>
      <c r="AJ705" s="67">
        <v>0</v>
      </c>
      <c r="AK705" s="69">
        <v>-500000</v>
      </c>
      <c r="FT705" s="14"/>
    </row>
    <row r="706" spans="30:176" ht="12.75" x14ac:dyDescent="0.2">
      <c r="AD706" s="63">
        <v>35227</v>
      </c>
      <c r="AE706" s="64">
        <v>35431</v>
      </c>
      <c r="AF706" s="65" t="s">
        <v>2320</v>
      </c>
      <c r="AG706" s="66">
        <v>44813.2</v>
      </c>
      <c r="AH706" s="67">
        <v>2.4900000000000002</v>
      </c>
      <c r="AI706" s="68" t="s">
        <v>2280</v>
      </c>
      <c r="AJ706" s="67">
        <v>0</v>
      </c>
      <c r="AK706" s="69">
        <v>500000</v>
      </c>
      <c r="FT706" s="14"/>
    </row>
    <row r="707" spans="30:176" ht="12.75" x14ac:dyDescent="0.2">
      <c r="AD707" s="63">
        <v>35235</v>
      </c>
      <c r="AE707" s="64">
        <v>35431</v>
      </c>
      <c r="AF707" s="65" t="s">
        <v>2669</v>
      </c>
      <c r="AG707" s="66" t="s">
        <v>2670</v>
      </c>
      <c r="AH707" s="67">
        <v>2.6850000000000001</v>
      </c>
      <c r="AI707" s="68" t="s">
        <v>2663</v>
      </c>
      <c r="AJ707" s="67">
        <v>0</v>
      </c>
      <c r="AK707" s="69">
        <v>620000</v>
      </c>
      <c r="FT707" s="14"/>
    </row>
    <row r="708" spans="30:176" ht="12.75" x14ac:dyDescent="0.2">
      <c r="AD708" s="63">
        <v>35235</v>
      </c>
      <c r="AE708" s="64">
        <v>35431</v>
      </c>
      <c r="AF708" s="65" t="s">
        <v>2671</v>
      </c>
      <c r="AG708" s="66" t="s">
        <v>2672</v>
      </c>
      <c r="AH708" s="67">
        <v>2.65</v>
      </c>
      <c r="AI708" s="68" t="s">
        <v>2663</v>
      </c>
      <c r="AJ708" s="67">
        <v>0</v>
      </c>
      <c r="AK708" s="69">
        <v>-3300000</v>
      </c>
      <c r="FT708" s="14"/>
    </row>
    <row r="709" spans="30:176" ht="12.75" x14ac:dyDescent="0.2">
      <c r="AD709" s="63">
        <v>35235</v>
      </c>
      <c r="AE709" s="64">
        <v>35431</v>
      </c>
      <c r="AF709" s="65" t="s">
        <v>2671</v>
      </c>
      <c r="AG709" s="66" t="s">
        <v>2672</v>
      </c>
      <c r="AH709" s="67">
        <v>2.65</v>
      </c>
      <c r="AI709" s="68" t="s">
        <v>2663</v>
      </c>
      <c r="AJ709" s="67">
        <v>0</v>
      </c>
      <c r="AK709" s="69">
        <v>-1320000</v>
      </c>
      <c r="FT709" s="14"/>
    </row>
    <row r="710" spans="30:176" ht="12.75" x14ac:dyDescent="0.2">
      <c r="AD710" s="63">
        <v>35236</v>
      </c>
      <c r="AE710" s="64">
        <v>35431</v>
      </c>
      <c r="AF710" s="65" t="s">
        <v>2323</v>
      </c>
      <c r="AG710" s="66" t="s">
        <v>2673</v>
      </c>
      <c r="AH710" s="67">
        <v>2.69</v>
      </c>
      <c r="AI710" s="68" t="s">
        <v>2663</v>
      </c>
      <c r="AJ710" s="67">
        <v>0</v>
      </c>
      <c r="AK710" s="69">
        <v>2000000</v>
      </c>
      <c r="FT710" s="14"/>
    </row>
    <row r="711" spans="30:176" ht="12.75" x14ac:dyDescent="0.2">
      <c r="AD711" s="63">
        <v>35236</v>
      </c>
      <c r="AE711" s="64">
        <v>35431</v>
      </c>
      <c r="AF711" s="65" t="s">
        <v>2323</v>
      </c>
      <c r="AG711" s="66" t="s">
        <v>2673</v>
      </c>
      <c r="AH711" s="67">
        <v>2.71</v>
      </c>
      <c r="AI711" s="68" t="s">
        <v>2663</v>
      </c>
      <c r="AJ711" s="67">
        <v>0</v>
      </c>
      <c r="AK711" s="69">
        <v>1550000</v>
      </c>
      <c r="FT711" s="14"/>
    </row>
    <row r="712" spans="30:176" ht="12.75" x14ac:dyDescent="0.2">
      <c r="AD712" s="63">
        <v>35241</v>
      </c>
      <c r="AE712" s="64">
        <v>35431</v>
      </c>
      <c r="AF712" s="65" t="s">
        <v>2334</v>
      </c>
      <c r="AG712" s="66">
        <v>48335</v>
      </c>
      <c r="AH712" s="67">
        <v>2.6949999999999998</v>
      </c>
      <c r="AI712" s="68" t="s">
        <v>2280</v>
      </c>
      <c r="AJ712" s="67">
        <v>0</v>
      </c>
      <c r="AK712" s="69">
        <v>500000</v>
      </c>
      <c r="FT712" s="14"/>
    </row>
    <row r="713" spans="30:176" ht="12.75" x14ac:dyDescent="0.2">
      <c r="AD713" s="63">
        <v>35244</v>
      </c>
      <c r="AE713" s="64">
        <v>35431</v>
      </c>
      <c r="AF713" s="65" t="s">
        <v>2674</v>
      </c>
      <c r="AG713" s="66" t="s">
        <v>2675</v>
      </c>
      <c r="AH713" s="67">
        <v>2.7650000000000001</v>
      </c>
      <c r="AI713" s="68" t="s">
        <v>2254</v>
      </c>
      <c r="AJ713" s="67">
        <v>0</v>
      </c>
      <c r="AK713" s="69">
        <v>500000</v>
      </c>
      <c r="FT713" s="14"/>
    </row>
    <row r="714" spans="30:176" ht="12.75" x14ac:dyDescent="0.2">
      <c r="AD714" s="63">
        <v>35263</v>
      </c>
      <c r="AE714" s="64">
        <v>35431</v>
      </c>
      <c r="AF714" s="65" t="s">
        <v>2676</v>
      </c>
      <c r="AG714" s="66" t="s">
        <v>2677</v>
      </c>
      <c r="AH714" s="67">
        <v>2.5499999999999998</v>
      </c>
      <c r="AI714" s="68" t="s">
        <v>2254</v>
      </c>
      <c r="AJ714" s="67">
        <v>0</v>
      </c>
      <c r="AK714" s="69">
        <v>-500000</v>
      </c>
      <c r="FT714" s="14"/>
    </row>
    <row r="715" spans="30:176" ht="12.75" x14ac:dyDescent="0.2">
      <c r="AD715" s="63">
        <v>35268</v>
      </c>
      <c r="AE715" s="64">
        <v>35431</v>
      </c>
      <c r="AF715" s="65" t="s">
        <v>2695</v>
      </c>
      <c r="AG715" s="66" t="s">
        <v>2696</v>
      </c>
      <c r="AH715" s="67">
        <v>2.2475000000000001</v>
      </c>
      <c r="AI715" s="68" t="s">
        <v>2254</v>
      </c>
      <c r="AJ715" s="67">
        <v>0</v>
      </c>
      <c r="AK715" s="69">
        <v>-500000</v>
      </c>
      <c r="FT715" s="14"/>
    </row>
    <row r="716" spans="30:176" ht="12.75" x14ac:dyDescent="0.2">
      <c r="AD716" s="63">
        <v>35271</v>
      </c>
      <c r="AE716" s="64">
        <v>35431</v>
      </c>
      <c r="AF716" s="65" t="s">
        <v>2343</v>
      </c>
      <c r="AG716" s="66" t="s">
        <v>2359</v>
      </c>
      <c r="AH716" s="67">
        <v>2.2999999999999998</v>
      </c>
      <c r="AI716" s="68" t="s">
        <v>2254</v>
      </c>
      <c r="AJ716" s="67">
        <v>0</v>
      </c>
      <c r="AK716" s="69">
        <v>-500000</v>
      </c>
      <c r="FT716" s="14"/>
    </row>
    <row r="717" spans="30:176" ht="12.75" x14ac:dyDescent="0.2">
      <c r="AD717" s="63">
        <v>35275</v>
      </c>
      <c r="AE717" s="64">
        <v>35431</v>
      </c>
      <c r="AF717" s="65" t="s">
        <v>2697</v>
      </c>
      <c r="AG717" s="66" t="s">
        <v>2698</v>
      </c>
      <c r="AH717" s="67">
        <v>2.15</v>
      </c>
      <c r="AI717" s="68" t="s">
        <v>2254</v>
      </c>
      <c r="AJ717" s="67">
        <v>0</v>
      </c>
      <c r="AK717" s="69">
        <v>-500000</v>
      </c>
      <c r="FT717" s="14"/>
    </row>
    <row r="718" spans="30:176" ht="12.75" x14ac:dyDescent="0.2">
      <c r="AD718" s="63">
        <v>35275</v>
      </c>
      <c r="AE718" s="64">
        <v>35431</v>
      </c>
      <c r="AF718" s="65" t="s">
        <v>2697</v>
      </c>
      <c r="AG718" s="66" t="s">
        <v>2698</v>
      </c>
      <c r="AH718" s="67">
        <v>2.19</v>
      </c>
      <c r="AI718" s="68" t="s">
        <v>2254</v>
      </c>
      <c r="AJ718" s="67">
        <v>0</v>
      </c>
      <c r="AK718" s="69">
        <v>-500000</v>
      </c>
      <c r="FT718" s="14"/>
    </row>
    <row r="719" spans="30:176" ht="12.75" x14ac:dyDescent="0.2">
      <c r="AD719" s="63">
        <v>35275</v>
      </c>
      <c r="AE719" s="64">
        <v>35431</v>
      </c>
      <c r="AF719" s="65" t="s">
        <v>2697</v>
      </c>
      <c r="AG719" s="66" t="s">
        <v>2698</v>
      </c>
      <c r="AH719" s="67">
        <v>2.16</v>
      </c>
      <c r="AI719" s="68" t="s">
        <v>2254</v>
      </c>
      <c r="AJ719" s="67">
        <v>0</v>
      </c>
      <c r="AK719" s="69">
        <v>-1000000</v>
      </c>
      <c r="FT719" s="14"/>
    </row>
    <row r="720" spans="30:176" ht="12.75" x14ac:dyDescent="0.2">
      <c r="AD720" s="63">
        <v>35275</v>
      </c>
      <c r="AE720" s="64">
        <v>35431</v>
      </c>
      <c r="AF720" s="65" t="s">
        <v>2697</v>
      </c>
      <c r="AG720" s="66" t="s">
        <v>2698</v>
      </c>
      <c r="AH720" s="67">
        <v>2.2000000000000002</v>
      </c>
      <c r="AI720" s="68" t="s">
        <v>2254</v>
      </c>
      <c r="AJ720" s="67">
        <v>0</v>
      </c>
      <c r="AK720" s="69">
        <v>-1000000</v>
      </c>
      <c r="FT720" s="14"/>
    </row>
    <row r="721" spans="30:176" ht="12.75" x14ac:dyDescent="0.2">
      <c r="AD721" s="63">
        <v>35275</v>
      </c>
      <c r="AE721" s="64">
        <v>35431</v>
      </c>
      <c r="AF721" s="65" t="s">
        <v>2360</v>
      </c>
      <c r="AG721" s="66" t="s">
        <v>2400</v>
      </c>
      <c r="AH721" s="67">
        <v>2.23</v>
      </c>
      <c r="AI721" s="68" t="s">
        <v>2280</v>
      </c>
      <c r="AJ721" s="67">
        <v>0</v>
      </c>
      <c r="AK721" s="69">
        <v>-2000000</v>
      </c>
      <c r="FT721" s="14"/>
    </row>
    <row r="722" spans="30:176" ht="12.75" x14ac:dyDescent="0.2">
      <c r="AD722" s="63">
        <v>35277</v>
      </c>
      <c r="AE722" s="64">
        <v>35431</v>
      </c>
      <c r="AF722" s="65" t="s">
        <v>2924</v>
      </c>
      <c r="AG722" s="66" t="s">
        <v>2925</v>
      </c>
      <c r="AH722" s="67">
        <v>2.2949999999999999</v>
      </c>
      <c r="AI722" s="68" t="s">
        <v>2254</v>
      </c>
      <c r="AJ722" s="67">
        <v>0</v>
      </c>
      <c r="AK722" s="69">
        <v>1000000</v>
      </c>
      <c r="FT722" s="14"/>
    </row>
    <row r="723" spans="30:176" ht="12.75" x14ac:dyDescent="0.2">
      <c r="AD723" s="63">
        <v>35278</v>
      </c>
      <c r="AE723" s="64">
        <v>35431</v>
      </c>
      <c r="AF723" s="65" t="s">
        <v>2364</v>
      </c>
      <c r="AG723" s="66" t="s">
        <v>2365</v>
      </c>
      <c r="AH723" s="67">
        <v>2.3675000000000002</v>
      </c>
      <c r="AI723" s="68" t="s">
        <v>2254</v>
      </c>
      <c r="AJ723" s="67">
        <v>0</v>
      </c>
      <c r="AK723" s="69">
        <v>500000</v>
      </c>
      <c r="FT723" s="14"/>
    </row>
    <row r="724" spans="30:176" ht="12.75" x14ac:dyDescent="0.2">
      <c r="AD724" s="63">
        <v>35279</v>
      </c>
      <c r="AE724" s="64">
        <v>35431</v>
      </c>
      <c r="AF724" s="65" t="s">
        <v>2366</v>
      </c>
      <c r="AG724" s="66" t="s">
        <v>2367</v>
      </c>
      <c r="AH724" s="67">
        <v>2.4049999999999998</v>
      </c>
      <c r="AI724" s="68" t="s">
        <v>2254</v>
      </c>
      <c r="AJ724" s="67">
        <v>0</v>
      </c>
      <c r="AK724" s="69">
        <v>150000</v>
      </c>
      <c r="FT724" s="14"/>
    </row>
    <row r="725" spans="30:176" ht="12.75" x14ac:dyDescent="0.2">
      <c r="AD725" s="63">
        <v>35282</v>
      </c>
      <c r="AE725" s="64">
        <v>35431</v>
      </c>
      <c r="AF725" s="65" t="s">
        <v>2368</v>
      </c>
      <c r="AG725" s="66" t="s">
        <v>2369</v>
      </c>
      <c r="AH725" s="67">
        <v>2.39</v>
      </c>
      <c r="AI725" s="68" t="s">
        <v>2254</v>
      </c>
      <c r="AJ725" s="67">
        <v>0</v>
      </c>
      <c r="AK725" s="69">
        <v>500000</v>
      </c>
      <c r="FT725" s="14"/>
    </row>
    <row r="726" spans="30:176" ht="12.75" x14ac:dyDescent="0.2">
      <c r="AD726" s="63">
        <v>35282</v>
      </c>
      <c r="AE726" s="64">
        <v>35431</v>
      </c>
      <c r="AF726" s="65" t="s">
        <v>2368</v>
      </c>
      <c r="AG726" s="66" t="s">
        <v>2369</v>
      </c>
      <c r="AH726" s="67">
        <v>2.38</v>
      </c>
      <c r="AI726" s="68" t="s">
        <v>2254</v>
      </c>
      <c r="AJ726" s="67">
        <v>0</v>
      </c>
      <c r="AK726" s="69">
        <v>500000</v>
      </c>
      <c r="FT726" s="14"/>
    </row>
    <row r="727" spans="30:176" ht="12.75" x14ac:dyDescent="0.2">
      <c r="AD727" s="63">
        <v>35283</v>
      </c>
      <c r="AE727" s="64">
        <v>35431</v>
      </c>
      <c r="AF727" s="65" t="s">
        <v>2370</v>
      </c>
      <c r="AG727" s="66" t="s">
        <v>2371</v>
      </c>
      <c r="AH727" s="67">
        <v>2.2774999999999999</v>
      </c>
      <c r="AI727" s="68" t="s">
        <v>2254</v>
      </c>
      <c r="AJ727" s="67">
        <v>0</v>
      </c>
      <c r="AK727" s="69">
        <v>-1500000</v>
      </c>
      <c r="FT727" s="14"/>
    </row>
    <row r="728" spans="30:176" ht="12.75" x14ac:dyDescent="0.2">
      <c r="AD728" s="63">
        <v>35283</v>
      </c>
      <c r="AE728" s="64">
        <v>35431</v>
      </c>
      <c r="AF728" s="65" t="s">
        <v>2370</v>
      </c>
      <c r="AG728" s="66" t="s">
        <v>2371</v>
      </c>
      <c r="AH728" s="67">
        <v>2.2999999999999998</v>
      </c>
      <c r="AI728" s="68" t="s">
        <v>2254</v>
      </c>
      <c r="AJ728" s="67">
        <v>0</v>
      </c>
      <c r="AK728" s="69">
        <v>-2000000</v>
      </c>
      <c r="FT728" s="14"/>
    </row>
    <row r="729" spans="30:176" ht="12.75" x14ac:dyDescent="0.2">
      <c r="AD729" s="63">
        <v>35285</v>
      </c>
      <c r="AE729" s="64">
        <v>35431</v>
      </c>
      <c r="AF729" s="65" t="s">
        <v>3060</v>
      </c>
      <c r="AG729" s="66" t="s">
        <v>3061</v>
      </c>
      <c r="AH729" s="67">
        <v>2.2749999999999999</v>
      </c>
      <c r="AI729" s="68" t="s">
        <v>2265</v>
      </c>
      <c r="AJ729" s="67">
        <v>-0.15</v>
      </c>
      <c r="AK729" s="69">
        <v>-200000</v>
      </c>
      <c r="FT729" s="14"/>
    </row>
    <row r="730" spans="30:176" ht="12.75" x14ac:dyDescent="0.2">
      <c r="AD730" s="63">
        <v>35285</v>
      </c>
      <c r="AE730" s="64">
        <v>35431</v>
      </c>
      <c r="AF730" s="65" t="s">
        <v>3060</v>
      </c>
      <c r="AG730" s="66" t="s">
        <v>3061</v>
      </c>
      <c r="AH730" s="67">
        <v>2.31</v>
      </c>
      <c r="AI730" s="68" t="s">
        <v>2265</v>
      </c>
      <c r="AJ730" s="67">
        <v>-0.15</v>
      </c>
      <c r="AK730" s="69">
        <v>-100000</v>
      </c>
      <c r="FT730" s="14"/>
    </row>
    <row r="731" spans="30:176" ht="12.75" x14ac:dyDescent="0.2">
      <c r="AD731" s="63">
        <v>35289</v>
      </c>
      <c r="AE731" s="64">
        <v>35431</v>
      </c>
      <c r="AF731" s="65" t="s">
        <v>3062</v>
      </c>
      <c r="AG731" s="66" t="s">
        <v>3063</v>
      </c>
      <c r="AH731" s="67">
        <v>2.2599999999999998</v>
      </c>
      <c r="AI731" s="68" t="s">
        <v>2265</v>
      </c>
      <c r="AJ731" s="67">
        <v>-0.155</v>
      </c>
      <c r="AK731" s="69">
        <v>-100000</v>
      </c>
      <c r="FT731" s="14"/>
    </row>
    <row r="732" spans="30:176" ht="12.75" x14ac:dyDescent="0.2">
      <c r="AD732" s="63">
        <v>35290</v>
      </c>
      <c r="AE732" s="64">
        <v>35431</v>
      </c>
      <c r="AF732" s="65" t="s">
        <v>2379</v>
      </c>
      <c r="AG732" s="66" t="s">
        <v>2380</v>
      </c>
      <c r="AH732" s="67">
        <v>2.2799999999999998</v>
      </c>
      <c r="AI732" s="68" t="s">
        <v>2254</v>
      </c>
      <c r="AJ732" s="67">
        <v>0</v>
      </c>
      <c r="AK732" s="69">
        <v>-2000000</v>
      </c>
      <c r="FT732" s="14"/>
    </row>
    <row r="733" spans="30:176" ht="12.75" x14ac:dyDescent="0.2">
      <c r="AD733" s="63">
        <v>35290</v>
      </c>
      <c r="AE733" s="64">
        <v>35431</v>
      </c>
      <c r="AF733" s="65" t="s">
        <v>2699</v>
      </c>
      <c r="AG733" s="66" t="s">
        <v>2700</v>
      </c>
      <c r="AH733" s="67">
        <v>2.29</v>
      </c>
      <c r="AI733" s="68" t="s">
        <v>2254</v>
      </c>
      <c r="AJ733" s="67">
        <v>0</v>
      </c>
      <c r="AK733" s="69">
        <v>500000</v>
      </c>
      <c r="FT733" s="14"/>
    </row>
    <row r="734" spans="30:176" ht="12.75" x14ac:dyDescent="0.2">
      <c r="AD734" s="63">
        <v>35292</v>
      </c>
      <c r="AE734" s="64">
        <v>35431</v>
      </c>
      <c r="AF734" s="65" t="s">
        <v>2381</v>
      </c>
      <c r="AG734" s="66" t="s">
        <v>2382</v>
      </c>
      <c r="AH734" s="67">
        <v>2.2949999999999999</v>
      </c>
      <c r="AI734" s="68" t="s">
        <v>2254</v>
      </c>
      <c r="AJ734" s="67">
        <v>0</v>
      </c>
      <c r="AK734" s="69">
        <v>-500000</v>
      </c>
      <c r="FT734" s="14"/>
    </row>
    <row r="735" spans="30:176" ht="12.75" x14ac:dyDescent="0.2">
      <c r="AD735" s="63">
        <v>35292</v>
      </c>
      <c r="AE735" s="64">
        <v>35431</v>
      </c>
      <c r="AF735" s="65" t="s">
        <v>2381</v>
      </c>
      <c r="AG735" s="66" t="s">
        <v>2382</v>
      </c>
      <c r="AH735" s="67">
        <v>2.2650000000000001</v>
      </c>
      <c r="AI735" s="68" t="s">
        <v>2254</v>
      </c>
      <c r="AJ735" s="67">
        <v>0</v>
      </c>
      <c r="AK735" s="69">
        <v>310000</v>
      </c>
      <c r="FT735" s="14"/>
    </row>
    <row r="736" spans="30:176" ht="12.75" x14ac:dyDescent="0.2">
      <c r="AD736" s="63">
        <v>35292</v>
      </c>
      <c r="AE736" s="64">
        <v>35431</v>
      </c>
      <c r="AF736" s="65" t="s">
        <v>2415</v>
      </c>
      <c r="AG736" s="66" t="s">
        <v>2416</v>
      </c>
      <c r="AH736" s="67">
        <v>2.29</v>
      </c>
      <c r="AI736" s="68" t="s">
        <v>2280</v>
      </c>
      <c r="AJ736" s="67">
        <v>0</v>
      </c>
      <c r="AK736" s="69">
        <v>-500000</v>
      </c>
      <c r="FT736" s="14"/>
    </row>
    <row r="737" spans="30:176" ht="12.75" x14ac:dyDescent="0.2">
      <c r="AD737" s="63">
        <v>35292</v>
      </c>
      <c r="AE737" s="64">
        <v>35431</v>
      </c>
      <c r="AF737" s="65" t="s">
        <v>2415</v>
      </c>
      <c r="AG737" s="66" t="s">
        <v>2417</v>
      </c>
      <c r="AH737" s="67">
        <v>2.33</v>
      </c>
      <c r="AI737" s="68" t="s">
        <v>2254</v>
      </c>
      <c r="AJ737" s="67">
        <v>0</v>
      </c>
      <c r="AK737" s="69">
        <v>-1000000</v>
      </c>
      <c r="FT737" s="14"/>
    </row>
    <row r="738" spans="30:176" ht="12.75" x14ac:dyDescent="0.2">
      <c r="AD738" s="63">
        <v>35293</v>
      </c>
      <c r="AE738" s="64">
        <v>35431</v>
      </c>
      <c r="AF738" s="65" t="s">
        <v>3064</v>
      </c>
      <c r="AG738" s="66" t="s">
        <v>3065</v>
      </c>
      <c r="AH738" s="67">
        <v>2.29</v>
      </c>
      <c r="AI738" s="68" t="s">
        <v>2280</v>
      </c>
      <c r="AJ738" s="67">
        <v>0</v>
      </c>
      <c r="AK738" s="69">
        <v>-620000</v>
      </c>
      <c r="FT738" s="14"/>
    </row>
    <row r="739" spans="30:176" ht="12.75" x14ac:dyDescent="0.2">
      <c r="AD739" s="63">
        <v>35293</v>
      </c>
      <c r="AE739" s="64">
        <v>35431</v>
      </c>
      <c r="AF739" s="65" t="s">
        <v>3064</v>
      </c>
      <c r="AG739" s="66" t="s">
        <v>3066</v>
      </c>
      <c r="AH739" s="67">
        <v>2.29</v>
      </c>
      <c r="AI739" s="68" t="s">
        <v>2280</v>
      </c>
      <c r="AJ739" s="67">
        <v>0</v>
      </c>
      <c r="AK739" s="69">
        <v>-310000</v>
      </c>
      <c r="FT739" s="14"/>
    </row>
    <row r="740" spans="30:176" ht="12.75" x14ac:dyDescent="0.2">
      <c r="AD740" s="63">
        <v>35293</v>
      </c>
      <c r="AE740" s="64">
        <v>35431</v>
      </c>
      <c r="AF740" s="65" t="s">
        <v>3064</v>
      </c>
      <c r="AG740" s="66" t="s">
        <v>3067</v>
      </c>
      <c r="AH740" s="67">
        <v>2.29</v>
      </c>
      <c r="AI740" s="68" t="s">
        <v>2280</v>
      </c>
      <c r="AJ740" s="67">
        <v>0</v>
      </c>
      <c r="AK740" s="69">
        <v>-155000</v>
      </c>
      <c r="FT740" s="14"/>
    </row>
    <row r="741" spans="30:176" ht="12.75" x14ac:dyDescent="0.2">
      <c r="AD741" s="63">
        <v>35293</v>
      </c>
      <c r="AE741" s="64">
        <v>35431</v>
      </c>
      <c r="AF741" s="65" t="s">
        <v>2383</v>
      </c>
      <c r="AG741" s="66" t="s">
        <v>2384</v>
      </c>
      <c r="AH741" s="67">
        <v>2.3475000000000001</v>
      </c>
      <c r="AI741" s="68" t="s">
        <v>2254</v>
      </c>
      <c r="AJ741" s="67">
        <v>0</v>
      </c>
      <c r="AK741" s="69">
        <v>-2120000</v>
      </c>
      <c r="FT741" s="14"/>
    </row>
    <row r="742" spans="30:176" ht="12.75" x14ac:dyDescent="0.2">
      <c r="AD742" s="63">
        <v>35296</v>
      </c>
      <c r="AE742" s="64">
        <v>35431</v>
      </c>
      <c r="AF742" s="65" t="s">
        <v>2701</v>
      </c>
      <c r="AG742" s="66" t="s">
        <v>2702</v>
      </c>
      <c r="AH742" s="67">
        <v>2.3075000000000001</v>
      </c>
      <c r="AI742" s="68" t="s">
        <v>2254</v>
      </c>
      <c r="AJ742" s="67">
        <v>0</v>
      </c>
      <c r="AK742" s="69">
        <v>300000</v>
      </c>
      <c r="FT742" s="14"/>
    </row>
    <row r="743" spans="30:176" ht="12.75" x14ac:dyDescent="0.2">
      <c r="AD743" s="63">
        <v>35296</v>
      </c>
      <c r="AE743" s="64">
        <v>35431</v>
      </c>
      <c r="AF743" s="65" t="s">
        <v>2701</v>
      </c>
      <c r="AG743" s="66" t="s">
        <v>2384</v>
      </c>
      <c r="AH743" s="67">
        <v>2.33</v>
      </c>
      <c r="AI743" s="68" t="s">
        <v>2254</v>
      </c>
      <c r="AJ743" s="67">
        <v>0</v>
      </c>
      <c r="AK743" s="69">
        <v>200000</v>
      </c>
      <c r="FT743" s="14"/>
    </row>
    <row r="744" spans="30:176" ht="12.75" x14ac:dyDescent="0.2">
      <c r="AD744" s="63">
        <v>35296</v>
      </c>
      <c r="AE744" s="64">
        <v>35431</v>
      </c>
      <c r="AF744" s="65" t="s">
        <v>2701</v>
      </c>
      <c r="AG744" s="66" t="s">
        <v>2384</v>
      </c>
      <c r="AH744" s="67">
        <v>2.38</v>
      </c>
      <c r="AI744" s="68" t="s">
        <v>2254</v>
      </c>
      <c r="AJ744" s="67">
        <v>0</v>
      </c>
      <c r="AK744" s="69">
        <v>400000</v>
      </c>
      <c r="FT744" s="14"/>
    </row>
    <row r="745" spans="30:176" ht="12.75" x14ac:dyDescent="0.2">
      <c r="AD745" s="63">
        <v>35296</v>
      </c>
      <c r="AE745" s="64">
        <v>35431</v>
      </c>
      <c r="AF745" s="65" t="s">
        <v>2928</v>
      </c>
      <c r="AG745" s="66" t="s">
        <v>2929</v>
      </c>
      <c r="AH745" s="67">
        <v>2.33</v>
      </c>
      <c r="AI745" s="68" t="s">
        <v>2280</v>
      </c>
      <c r="AJ745" s="67">
        <v>0</v>
      </c>
      <c r="AK745" s="69">
        <v>-2000000</v>
      </c>
      <c r="FT745" s="14"/>
    </row>
    <row r="746" spans="30:176" ht="12.75" x14ac:dyDescent="0.2">
      <c r="AD746" s="63">
        <v>35296</v>
      </c>
      <c r="AE746" s="64">
        <v>35431</v>
      </c>
      <c r="AF746" s="65" t="s">
        <v>2928</v>
      </c>
      <c r="AG746" s="66" t="s">
        <v>2929</v>
      </c>
      <c r="AH746" s="67">
        <v>2.33</v>
      </c>
      <c r="AI746" s="68" t="s">
        <v>2280</v>
      </c>
      <c r="AJ746" s="67">
        <v>0</v>
      </c>
      <c r="AK746" s="69">
        <v>-1000000</v>
      </c>
      <c r="FT746" s="14"/>
    </row>
    <row r="747" spans="30:176" ht="12.75" x14ac:dyDescent="0.2">
      <c r="AD747" s="63">
        <v>35296</v>
      </c>
      <c r="AE747" s="64">
        <v>35431</v>
      </c>
      <c r="AF747" s="65" t="s">
        <v>2928</v>
      </c>
      <c r="AG747" s="66" t="s">
        <v>2929</v>
      </c>
      <c r="AH747" s="67">
        <v>2.35</v>
      </c>
      <c r="AI747" s="68" t="s">
        <v>2280</v>
      </c>
      <c r="AJ747" s="67">
        <v>0</v>
      </c>
      <c r="AK747" s="69">
        <v>-1000000</v>
      </c>
      <c r="FT747" s="14"/>
    </row>
    <row r="748" spans="30:176" ht="12.75" x14ac:dyDescent="0.2">
      <c r="AD748" s="63">
        <v>35296</v>
      </c>
      <c r="AE748" s="64">
        <v>35431</v>
      </c>
      <c r="AF748" s="65" t="s">
        <v>2928</v>
      </c>
      <c r="AG748" s="66" t="s">
        <v>2929</v>
      </c>
      <c r="AH748" s="67">
        <v>2.38</v>
      </c>
      <c r="AI748" s="68" t="s">
        <v>2280</v>
      </c>
      <c r="AJ748" s="67">
        <v>0</v>
      </c>
      <c r="AK748" s="69">
        <v>-1000000</v>
      </c>
      <c r="FT748" s="14"/>
    </row>
    <row r="749" spans="30:176" ht="12.75" x14ac:dyDescent="0.2">
      <c r="AD749" s="63">
        <v>35297</v>
      </c>
      <c r="AE749" s="64">
        <v>35431</v>
      </c>
      <c r="AF749" s="65" t="s">
        <v>2386</v>
      </c>
      <c r="AG749" s="66" t="s">
        <v>2387</v>
      </c>
      <c r="AH749" s="67">
        <v>2.34</v>
      </c>
      <c r="AI749" s="68" t="s">
        <v>2280</v>
      </c>
      <c r="AJ749" s="67">
        <v>0</v>
      </c>
      <c r="AK749" s="69">
        <v>-2000000</v>
      </c>
      <c r="FT749" s="14"/>
    </row>
    <row r="750" spans="30:176" ht="12.75" x14ac:dyDescent="0.2">
      <c r="AD750" s="63">
        <v>35297</v>
      </c>
      <c r="AE750" s="64">
        <v>35431</v>
      </c>
      <c r="AF750" s="65" t="s">
        <v>2386</v>
      </c>
      <c r="AG750" s="66" t="s">
        <v>3068</v>
      </c>
      <c r="AH750" s="67">
        <v>2.3149999999999999</v>
      </c>
      <c r="AI750" s="68" t="s">
        <v>2254</v>
      </c>
      <c r="AJ750" s="67">
        <v>0</v>
      </c>
      <c r="AK750" s="69">
        <v>-500000</v>
      </c>
      <c r="FT750" s="14"/>
    </row>
    <row r="751" spans="30:176" ht="12.75" x14ac:dyDescent="0.2">
      <c r="AD751" s="63">
        <v>35298</v>
      </c>
      <c r="AE751" s="64">
        <v>35431</v>
      </c>
      <c r="AF751" s="65" t="s">
        <v>2418</v>
      </c>
      <c r="AG751" s="66" t="s">
        <v>2419</v>
      </c>
      <c r="AH751" s="67">
        <v>2.3149999999999999</v>
      </c>
      <c r="AI751" s="68" t="s">
        <v>2254</v>
      </c>
      <c r="AJ751" s="67">
        <v>0</v>
      </c>
      <c r="AK751" s="69">
        <v>-250000</v>
      </c>
      <c r="FT751" s="14"/>
    </row>
    <row r="752" spans="30:176" ht="12.75" x14ac:dyDescent="0.2">
      <c r="AD752" s="63">
        <v>35298</v>
      </c>
      <c r="AE752" s="64">
        <v>35431</v>
      </c>
      <c r="AF752" s="65" t="s">
        <v>2418</v>
      </c>
      <c r="AG752" s="66" t="s">
        <v>2419</v>
      </c>
      <c r="AH752" s="67">
        <v>2.2400000000000002</v>
      </c>
      <c r="AI752" s="68" t="s">
        <v>2254</v>
      </c>
      <c r="AJ752" s="67">
        <v>0</v>
      </c>
      <c r="AK752" s="69">
        <v>-500000</v>
      </c>
      <c r="FT752" s="14"/>
    </row>
    <row r="753" spans="30:176" ht="12.75" x14ac:dyDescent="0.2">
      <c r="AD753" s="63">
        <v>35298</v>
      </c>
      <c r="AE753" s="64">
        <v>35431</v>
      </c>
      <c r="AF753" s="65" t="s">
        <v>2388</v>
      </c>
      <c r="AG753" s="66" t="s">
        <v>2420</v>
      </c>
      <c r="AH753" s="67">
        <v>2.2799999999999998</v>
      </c>
      <c r="AI753" s="68" t="s">
        <v>2280</v>
      </c>
      <c r="AJ753" s="67">
        <v>0</v>
      </c>
      <c r="AK753" s="69">
        <v>-1000000</v>
      </c>
      <c r="FT753" s="14"/>
    </row>
    <row r="754" spans="30:176" ht="12.75" x14ac:dyDescent="0.2">
      <c r="AD754" s="63">
        <v>35299</v>
      </c>
      <c r="AE754" s="64">
        <v>35431</v>
      </c>
      <c r="AF754" s="65" t="s">
        <v>2706</v>
      </c>
      <c r="AG754" s="66" t="s">
        <v>2707</v>
      </c>
      <c r="AH754" s="67">
        <v>2.2450000000000001</v>
      </c>
      <c r="AI754" s="68" t="s">
        <v>2254</v>
      </c>
      <c r="AJ754" s="67">
        <v>0</v>
      </c>
      <c r="AK754" s="69">
        <v>-100000</v>
      </c>
      <c r="FT754" s="14"/>
    </row>
    <row r="755" spans="30:176" ht="12.75" x14ac:dyDescent="0.2">
      <c r="AD755" s="63">
        <v>35299</v>
      </c>
      <c r="AE755" s="64">
        <v>35431</v>
      </c>
      <c r="AF755" s="65" t="s">
        <v>2706</v>
      </c>
      <c r="AG755" s="66" t="s">
        <v>2707</v>
      </c>
      <c r="AH755" s="67">
        <v>2.25</v>
      </c>
      <c r="AI755" s="68" t="s">
        <v>2254</v>
      </c>
      <c r="AJ755" s="67">
        <v>0</v>
      </c>
      <c r="AK755" s="69">
        <v>-100000</v>
      </c>
      <c r="FT755" s="14"/>
    </row>
    <row r="756" spans="30:176" ht="12.75" x14ac:dyDescent="0.2">
      <c r="AD756" s="63">
        <v>35299</v>
      </c>
      <c r="AE756" s="64">
        <v>35431</v>
      </c>
      <c r="AF756" s="65" t="s">
        <v>2706</v>
      </c>
      <c r="AG756" s="66" t="s">
        <v>2707</v>
      </c>
      <c r="AH756" s="67">
        <v>2.23</v>
      </c>
      <c r="AI756" s="68" t="s">
        <v>2254</v>
      </c>
      <c r="AJ756" s="67">
        <v>0</v>
      </c>
      <c r="AK756" s="69">
        <v>-500000</v>
      </c>
      <c r="FT756" s="14"/>
    </row>
    <row r="757" spans="30:176" ht="12.75" x14ac:dyDescent="0.2">
      <c r="AD757" s="63">
        <v>35300</v>
      </c>
      <c r="AE757" s="64">
        <v>35431</v>
      </c>
      <c r="AF757" s="65" t="s">
        <v>2708</v>
      </c>
      <c r="AG757" s="66" t="s">
        <v>2709</v>
      </c>
      <c r="AH757" s="67">
        <v>2.27</v>
      </c>
      <c r="AI757" s="68" t="s">
        <v>2280</v>
      </c>
      <c r="AJ757" s="67">
        <v>0</v>
      </c>
      <c r="AK757" s="69">
        <v>-1000000</v>
      </c>
      <c r="FT757" s="14"/>
    </row>
    <row r="758" spans="30:176" ht="12.75" x14ac:dyDescent="0.2">
      <c r="AD758" s="63">
        <v>35303</v>
      </c>
      <c r="AE758" s="64">
        <v>35431</v>
      </c>
      <c r="AF758" s="65" t="s">
        <v>2392</v>
      </c>
      <c r="AG758" s="66" t="s">
        <v>3069</v>
      </c>
      <c r="AH758" s="67">
        <v>2.29</v>
      </c>
      <c r="AI758" s="68" t="s">
        <v>2280</v>
      </c>
      <c r="AJ758" s="67">
        <v>0</v>
      </c>
      <c r="AK758" s="69">
        <v>1162500</v>
      </c>
      <c r="FT758" s="14"/>
    </row>
    <row r="759" spans="30:176" ht="12.75" x14ac:dyDescent="0.2">
      <c r="AD759" s="63">
        <v>35306</v>
      </c>
      <c r="AE759" s="64">
        <v>35431</v>
      </c>
      <c r="AF759" s="65" t="s">
        <v>3070</v>
      </c>
      <c r="AG759" s="66" t="s">
        <v>3071</v>
      </c>
      <c r="AH759" s="67">
        <v>2.1850000000000001</v>
      </c>
      <c r="AI759" s="68" t="s">
        <v>2280</v>
      </c>
      <c r="AJ759" s="67">
        <v>0</v>
      </c>
      <c r="AK759" s="69">
        <v>-1000000</v>
      </c>
      <c r="FT759" s="14"/>
    </row>
    <row r="760" spans="30:176" ht="12.75" x14ac:dyDescent="0.2">
      <c r="AD760" s="63">
        <v>35312</v>
      </c>
      <c r="AE760" s="64">
        <v>35431</v>
      </c>
      <c r="AF760" s="65" t="s">
        <v>2713</v>
      </c>
      <c r="AG760" s="66" t="s">
        <v>2730</v>
      </c>
      <c r="AH760" s="67">
        <v>2.16</v>
      </c>
      <c r="AI760" s="68" t="s">
        <v>2663</v>
      </c>
      <c r="AJ760" s="67">
        <v>0</v>
      </c>
      <c r="AK760" s="69">
        <v>3690000</v>
      </c>
      <c r="FT760" s="14"/>
    </row>
    <row r="761" spans="30:176" ht="12.75" x14ac:dyDescent="0.2">
      <c r="AD761" s="63">
        <v>35325</v>
      </c>
      <c r="AE761" s="64">
        <v>35431</v>
      </c>
      <c r="AF761" s="65" t="s">
        <v>3072</v>
      </c>
      <c r="AG761" s="66" t="s">
        <v>3073</v>
      </c>
      <c r="AH761" s="67">
        <v>2.335</v>
      </c>
      <c r="AI761" s="68" t="s">
        <v>2254</v>
      </c>
      <c r="AJ761" s="67">
        <v>0</v>
      </c>
      <c r="AK761" s="69">
        <v>-250000</v>
      </c>
      <c r="FT761" s="14"/>
    </row>
    <row r="762" spans="30:176" ht="12.75" x14ac:dyDescent="0.2">
      <c r="AD762" s="63">
        <v>35332</v>
      </c>
      <c r="AE762" s="64">
        <v>35431</v>
      </c>
      <c r="AF762" s="65" t="s">
        <v>2741</v>
      </c>
      <c r="AG762" s="66" t="s">
        <v>2742</v>
      </c>
      <c r="AH762" s="67">
        <v>2.31</v>
      </c>
      <c r="AI762" s="68" t="s">
        <v>2280</v>
      </c>
      <c r="AJ762" s="67">
        <v>0</v>
      </c>
      <c r="AK762" s="69">
        <v>-700000</v>
      </c>
      <c r="FT762" s="14"/>
    </row>
    <row r="763" spans="30:176" ht="12.75" x14ac:dyDescent="0.2">
      <c r="AD763" s="63">
        <v>35341</v>
      </c>
      <c r="AE763" s="64">
        <v>35431</v>
      </c>
      <c r="AF763" s="65" t="s">
        <v>2764</v>
      </c>
      <c r="AG763" s="66" t="s">
        <v>2765</v>
      </c>
      <c r="AH763" s="67">
        <v>2.4500000000000002</v>
      </c>
      <c r="AI763" s="68" t="s">
        <v>2280</v>
      </c>
      <c r="AJ763" s="67">
        <v>0</v>
      </c>
      <c r="AK763" s="69">
        <v>1000000</v>
      </c>
      <c r="FT763" s="14"/>
    </row>
    <row r="764" spans="30:176" ht="12.75" x14ac:dyDescent="0.2">
      <c r="AD764" s="63">
        <v>35347</v>
      </c>
      <c r="AE764" s="64">
        <v>35431</v>
      </c>
      <c r="AF764" s="65" t="s">
        <v>2768</v>
      </c>
      <c r="AG764" s="66" t="s">
        <v>3074</v>
      </c>
      <c r="AH764" s="67">
        <v>2.61</v>
      </c>
      <c r="AI764" s="68" t="s">
        <v>2254</v>
      </c>
      <c r="AJ764" s="67">
        <v>0</v>
      </c>
      <c r="AK764" s="69">
        <v>1000000</v>
      </c>
      <c r="FT764" s="14"/>
    </row>
    <row r="765" spans="30:176" ht="12.75" x14ac:dyDescent="0.2">
      <c r="AD765" s="63">
        <v>35348</v>
      </c>
      <c r="AE765" s="64">
        <v>35431</v>
      </c>
      <c r="AF765" s="65" t="s">
        <v>2841</v>
      </c>
      <c r="AG765" s="66" t="s">
        <v>2842</v>
      </c>
      <c r="AH765" s="67">
        <v>2.5150000000000001</v>
      </c>
      <c r="AI765" s="68" t="s">
        <v>2254</v>
      </c>
      <c r="AJ765" s="67">
        <v>0</v>
      </c>
      <c r="AK765" s="69">
        <v>3240000</v>
      </c>
      <c r="FT765" s="14"/>
    </row>
    <row r="766" spans="30:176" ht="12.75" x14ac:dyDescent="0.2">
      <c r="AD766" s="63">
        <v>35348</v>
      </c>
      <c r="AE766" s="64">
        <v>35431</v>
      </c>
      <c r="AF766" s="65" t="s">
        <v>2841</v>
      </c>
      <c r="AG766" s="66" t="s">
        <v>2842</v>
      </c>
      <c r="AH766" s="67">
        <v>2.5150000000000001</v>
      </c>
      <c r="AI766" s="68" t="s">
        <v>2663</v>
      </c>
      <c r="AJ766" s="67">
        <v>0</v>
      </c>
      <c r="AK766" s="69">
        <v>-3240000</v>
      </c>
      <c r="FT766" s="14"/>
    </row>
    <row r="767" spans="30:176" ht="12.75" x14ac:dyDescent="0.2">
      <c r="AD767" s="63">
        <v>35347</v>
      </c>
      <c r="AE767" s="64">
        <v>35431</v>
      </c>
      <c r="AF767" s="65" t="s">
        <v>2839</v>
      </c>
      <c r="AG767" s="66" t="s">
        <v>2840</v>
      </c>
      <c r="AH767" s="67">
        <v>2.5</v>
      </c>
      <c r="AI767" s="68" t="s">
        <v>2254</v>
      </c>
      <c r="AJ767" s="67">
        <v>0</v>
      </c>
      <c r="AK767" s="69">
        <v>-1000000</v>
      </c>
      <c r="FT767" s="14"/>
    </row>
    <row r="768" spans="30:176" ht="12.75" x14ac:dyDescent="0.2">
      <c r="AD768" s="63">
        <v>35349</v>
      </c>
      <c r="AE768" s="64">
        <v>35431</v>
      </c>
      <c r="AF768" s="65" t="s">
        <v>2845</v>
      </c>
      <c r="AG768" s="66" t="s">
        <v>2846</v>
      </c>
      <c r="AH768" s="67">
        <v>2.52</v>
      </c>
      <c r="AI768" s="68" t="s">
        <v>2254</v>
      </c>
      <c r="AJ768" s="67">
        <v>0</v>
      </c>
      <c r="AK768" s="69">
        <v>1000000</v>
      </c>
      <c r="FT768" s="14"/>
    </row>
    <row r="769" spans="30:176" ht="12.75" x14ac:dyDescent="0.2">
      <c r="AD769" s="63">
        <v>35352</v>
      </c>
      <c r="AE769" s="64">
        <v>35431</v>
      </c>
      <c r="AF769" s="65" t="s">
        <v>2847</v>
      </c>
      <c r="AG769" s="66" t="s">
        <v>2848</v>
      </c>
      <c r="AH769" s="67">
        <v>2.5299999999999998</v>
      </c>
      <c r="AI769" s="68" t="s">
        <v>2254</v>
      </c>
      <c r="AJ769" s="67">
        <v>0</v>
      </c>
      <c r="AK769" s="69">
        <v>-1000000</v>
      </c>
      <c r="FT769" s="14"/>
    </row>
    <row r="770" spans="30:176" ht="12.75" x14ac:dyDescent="0.2">
      <c r="AD770" s="63">
        <v>35353</v>
      </c>
      <c r="AE770" s="64">
        <v>35431</v>
      </c>
      <c r="AF770" s="65" t="s">
        <v>2934</v>
      </c>
      <c r="AG770" s="66" t="s">
        <v>2935</v>
      </c>
      <c r="AH770" s="67">
        <v>2.62</v>
      </c>
      <c r="AI770" s="68" t="s">
        <v>2254</v>
      </c>
      <c r="AJ770" s="67">
        <v>0</v>
      </c>
      <c r="AK770" s="69">
        <v>-50000</v>
      </c>
      <c r="FT770" s="14"/>
    </row>
    <row r="771" spans="30:176" ht="12.75" x14ac:dyDescent="0.2">
      <c r="AD771" s="63">
        <v>35353</v>
      </c>
      <c r="AE771" s="64">
        <v>35431</v>
      </c>
      <c r="AF771" s="65" t="s">
        <v>2934</v>
      </c>
      <c r="AG771" s="66" t="s">
        <v>2935</v>
      </c>
      <c r="AH771" s="67">
        <v>2.59</v>
      </c>
      <c r="AI771" s="68" t="s">
        <v>2254</v>
      </c>
      <c r="AJ771" s="67">
        <v>0</v>
      </c>
      <c r="AK771" s="69">
        <v>1000000</v>
      </c>
      <c r="FT771" s="14"/>
    </row>
    <row r="772" spans="30:176" ht="12.75" x14ac:dyDescent="0.2">
      <c r="AD772" s="63">
        <v>35363</v>
      </c>
      <c r="AE772" s="64">
        <v>35431</v>
      </c>
      <c r="AF772" s="65" t="s">
        <v>2936</v>
      </c>
      <c r="AG772" s="66" t="s">
        <v>2939</v>
      </c>
      <c r="AH772" s="67">
        <v>2.63</v>
      </c>
      <c r="AI772" s="68" t="s">
        <v>2280</v>
      </c>
      <c r="AJ772" s="67">
        <v>0</v>
      </c>
      <c r="AK772" s="69">
        <v>5000000</v>
      </c>
      <c r="FT772" s="14"/>
    </row>
    <row r="773" spans="30:176" ht="12.75" x14ac:dyDescent="0.2">
      <c r="AD773" s="63">
        <v>35366</v>
      </c>
      <c r="AE773" s="64">
        <v>35431</v>
      </c>
      <c r="AF773" s="65" t="s">
        <v>2940</v>
      </c>
      <c r="AG773" s="66" t="s">
        <v>2941</v>
      </c>
      <c r="AH773" s="67">
        <v>2.72</v>
      </c>
      <c r="AI773" s="68" t="s">
        <v>2280</v>
      </c>
      <c r="AJ773" s="67">
        <v>0</v>
      </c>
      <c r="AK773" s="69">
        <v>1000000</v>
      </c>
      <c r="FT773" s="14"/>
    </row>
    <row r="774" spans="30:176" ht="12.75" x14ac:dyDescent="0.2">
      <c r="AD774" s="63">
        <v>35366</v>
      </c>
      <c r="AE774" s="64">
        <v>35431</v>
      </c>
      <c r="AF774" s="65" t="s">
        <v>2940</v>
      </c>
      <c r="AG774" s="66" t="s">
        <v>2941</v>
      </c>
      <c r="AH774" s="67">
        <v>2.73</v>
      </c>
      <c r="AI774" s="68" t="s">
        <v>2280</v>
      </c>
      <c r="AJ774" s="67">
        <v>0</v>
      </c>
      <c r="AK774" s="69">
        <v>5000000</v>
      </c>
      <c r="FT774" s="14"/>
    </row>
    <row r="775" spans="30:176" ht="12.75" x14ac:dyDescent="0.2">
      <c r="AD775" s="63">
        <v>35366</v>
      </c>
      <c r="AE775" s="64">
        <v>35431</v>
      </c>
      <c r="AF775" s="65" t="s">
        <v>2940</v>
      </c>
      <c r="AG775" s="66" t="s">
        <v>2941</v>
      </c>
      <c r="AH775" s="67">
        <v>2.72</v>
      </c>
      <c r="AI775" s="68" t="s">
        <v>2280</v>
      </c>
      <c r="AJ775" s="67">
        <v>0</v>
      </c>
      <c r="AK775" s="69">
        <v>1000000</v>
      </c>
      <c r="FT775" s="14"/>
    </row>
    <row r="776" spans="30:176" ht="12.75" x14ac:dyDescent="0.2">
      <c r="AD776" s="63">
        <v>35366</v>
      </c>
      <c r="AE776" s="64">
        <v>35431</v>
      </c>
      <c r="AF776" s="65" t="s">
        <v>2940</v>
      </c>
      <c r="AG776" s="66" t="s">
        <v>2941</v>
      </c>
      <c r="AH776" s="67">
        <v>2.71</v>
      </c>
      <c r="AI776" s="68" t="s">
        <v>2280</v>
      </c>
      <c r="AJ776" s="67">
        <v>0</v>
      </c>
      <c r="AK776" s="69">
        <v>1000000</v>
      </c>
      <c r="FT776" s="14"/>
    </row>
    <row r="777" spans="30:176" ht="12.75" x14ac:dyDescent="0.2">
      <c r="AD777" s="63">
        <v>35368</v>
      </c>
      <c r="AE777" s="64">
        <v>35431</v>
      </c>
      <c r="AF777" s="65" t="s">
        <v>2942</v>
      </c>
      <c r="AG777" s="66" t="s">
        <v>2943</v>
      </c>
      <c r="AH777" s="67">
        <v>2.78</v>
      </c>
      <c r="AI777" s="68" t="s">
        <v>2254</v>
      </c>
      <c r="AJ777" s="67">
        <v>0</v>
      </c>
      <c r="AK777" s="69">
        <v>900000</v>
      </c>
      <c r="FT777" s="14"/>
    </row>
    <row r="778" spans="30:176" ht="12.75" x14ac:dyDescent="0.2">
      <c r="AD778" s="63">
        <v>35368</v>
      </c>
      <c r="AE778" s="64">
        <v>35431</v>
      </c>
      <c r="AF778" s="65" t="s">
        <v>2944</v>
      </c>
      <c r="AG778" s="66" t="s">
        <v>2945</v>
      </c>
      <c r="AH778" s="67">
        <v>2.8250000000000002</v>
      </c>
      <c r="AI778" s="68" t="s">
        <v>2280</v>
      </c>
      <c r="AJ778" s="67">
        <v>0</v>
      </c>
      <c r="AK778" s="69">
        <v>3000000</v>
      </c>
      <c r="FT778" s="14"/>
    </row>
    <row r="779" spans="30:176" ht="12.75" x14ac:dyDescent="0.2">
      <c r="AD779" s="63">
        <v>35375</v>
      </c>
      <c r="AE779" s="64">
        <v>35431</v>
      </c>
      <c r="AF779" s="65" t="s">
        <v>2968</v>
      </c>
      <c r="AG779" s="66" t="s">
        <v>3075</v>
      </c>
      <c r="AH779" s="67">
        <v>2.59</v>
      </c>
      <c r="AI779" s="68" t="s">
        <v>2254</v>
      </c>
      <c r="AJ779" s="67">
        <v>0</v>
      </c>
      <c r="AK779" s="69">
        <v>1000000</v>
      </c>
      <c r="FT779" s="14"/>
    </row>
    <row r="780" spans="30:176" ht="12.75" x14ac:dyDescent="0.2">
      <c r="AD780" s="63">
        <v>35377</v>
      </c>
      <c r="AE780" s="64">
        <v>35431</v>
      </c>
      <c r="AF780" s="65" t="s">
        <v>3076</v>
      </c>
      <c r="AG780" s="66" t="s">
        <v>3077</v>
      </c>
      <c r="AH780" s="67">
        <v>2.62</v>
      </c>
      <c r="AI780" s="68" t="s">
        <v>2254</v>
      </c>
      <c r="AJ780" s="67">
        <v>0</v>
      </c>
      <c r="AK780" s="69">
        <v>1000000</v>
      </c>
      <c r="FT780" s="14"/>
    </row>
    <row r="781" spans="30:176" ht="12.75" x14ac:dyDescent="0.2">
      <c r="AD781" s="63">
        <v>35381</v>
      </c>
      <c r="AE781" s="64">
        <v>35431</v>
      </c>
      <c r="AF781" s="65" t="s">
        <v>2977</v>
      </c>
      <c r="AG781" s="66" t="s">
        <v>2978</v>
      </c>
      <c r="AH781" s="67">
        <v>2.69</v>
      </c>
      <c r="AI781" s="68" t="s">
        <v>2280</v>
      </c>
      <c r="AJ781" s="67">
        <v>0</v>
      </c>
      <c r="AK781" s="69">
        <v>-1000000</v>
      </c>
      <c r="FT781" s="14"/>
    </row>
    <row r="782" spans="30:176" ht="12.75" x14ac:dyDescent="0.2">
      <c r="AD782" s="63">
        <v>35384</v>
      </c>
      <c r="AE782" s="64">
        <v>35431</v>
      </c>
      <c r="AF782" s="65" t="s">
        <v>2983</v>
      </c>
      <c r="AG782" s="66" t="s">
        <v>2984</v>
      </c>
      <c r="AH782" s="67">
        <v>2.84</v>
      </c>
      <c r="AI782" s="68" t="s">
        <v>2254</v>
      </c>
      <c r="AJ782" s="67">
        <v>0</v>
      </c>
      <c r="AK782" s="69">
        <v>-2000000</v>
      </c>
      <c r="FT782" s="14"/>
    </row>
    <row r="783" spans="30:176" ht="12.75" x14ac:dyDescent="0.2">
      <c r="AD783" s="63">
        <v>35387</v>
      </c>
      <c r="AE783" s="64">
        <v>35431</v>
      </c>
      <c r="AF783" s="65" t="s">
        <v>3078</v>
      </c>
      <c r="AG783" s="66" t="s">
        <v>3079</v>
      </c>
      <c r="AH783" s="67">
        <v>2.95</v>
      </c>
      <c r="AI783" s="68" t="s">
        <v>2254</v>
      </c>
      <c r="AJ783" s="67">
        <v>0</v>
      </c>
      <c r="AK783" s="69">
        <v>1000000</v>
      </c>
      <c r="FT783" s="14"/>
    </row>
    <row r="784" spans="30:176" ht="12.75" x14ac:dyDescent="0.2">
      <c r="AD784" s="63">
        <v>35387</v>
      </c>
      <c r="AE784" s="64">
        <v>35431</v>
      </c>
      <c r="AF784" s="65" t="s">
        <v>3078</v>
      </c>
      <c r="AG784" s="66" t="s">
        <v>3079</v>
      </c>
      <c r="AH784" s="67">
        <v>2.91</v>
      </c>
      <c r="AI784" s="68" t="s">
        <v>2254</v>
      </c>
      <c r="AJ784" s="67">
        <v>0</v>
      </c>
      <c r="AK784" s="69">
        <v>1000000</v>
      </c>
      <c r="FT784" s="14"/>
    </row>
    <row r="785" spans="30:176" ht="12.75" x14ac:dyDescent="0.2">
      <c r="AD785" s="63">
        <v>35388</v>
      </c>
      <c r="AE785" s="64">
        <v>35431</v>
      </c>
      <c r="AF785" s="65" t="s">
        <v>2987</v>
      </c>
      <c r="AG785" s="66" t="s">
        <v>2988</v>
      </c>
      <c r="AH785" s="67">
        <v>3.06</v>
      </c>
      <c r="AI785" s="68" t="s">
        <v>2664</v>
      </c>
      <c r="AJ785" s="67">
        <v>0</v>
      </c>
      <c r="AK785" s="69">
        <v>-1162500</v>
      </c>
      <c r="FT785" s="14"/>
    </row>
    <row r="786" spans="30:176" ht="12.75" x14ac:dyDescent="0.2">
      <c r="AD786" s="63">
        <v>35388</v>
      </c>
      <c r="AE786" s="64">
        <v>35431</v>
      </c>
      <c r="AF786" s="65" t="s">
        <v>2987</v>
      </c>
      <c r="AG786" s="66" t="s">
        <v>2990</v>
      </c>
      <c r="AH786" s="67">
        <v>2.97</v>
      </c>
      <c r="AI786" s="68" t="s">
        <v>2254</v>
      </c>
      <c r="AJ786" s="67">
        <v>0</v>
      </c>
      <c r="AK786" s="69">
        <v>-1000000</v>
      </c>
      <c r="FT786" s="14"/>
    </row>
    <row r="787" spans="30:176" ht="12.75" x14ac:dyDescent="0.2">
      <c r="AD787" s="63">
        <v>35388</v>
      </c>
      <c r="AE787" s="64">
        <v>35431</v>
      </c>
      <c r="AF787" s="65" t="s">
        <v>2987</v>
      </c>
      <c r="AG787" s="66" t="s">
        <v>2990</v>
      </c>
      <c r="AH787" s="67">
        <v>3.12</v>
      </c>
      <c r="AI787" s="68" t="s">
        <v>2254</v>
      </c>
      <c r="AJ787" s="67">
        <v>0</v>
      </c>
      <c r="AK787" s="69">
        <v>-1000000</v>
      </c>
      <c r="FT787" s="14"/>
    </row>
    <row r="788" spans="30:176" ht="12.75" x14ac:dyDescent="0.2">
      <c r="AD788" s="63">
        <v>35388</v>
      </c>
      <c r="AE788" s="64">
        <v>35431</v>
      </c>
      <c r="AF788" s="65" t="s">
        <v>2987</v>
      </c>
      <c r="AG788" s="66" t="s">
        <v>2990</v>
      </c>
      <c r="AH788" s="67">
        <v>3.15</v>
      </c>
      <c r="AI788" s="68" t="s">
        <v>2254</v>
      </c>
      <c r="AJ788" s="67">
        <v>0</v>
      </c>
      <c r="AK788" s="69">
        <v>-1000000</v>
      </c>
      <c r="FT788" s="14"/>
    </row>
    <row r="789" spans="30:176" ht="12.75" x14ac:dyDescent="0.2">
      <c r="AD789" s="63">
        <v>35388</v>
      </c>
      <c r="AE789" s="64">
        <v>35431</v>
      </c>
      <c r="AF789" s="65" t="s">
        <v>3080</v>
      </c>
      <c r="AG789" s="66" t="s">
        <v>3081</v>
      </c>
      <c r="AH789" s="67">
        <v>3.02</v>
      </c>
      <c r="AI789" s="68" t="s">
        <v>2254</v>
      </c>
      <c r="AJ789" s="67">
        <v>0</v>
      </c>
      <c r="AK789" s="69">
        <v>-500000</v>
      </c>
      <c r="FT789" s="14"/>
    </row>
    <row r="790" spans="30:176" ht="12.75" x14ac:dyDescent="0.2">
      <c r="AD790" s="63">
        <v>35388</v>
      </c>
      <c r="AE790" s="64">
        <v>35431</v>
      </c>
      <c r="AF790" s="65" t="s">
        <v>3080</v>
      </c>
      <c r="AG790" s="66" t="s">
        <v>3081</v>
      </c>
      <c r="AH790" s="67">
        <v>3.02</v>
      </c>
      <c r="AI790" s="68" t="s">
        <v>2254</v>
      </c>
      <c r="AJ790" s="67">
        <v>0</v>
      </c>
      <c r="AK790" s="69">
        <v>-500000</v>
      </c>
      <c r="FT790" s="14"/>
    </row>
    <row r="791" spans="30:176" ht="12.75" x14ac:dyDescent="0.2">
      <c r="AD791" s="63">
        <v>35388</v>
      </c>
      <c r="AE791" s="64">
        <v>35431</v>
      </c>
      <c r="AF791" s="65" t="s">
        <v>3080</v>
      </c>
      <c r="AG791" s="66" t="s">
        <v>3081</v>
      </c>
      <c r="AH791" s="67">
        <v>3.02</v>
      </c>
      <c r="AI791" s="68" t="s">
        <v>2254</v>
      </c>
      <c r="AJ791" s="67">
        <v>0</v>
      </c>
      <c r="AK791" s="69">
        <v>-500000</v>
      </c>
      <c r="FT791" s="14"/>
    </row>
    <row r="792" spans="30:176" ht="12.75" x14ac:dyDescent="0.2">
      <c r="AD792" s="63">
        <v>35388</v>
      </c>
      <c r="AE792" s="64">
        <v>35431</v>
      </c>
      <c r="AF792" s="65" t="s">
        <v>3080</v>
      </c>
      <c r="AG792" s="66" t="s">
        <v>3081</v>
      </c>
      <c r="AH792" s="67">
        <v>3.02</v>
      </c>
      <c r="AI792" s="68" t="s">
        <v>2254</v>
      </c>
      <c r="AJ792" s="67">
        <v>0</v>
      </c>
      <c r="AK792" s="69">
        <v>-500000</v>
      </c>
      <c r="FT792" s="14"/>
    </row>
    <row r="793" spans="30:176" ht="12.75" x14ac:dyDescent="0.2">
      <c r="AD793" s="63">
        <v>35389</v>
      </c>
      <c r="AE793" s="64">
        <v>35431</v>
      </c>
      <c r="AF793" s="65" t="s">
        <v>2991</v>
      </c>
      <c r="AG793" s="66" t="s">
        <v>2992</v>
      </c>
      <c r="AH793" s="67">
        <v>3.29</v>
      </c>
      <c r="AI793" s="68" t="s">
        <v>2254</v>
      </c>
      <c r="AJ793" s="67">
        <v>0</v>
      </c>
      <c r="AK793" s="69">
        <v>150000</v>
      </c>
      <c r="FT793" s="14"/>
    </row>
    <row r="794" spans="30:176" ht="12.75" x14ac:dyDescent="0.2">
      <c r="AD794" s="63">
        <v>35389</v>
      </c>
      <c r="AE794" s="64">
        <v>35431</v>
      </c>
      <c r="AF794" s="65" t="s">
        <v>2993</v>
      </c>
      <c r="AG794" s="66" t="s">
        <v>2994</v>
      </c>
      <c r="AH794" s="67">
        <v>3.22</v>
      </c>
      <c r="AI794" s="68" t="s">
        <v>2254</v>
      </c>
      <c r="AJ794" s="67">
        <v>0</v>
      </c>
      <c r="AK794" s="69">
        <v>-1000000</v>
      </c>
      <c r="FT794" s="14"/>
    </row>
    <row r="795" spans="30:176" ht="12.75" x14ac:dyDescent="0.2">
      <c r="AD795" s="63">
        <v>35389</v>
      </c>
      <c r="AE795" s="64">
        <v>35431</v>
      </c>
      <c r="AF795" s="65" t="s">
        <v>2993</v>
      </c>
      <c r="AG795" s="66" t="s">
        <v>2994</v>
      </c>
      <c r="AH795" s="67">
        <v>3.22</v>
      </c>
      <c r="AI795" s="68" t="s">
        <v>2280</v>
      </c>
      <c r="AJ795" s="67">
        <v>0</v>
      </c>
      <c r="AK795" s="69">
        <v>1162500</v>
      </c>
      <c r="FT795" s="14"/>
    </row>
    <row r="796" spans="30:176" ht="12.75" x14ac:dyDescent="0.2">
      <c r="AD796" s="63">
        <v>35390</v>
      </c>
      <c r="AE796" s="64">
        <v>35431</v>
      </c>
      <c r="AF796" s="65" t="s">
        <v>2995</v>
      </c>
      <c r="AG796" s="66" t="s">
        <v>2996</v>
      </c>
      <c r="AH796" s="67">
        <v>3.32</v>
      </c>
      <c r="AI796" s="68" t="s">
        <v>2254</v>
      </c>
      <c r="AJ796" s="67">
        <v>0</v>
      </c>
      <c r="AK796" s="69">
        <v>1000000</v>
      </c>
      <c r="FT796" s="14"/>
    </row>
    <row r="797" spans="30:176" ht="12.75" x14ac:dyDescent="0.2">
      <c r="AD797" s="63">
        <v>35390</v>
      </c>
      <c r="AE797" s="64">
        <v>35431</v>
      </c>
      <c r="AF797" s="65" t="s">
        <v>2995</v>
      </c>
      <c r="AG797" s="66" t="s">
        <v>2996</v>
      </c>
      <c r="AH797" s="67">
        <v>3.26</v>
      </c>
      <c r="AI797" s="68" t="s">
        <v>2254</v>
      </c>
      <c r="AJ797" s="67">
        <v>0</v>
      </c>
      <c r="AK797" s="69">
        <v>1000000</v>
      </c>
      <c r="FT797" s="14"/>
    </row>
    <row r="798" spans="30:176" ht="12.75" x14ac:dyDescent="0.2">
      <c r="AD798" s="63">
        <v>35390</v>
      </c>
      <c r="AE798" s="64">
        <v>35431</v>
      </c>
      <c r="AF798" s="65" t="s">
        <v>2995</v>
      </c>
      <c r="AG798" s="66" t="s">
        <v>2996</v>
      </c>
      <c r="AH798" s="67">
        <v>3.14</v>
      </c>
      <c r="AI798" s="68" t="s">
        <v>2254</v>
      </c>
      <c r="AJ798" s="67">
        <v>0</v>
      </c>
      <c r="AK798" s="69">
        <v>1000000</v>
      </c>
      <c r="FT798" s="14"/>
    </row>
    <row r="799" spans="30:176" ht="12.75" x14ac:dyDescent="0.2">
      <c r="AD799" s="63">
        <v>35391</v>
      </c>
      <c r="AE799" s="64">
        <v>35431</v>
      </c>
      <c r="AF799" s="65" t="s">
        <v>3082</v>
      </c>
      <c r="AG799" s="66" t="s">
        <v>3083</v>
      </c>
      <c r="AH799" s="67">
        <v>3.645</v>
      </c>
      <c r="AI799" s="68" t="s">
        <v>2254</v>
      </c>
      <c r="AJ799" s="67">
        <v>0</v>
      </c>
      <c r="AK799" s="69">
        <v>-250000</v>
      </c>
      <c r="FT799" s="14"/>
    </row>
    <row r="800" spans="30:176" ht="12.75" x14ac:dyDescent="0.2">
      <c r="AD800" s="63">
        <v>35391</v>
      </c>
      <c r="AE800" s="64">
        <v>35431</v>
      </c>
      <c r="AF800" s="65" t="s">
        <v>3082</v>
      </c>
      <c r="AG800" s="66" t="s">
        <v>3083</v>
      </c>
      <c r="AH800" s="67">
        <v>3.65</v>
      </c>
      <c r="AI800" s="68" t="s">
        <v>2254</v>
      </c>
      <c r="AJ800" s="67">
        <v>0</v>
      </c>
      <c r="AK800" s="69">
        <v>-750000</v>
      </c>
      <c r="FT800" s="14"/>
    </row>
    <row r="801" spans="30:176" ht="12.75" x14ac:dyDescent="0.2">
      <c r="AD801" s="63">
        <v>35391</v>
      </c>
      <c r="AE801" s="64">
        <v>35431</v>
      </c>
      <c r="AF801" s="65" t="s">
        <v>3082</v>
      </c>
      <c r="AG801" s="66" t="s">
        <v>3083</v>
      </c>
      <c r="AH801" s="67">
        <v>3.37</v>
      </c>
      <c r="AI801" s="68" t="s">
        <v>2254</v>
      </c>
      <c r="AJ801" s="67">
        <v>0</v>
      </c>
      <c r="AK801" s="69">
        <v>250000</v>
      </c>
      <c r="FT801" s="14"/>
    </row>
    <row r="802" spans="30:176" ht="12.75" x14ac:dyDescent="0.2">
      <c r="AD802" s="63">
        <v>35391</v>
      </c>
      <c r="AE802" s="64">
        <v>35431</v>
      </c>
      <c r="AF802" s="65" t="s">
        <v>3082</v>
      </c>
      <c r="AG802" s="66" t="s">
        <v>3083</v>
      </c>
      <c r="AH802" s="67">
        <v>3.5</v>
      </c>
      <c r="AI802" s="68" t="s">
        <v>2254</v>
      </c>
      <c r="AJ802" s="67">
        <v>0</v>
      </c>
      <c r="AK802" s="69">
        <v>-2250000</v>
      </c>
      <c r="FT802" s="14"/>
    </row>
    <row r="803" spans="30:176" ht="12.75" x14ac:dyDescent="0.2">
      <c r="AD803" s="63">
        <v>35391</v>
      </c>
      <c r="AE803" s="64">
        <v>35431</v>
      </c>
      <c r="AF803" s="65" t="s">
        <v>3082</v>
      </c>
      <c r="AG803" s="66" t="s">
        <v>3083</v>
      </c>
      <c r="AH803" s="67">
        <v>3.49</v>
      </c>
      <c r="AI803" s="68" t="s">
        <v>2254</v>
      </c>
      <c r="AJ803" s="67">
        <v>0</v>
      </c>
      <c r="AK803" s="69">
        <v>-1000000</v>
      </c>
      <c r="FT803" s="14"/>
    </row>
    <row r="804" spans="30:176" ht="12.75" x14ac:dyDescent="0.2">
      <c r="AD804" s="63">
        <v>35391</v>
      </c>
      <c r="AE804" s="64">
        <v>35431</v>
      </c>
      <c r="AF804" s="65" t="s">
        <v>3082</v>
      </c>
      <c r="AG804" s="66" t="s">
        <v>3083</v>
      </c>
      <c r="AH804" s="67">
        <v>3.4</v>
      </c>
      <c r="AI804" s="68" t="s">
        <v>2254</v>
      </c>
      <c r="AJ804" s="67">
        <v>0</v>
      </c>
      <c r="AK804" s="69">
        <v>1000000</v>
      </c>
      <c r="FT804" s="14"/>
    </row>
    <row r="805" spans="30:176" ht="12.75" x14ac:dyDescent="0.2">
      <c r="AD805" s="63">
        <v>35396</v>
      </c>
      <c r="AE805" s="64">
        <v>35431</v>
      </c>
      <c r="AF805" s="65" t="s">
        <v>3084</v>
      </c>
      <c r="AG805" s="66" t="s">
        <v>3085</v>
      </c>
      <c r="AH805" s="67">
        <v>3.4849999999999999</v>
      </c>
      <c r="AI805" s="68" t="s">
        <v>2254</v>
      </c>
      <c r="AJ805" s="67">
        <v>0</v>
      </c>
      <c r="AK805" s="69">
        <v>1000000</v>
      </c>
      <c r="FT805" s="14"/>
    </row>
    <row r="806" spans="30:176" ht="12.75" x14ac:dyDescent="0.2">
      <c r="AD806" s="63">
        <v>35401</v>
      </c>
      <c r="AE806" s="64">
        <v>35431</v>
      </c>
      <c r="AF806" s="65" t="s">
        <v>3086</v>
      </c>
      <c r="AG806" s="66" t="s">
        <v>3087</v>
      </c>
      <c r="AH806" s="67">
        <v>3.25</v>
      </c>
      <c r="AI806" s="68" t="s">
        <v>2254</v>
      </c>
      <c r="AJ806" s="67">
        <v>0</v>
      </c>
      <c r="AK806" s="69">
        <v>-1000000</v>
      </c>
      <c r="FT806" s="14"/>
    </row>
    <row r="807" spans="30:176" ht="12.75" x14ac:dyDescent="0.2">
      <c r="AD807" s="63">
        <v>35401</v>
      </c>
      <c r="AE807" s="64">
        <v>35431</v>
      </c>
      <c r="AF807" s="65" t="s">
        <v>3086</v>
      </c>
      <c r="AG807" s="66" t="s">
        <v>3087</v>
      </c>
      <c r="AH807" s="67">
        <v>3.25</v>
      </c>
      <c r="AI807" s="68" t="s">
        <v>2254</v>
      </c>
      <c r="AJ807" s="67">
        <v>0</v>
      </c>
      <c r="AK807" s="69">
        <v>-2000000</v>
      </c>
      <c r="FT807" s="14"/>
    </row>
    <row r="808" spans="30:176" ht="12.75" x14ac:dyDescent="0.2">
      <c r="AD808" s="63">
        <v>35401</v>
      </c>
      <c r="AE808" s="64">
        <v>35431</v>
      </c>
      <c r="AF808" s="65" t="s">
        <v>3086</v>
      </c>
      <c r="AG808" s="66" t="s">
        <v>3087</v>
      </c>
      <c r="AH808" s="67">
        <v>3.27</v>
      </c>
      <c r="AI808" s="68" t="s">
        <v>2254</v>
      </c>
      <c r="AJ808" s="67">
        <v>0</v>
      </c>
      <c r="AK808" s="69">
        <v>-1000000</v>
      </c>
      <c r="FT808" s="14"/>
    </row>
    <row r="809" spans="30:176" ht="12.75" x14ac:dyDescent="0.2">
      <c r="AD809" s="63">
        <v>35402</v>
      </c>
      <c r="AE809" s="64">
        <v>35431</v>
      </c>
      <c r="AF809" s="65" t="s">
        <v>3088</v>
      </c>
      <c r="AG809" s="66" t="s">
        <v>3089</v>
      </c>
      <c r="AH809" s="67">
        <v>3.13</v>
      </c>
      <c r="AI809" s="68" t="s">
        <v>2254</v>
      </c>
      <c r="AJ809" s="67">
        <v>0</v>
      </c>
      <c r="AK809" s="69">
        <v>-2000000</v>
      </c>
      <c r="FT809" s="14"/>
    </row>
    <row r="810" spans="30:176" ht="12.75" x14ac:dyDescent="0.2">
      <c r="AD810" s="63">
        <v>35402</v>
      </c>
      <c r="AE810" s="64">
        <v>35431</v>
      </c>
      <c r="AF810" s="65" t="s">
        <v>3088</v>
      </c>
      <c r="AG810" s="66" t="s">
        <v>3089</v>
      </c>
      <c r="AH810" s="67">
        <v>3.16</v>
      </c>
      <c r="AI810" s="68" t="s">
        <v>2254</v>
      </c>
      <c r="AJ810" s="67">
        <v>0</v>
      </c>
      <c r="AK810" s="69">
        <v>-1000000</v>
      </c>
      <c r="FT810" s="14"/>
    </row>
    <row r="811" spans="30:176" ht="12.75" x14ac:dyDescent="0.2">
      <c r="AD811" s="63">
        <v>35402</v>
      </c>
      <c r="AE811" s="64">
        <v>35431</v>
      </c>
      <c r="AF811" s="65" t="s">
        <v>3090</v>
      </c>
      <c r="AG811" s="66" t="s">
        <v>3091</v>
      </c>
      <c r="AH811" s="67">
        <v>3.14</v>
      </c>
      <c r="AI811" s="68" t="s">
        <v>2254</v>
      </c>
      <c r="AJ811" s="67">
        <v>0</v>
      </c>
      <c r="AK811" s="69">
        <v>-1000000</v>
      </c>
      <c r="FT811" s="14"/>
    </row>
    <row r="812" spans="30:176" ht="12.75" x14ac:dyDescent="0.2">
      <c r="AD812" s="63">
        <v>35402</v>
      </c>
      <c r="AE812" s="64">
        <v>35431</v>
      </c>
      <c r="AF812" s="65" t="s">
        <v>3090</v>
      </c>
      <c r="AG812" s="66" t="s">
        <v>3091</v>
      </c>
      <c r="AH812" s="67">
        <v>3.15</v>
      </c>
      <c r="AI812" s="68" t="s">
        <v>2254</v>
      </c>
      <c r="AJ812" s="67">
        <v>0</v>
      </c>
      <c r="AK812" s="69">
        <v>-1000000</v>
      </c>
      <c r="FT812" s="14"/>
    </row>
    <row r="813" spans="30:176" ht="12.75" x14ac:dyDescent="0.2">
      <c r="AD813" s="63">
        <v>35402</v>
      </c>
      <c r="AE813" s="64">
        <v>35431</v>
      </c>
      <c r="AF813" s="65" t="s">
        <v>3090</v>
      </c>
      <c r="AG813" s="66" t="s">
        <v>3091</v>
      </c>
      <c r="AH813" s="67">
        <v>3.4</v>
      </c>
      <c r="AI813" s="68" t="s">
        <v>2254</v>
      </c>
      <c r="AJ813" s="67">
        <v>0</v>
      </c>
      <c r="AK813" s="69">
        <v>-1000000</v>
      </c>
      <c r="FT813" s="14"/>
    </row>
    <row r="814" spans="30:176" ht="12.75" x14ac:dyDescent="0.2">
      <c r="AD814" s="63">
        <v>35403</v>
      </c>
      <c r="AE814" s="64">
        <v>35431</v>
      </c>
      <c r="AF814" s="65" t="s">
        <v>3092</v>
      </c>
      <c r="AG814" s="66" t="s">
        <v>3093</v>
      </c>
      <c r="AH814" s="67">
        <v>3.43</v>
      </c>
      <c r="AI814" s="68" t="s">
        <v>2254</v>
      </c>
      <c r="AJ814" s="67">
        <v>0</v>
      </c>
      <c r="AK814" s="69">
        <v>-1000000</v>
      </c>
      <c r="FT814" s="14"/>
    </row>
    <row r="815" spans="30:176" ht="12.75" x14ac:dyDescent="0.2">
      <c r="AD815" s="63">
        <v>35403</v>
      </c>
      <c r="AE815" s="64">
        <v>35431</v>
      </c>
      <c r="AF815" s="65" t="s">
        <v>3092</v>
      </c>
      <c r="AG815" s="66" t="s">
        <v>3093</v>
      </c>
      <c r="AH815" s="67">
        <v>3.45</v>
      </c>
      <c r="AI815" s="68" t="s">
        <v>2254</v>
      </c>
      <c r="AJ815" s="67">
        <v>0</v>
      </c>
      <c r="AK815" s="69">
        <v>-1000000</v>
      </c>
      <c r="FT815" s="14"/>
    </row>
    <row r="816" spans="30:176" ht="12.75" x14ac:dyDescent="0.2">
      <c r="AD816" s="63">
        <v>35403</v>
      </c>
      <c r="AE816" s="64">
        <v>35431</v>
      </c>
      <c r="AF816" s="65" t="s">
        <v>3092</v>
      </c>
      <c r="AG816" s="66" t="s">
        <v>3093</v>
      </c>
      <c r="AH816" s="67">
        <v>3.47</v>
      </c>
      <c r="AI816" s="68" t="s">
        <v>2254</v>
      </c>
      <c r="AJ816" s="67">
        <v>0</v>
      </c>
      <c r="AK816" s="69">
        <v>-1000000</v>
      </c>
      <c r="FT816" s="14"/>
    </row>
    <row r="817" spans="30:176" ht="12.75" x14ac:dyDescent="0.2">
      <c r="AD817" s="63">
        <v>35403</v>
      </c>
      <c r="AE817" s="64">
        <v>35431</v>
      </c>
      <c r="AF817" s="65" t="s">
        <v>3094</v>
      </c>
      <c r="AG817" s="66" t="s">
        <v>3095</v>
      </c>
      <c r="AH817" s="67">
        <v>3.27</v>
      </c>
      <c r="AI817" s="68" t="s">
        <v>2254</v>
      </c>
      <c r="AJ817" s="67">
        <v>0</v>
      </c>
      <c r="AK817" s="69">
        <v>250000</v>
      </c>
      <c r="FT817" s="14"/>
    </row>
    <row r="818" spans="30:176" ht="12.75" x14ac:dyDescent="0.2">
      <c r="AD818" s="63">
        <v>35403</v>
      </c>
      <c r="AE818" s="64">
        <v>35431</v>
      </c>
      <c r="AF818" s="65" t="s">
        <v>3094</v>
      </c>
      <c r="AG818" s="66" t="s">
        <v>3095</v>
      </c>
      <c r="AH818" s="67">
        <v>3.57</v>
      </c>
      <c r="AI818" s="68" t="s">
        <v>2254</v>
      </c>
      <c r="AJ818" s="67">
        <v>0</v>
      </c>
      <c r="AK818" s="69">
        <v>-1000000</v>
      </c>
      <c r="FT818" s="14"/>
    </row>
    <row r="819" spans="30:176" ht="12.75" x14ac:dyDescent="0.2">
      <c r="AD819" s="63">
        <v>35404</v>
      </c>
      <c r="AE819" s="64">
        <v>35431</v>
      </c>
      <c r="AF819" s="65" t="s">
        <v>3096</v>
      </c>
      <c r="AG819" s="66" t="s">
        <v>3097</v>
      </c>
      <c r="AH819" s="67">
        <v>3.66</v>
      </c>
      <c r="AI819" s="68" t="s">
        <v>2254</v>
      </c>
      <c r="AJ819" s="67">
        <v>0</v>
      </c>
      <c r="AK819" s="69">
        <v>200000</v>
      </c>
      <c r="FT819" s="14"/>
    </row>
    <row r="820" spans="30:176" ht="12.75" x14ac:dyDescent="0.2">
      <c r="AD820" s="63">
        <v>35404</v>
      </c>
      <c r="AE820" s="64">
        <v>35431</v>
      </c>
      <c r="AF820" s="65" t="s">
        <v>3096</v>
      </c>
      <c r="AG820" s="66" t="s">
        <v>3097</v>
      </c>
      <c r="AH820" s="67">
        <v>3.64</v>
      </c>
      <c r="AI820" s="68" t="s">
        <v>2254</v>
      </c>
      <c r="AJ820" s="67">
        <v>0</v>
      </c>
      <c r="AK820" s="69">
        <v>1000000</v>
      </c>
      <c r="FT820" s="14"/>
    </row>
    <row r="821" spans="30:176" ht="12.75" x14ac:dyDescent="0.2">
      <c r="AD821" s="63">
        <v>35404</v>
      </c>
      <c r="AE821" s="64">
        <v>35431</v>
      </c>
      <c r="AF821" s="65" t="s">
        <v>3096</v>
      </c>
      <c r="AG821" s="66" t="s">
        <v>3097</v>
      </c>
      <c r="AH821" s="67">
        <v>3.62</v>
      </c>
      <c r="AI821" s="68" t="s">
        <v>2254</v>
      </c>
      <c r="AJ821" s="67">
        <v>0</v>
      </c>
      <c r="AK821" s="69">
        <v>1000000</v>
      </c>
      <c r="FT821" s="14"/>
    </row>
    <row r="822" spans="30:176" ht="12.75" x14ac:dyDescent="0.2">
      <c r="AD822" s="63">
        <v>35404</v>
      </c>
      <c r="AE822" s="64">
        <v>35431</v>
      </c>
      <c r="AF822" s="65" t="s">
        <v>3096</v>
      </c>
      <c r="AG822" s="66" t="s">
        <v>3097</v>
      </c>
      <c r="AH822" s="67">
        <v>3.74</v>
      </c>
      <c r="AI822" s="68" t="s">
        <v>2254</v>
      </c>
      <c r="AJ822" s="67">
        <v>0</v>
      </c>
      <c r="AK822" s="69">
        <v>1000000</v>
      </c>
      <c r="FT822" s="14"/>
    </row>
    <row r="823" spans="30:176" ht="12.75" x14ac:dyDescent="0.2">
      <c r="AD823" s="63">
        <v>35405</v>
      </c>
      <c r="AE823" s="64">
        <v>35431</v>
      </c>
      <c r="AF823" s="65" t="s">
        <v>3098</v>
      </c>
      <c r="AG823" s="66" t="s">
        <v>3101</v>
      </c>
      <c r="AH823" s="67">
        <v>3.56</v>
      </c>
      <c r="AI823" s="68" t="s">
        <v>2254</v>
      </c>
      <c r="AJ823" s="67">
        <v>0</v>
      </c>
      <c r="AK823" s="69">
        <v>-300000</v>
      </c>
      <c r="FT823" s="14"/>
    </row>
    <row r="824" spans="30:176" ht="12.75" x14ac:dyDescent="0.2">
      <c r="AD824" s="63">
        <v>35405</v>
      </c>
      <c r="AE824" s="64">
        <v>35431</v>
      </c>
      <c r="AF824" s="65" t="s">
        <v>3098</v>
      </c>
      <c r="AG824" s="66" t="s">
        <v>3101</v>
      </c>
      <c r="AH824" s="67">
        <v>3.57</v>
      </c>
      <c r="AI824" s="68" t="s">
        <v>2254</v>
      </c>
      <c r="AJ824" s="67">
        <v>0</v>
      </c>
      <c r="AK824" s="69">
        <v>-700000</v>
      </c>
      <c r="FT824" s="14"/>
    </row>
    <row r="825" spans="30:176" ht="12.75" x14ac:dyDescent="0.2">
      <c r="AD825" s="63">
        <v>35405</v>
      </c>
      <c r="AE825" s="64">
        <v>35431</v>
      </c>
      <c r="AF825" s="65" t="s">
        <v>3102</v>
      </c>
      <c r="AG825" s="66" t="s">
        <v>3103</v>
      </c>
      <c r="AH825" s="67">
        <v>3.55</v>
      </c>
      <c r="AI825" s="68" t="s">
        <v>2254</v>
      </c>
      <c r="AJ825" s="67">
        <v>0</v>
      </c>
      <c r="AK825" s="69">
        <v>1000000</v>
      </c>
      <c r="FT825" s="14"/>
    </row>
    <row r="826" spans="30:176" ht="12.75" x14ac:dyDescent="0.2">
      <c r="AD826" s="63">
        <v>35405</v>
      </c>
      <c r="AE826" s="64">
        <v>35431</v>
      </c>
      <c r="AF826" s="65" t="s">
        <v>3102</v>
      </c>
      <c r="AG826" s="66" t="s">
        <v>3103</v>
      </c>
      <c r="AH826" s="67">
        <v>3.53</v>
      </c>
      <c r="AI826" s="68" t="s">
        <v>2254</v>
      </c>
      <c r="AJ826" s="67">
        <v>0</v>
      </c>
      <c r="AK826" s="69">
        <v>-350000</v>
      </c>
      <c r="FT826" s="14"/>
    </row>
    <row r="827" spans="30:176" ht="12.75" x14ac:dyDescent="0.2">
      <c r="AD827" s="63">
        <v>35405</v>
      </c>
      <c r="AE827" s="64">
        <v>35431</v>
      </c>
      <c r="AF827" s="65" t="s">
        <v>3102</v>
      </c>
      <c r="AG827" s="66" t="s">
        <v>3103</v>
      </c>
      <c r="AH827" s="67">
        <v>3.52</v>
      </c>
      <c r="AI827" s="68" t="s">
        <v>2254</v>
      </c>
      <c r="AJ827" s="67">
        <v>0</v>
      </c>
      <c r="AK827" s="69">
        <v>-1650000</v>
      </c>
      <c r="FT827" s="14"/>
    </row>
    <row r="828" spans="30:176" ht="12.75" x14ac:dyDescent="0.2">
      <c r="AD828" s="63">
        <v>35408</v>
      </c>
      <c r="AE828" s="64">
        <v>35431</v>
      </c>
      <c r="AF828" s="65" t="s">
        <v>3104</v>
      </c>
      <c r="AG828" s="66" t="s">
        <v>3105</v>
      </c>
      <c r="AH828" s="67">
        <v>3.75</v>
      </c>
      <c r="AI828" s="68" t="s">
        <v>2254</v>
      </c>
      <c r="AJ828" s="67">
        <v>0</v>
      </c>
      <c r="AK828" s="69">
        <v>-500000</v>
      </c>
      <c r="FT828" s="14"/>
    </row>
    <row r="829" spans="30:176" ht="12.75" x14ac:dyDescent="0.2">
      <c r="AD829" s="63">
        <v>35409</v>
      </c>
      <c r="AE829" s="64">
        <v>35431</v>
      </c>
      <c r="AF829" s="65" t="s">
        <v>3106</v>
      </c>
      <c r="AG829" s="66" t="s">
        <v>3107</v>
      </c>
      <c r="AH829" s="67">
        <v>3.26</v>
      </c>
      <c r="AI829" s="68" t="s">
        <v>2280</v>
      </c>
      <c r="AJ829" s="67">
        <v>0</v>
      </c>
      <c r="AK829" s="69">
        <v>-1000000</v>
      </c>
      <c r="FT829" s="14"/>
    </row>
    <row r="830" spans="30:176" ht="12.75" x14ac:dyDescent="0.2">
      <c r="AD830" s="63">
        <v>35409</v>
      </c>
      <c r="AE830" s="64">
        <v>35431</v>
      </c>
      <c r="AF830" s="65" t="s">
        <v>3106</v>
      </c>
      <c r="AG830" s="66" t="s">
        <v>3107</v>
      </c>
      <c r="AH830" s="67">
        <v>3.3</v>
      </c>
      <c r="AI830" s="68" t="s">
        <v>2280</v>
      </c>
      <c r="AJ830" s="67">
        <v>0</v>
      </c>
      <c r="AK830" s="69">
        <v>-1000000</v>
      </c>
      <c r="FT830" s="14"/>
    </row>
    <row r="831" spans="30:176" ht="12.75" x14ac:dyDescent="0.2">
      <c r="AD831" s="63">
        <v>35409</v>
      </c>
      <c r="AE831" s="64">
        <v>35431</v>
      </c>
      <c r="AF831" s="65" t="s">
        <v>3108</v>
      </c>
      <c r="AG831" s="66" t="s">
        <v>3125</v>
      </c>
      <c r="AH831" s="67">
        <v>3.26</v>
      </c>
      <c r="AI831" s="68" t="s">
        <v>2254</v>
      </c>
      <c r="AJ831" s="67">
        <v>0</v>
      </c>
      <c r="AK831" s="69">
        <v>1000000</v>
      </c>
      <c r="FT831" s="14"/>
    </row>
    <row r="832" spans="30:176" ht="12.75" x14ac:dyDescent="0.2">
      <c r="AD832" s="63">
        <v>35409</v>
      </c>
      <c r="AE832" s="64">
        <v>35431</v>
      </c>
      <c r="AF832" s="65" t="s">
        <v>3108</v>
      </c>
      <c r="AG832" s="66" t="s">
        <v>3125</v>
      </c>
      <c r="AH832" s="67">
        <v>3.39</v>
      </c>
      <c r="AI832" s="68" t="s">
        <v>2254</v>
      </c>
      <c r="AJ832" s="67">
        <v>0</v>
      </c>
      <c r="AK832" s="69">
        <v>1000000</v>
      </c>
      <c r="FT832" s="14"/>
    </row>
    <row r="833" spans="30:176" ht="12.75" x14ac:dyDescent="0.2">
      <c r="AD833" s="63">
        <v>35409</v>
      </c>
      <c r="AE833" s="64">
        <v>35431</v>
      </c>
      <c r="AF833" s="65" t="s">
        <v>3108</v>
      </c>
      <c r="AG833" s="66" t="s">
        <v>3125</v>
      </c>
      <c r="AH833" s="67">
        <v>3.37</v>
      </c>
      <c r="AI833" s="68" t="s">
        <v>2254</v>
      </c>
      <c r="AJ833" s="67">
        <v>0</v>
      </c>
      <c r="AK833" s="69">
        <v>1000000</v>
      </c>
      <c r="FT833" s="14"/>
    </row>
    <row r="834" spans="30:176" ht="12.75" x14ac:dyDescent="0.2">
      <c r="AD834" s="63">
        <v>35410</v>
      </c>
      <c r="AE834" s="64">
        <v>35431</v>
      </c>
      <c r="AF834" s="65" t="s">
        <v>3126</v>
      </c>
      <c r="AG834" s="66" t="s">
        <v>3127</v>
      </c>
      <c r="AH834" s="67">
        <v>3.35</v>
      </c>
      <c r="AI834" s="68" t="s">
        <v>2280</v>
      </c>
      <c r="AJ834" s="67">
        <v>0</v>
      </c>
      <c r="AK834" s="69">
        <v>1000000</v>
      </c>
      <c r="FT834" s="14"/>
    </row>
    <row r="835" spans="30:176" ht="12.75" x14ac:dyDescent="0.2">
      <c r="AD835" s="63">
        <v>35410</v>
      </c>
      <c r="AE835" s="64">
        <v>35431</v>
      </c>
      <c r="AF835" s="65" t="s">
        <v>3128</v>
      </c>
      <c r="AG835" s="66" t="s">
        <v>3129</v>
      </c>
      <c r="AH835" s="67">
        <v>3.38</v>
      </c>
      <c r="AI835" s="68" t="s">
        <v>2254</v>
      </c>
      <c r="AJ835" s="67">
        <v>0</v>
      </c>
      <c r="AK835" s="69">
        <v>500000</v>
      </c>
      <c r="FT835" s="14"/>
    </row>
    <row r="836" spans="30:176" ht="12.75" x14ac:dyDescent="0.2">
      <c r="AD836" s="63">
        <v>35410</v>
      </c>
      <c r="AE836" s="64">
        <v>35431</v>
      </c>
      <c r="AF836" s="65" t="s">
        <v>3128</v>
      </c>
      <c r="AG836" s="66" t="s">
        <v>3129</v>
      </c>
      <c r="AH836" s="67">
        <v>3.38</v>
      </c>
      <c r="AI836" s="68" t="s">
        <v>2254</v>
      </c>
      <c r="AJ836" s="67">
        <v>0</v>
      </c>
      <c r="AK836" s="69">
        <v>1500000</v>
      </c>
      <c r="FT836" s="14"/>
    </row>
    <row r="837" spans="30:176" ht="12.75" x14ac:dyDescent="0.2">
      <c r="AD837" s="63">
        <v>35410</v>
      </c>
      <c r="AE837" s="64">
        <v>35431</v>
      </c>
      <c r="AF837" s="65" t="s">
        <v>3128</v>
      </c>
      <c r="AG837" s="66" t="s">
        <v>3129</v>
      </c>
      <c r="AH837" s="67">
        <v>3.48</v>
      </c>
      <c r="AI837" s="68" t="s">
        <v>2254</v>
      </c>
      <c r="AJ837" s="67">
        <v>0</v>
      </c>
      <c r="AK837" s="69">
        <v>1000000</v>
      </c>
      <c r="FT837" s="14"/>
    </row>
    <row r="838" spans="30:176" ht="12.75" x14ac:dyDescent="0.2">
      <c r="AD838" s="63">
        <v>35410</v>
      </c>
      <c r="AE838" s="64">
        <v>35431</v>
      </c>
      <c r="AF838" s="65" t="s">
        <v>3128</v>
      </c>
      <c r="AG838" s="66" t="s">
        <v>3129</v>
      </c>
      <c r="AH838" s="67">
        <v>3.3650000000000002</v>
      </c>
      <c r="AI838" s="68" t="s">
        <v>2254</v>
      </c>
      <c r="AJ838" s="67">
        <v>0</v>
      </c>
      <c r="AK838" s="69">
        <v>1000000</v>
      </c>
      <c r="FT838" s="14"/>
    </row>
    <row r="839" spans="30:176" ht="12.75" x14ac:dyDescent="0.2">
      <c r="AD839" s="63">
        <v>35411</v>
      </c>
      <c r="AE839" s="64">
        <v>35431</v>
      </c>
      <c r="AF839" s="65" t="s">
        <v>3130</v>
      </c>
      <c r="AG839" s="66" t="s">
        <v>3131</v>
      </c>
      <c r="AH839" s="67">
        <v>3.47</v>
      </c>
      <c r="AI839" s="68" t="s">
        <v>2254</v>
      </c>
      <c r="AJ839" s="67">
        <v>0</v>
      </c>
      <c r="AK839" s="69">
        <v>1000000</v>
      </c>
      <c r="FT839" s="14"/>
    </row>
    <row r="840" spans="30:176" ht="12.75" x14ac:dyDescent="0.2">
      <c r="AD840" s="63">
        <v>35411</v>
      </c>
      <c r="AE840" s="64">
        <v>35431</v>
      </c>
      <c r="AF840" s="65" t="s">
        <v>3132</v>
      </c>
      <c r="AG840" s="66" t="s">
        <v>3133</v>
      </c>
      <c r="AH840" s="67">
        <v>3.51</v>
      </c>
      <c r="AI840" s="68" t="s">
        <v>2254</v>
      </c>
      <c r="AJ840" s="67">
        <v>0</v>
      </c>
      <c r="AK840" s="69">
        <v>-1000000</v>
      </c>
      <c r="FT840" s="14"/>
    </row>
    <row r="841" spans="30:176" ht="12.75" x14ac:dyDescent="0.2">
      <c r="AD841" s="63">
        <v>35411</v>
      </c>
      <c r="AE841" s="64">
        <v>35431</v>
      </c>
      <c r="AF841" s="65" t="s">
        <v>3132</v>
      </c>
      <c r="AG841" s="66" t="s">
        <v>3133</v>
      </c>
      <c r="AH841" s="67">
        <v>3.5</v>
      </c>
      <c r="AI841" s="68" t="s">
        <v>2254</v>
      </c>
      <c r="AJ841" s="67">
        <v>0</v>
      </c>
      <c r="AK841" s="69">
        <v>-1000000</v>
      </c>
      <c r="FT841" s="14"/>
    </row>
    <row r="842" spans="30:176" ht="12.75" x14ac:dyDescent="0.2">
      <c r="AD842" s="63">
        <v>35411</v>
      </c>
      <c r="AE842" s="64">
        <v>35431</v>
      </c>
      <c r="AF842" s="65" t="s">
        <v>3132</v>
      </c>
      <c r="AG842" s="66" t="s">
        <v>3133</v>
      </c>
      <c r="AH842" s="67">
        <v>3.48</v>
      </c>
      <c r="AI842" s="68" t="s">
        <v>2254</v>
      </c>
      <c r="AJ842" s="67">
        <v>0</v>
      </c>
      <c r="AK842" s="69">
        <v>-2000000</v>
      </c>
      <c r="FT842" s="14"/>
    </row>
    <row r="843" spans="30:176" ht="12.75" x14ac:dyDescent="0.2">
      <c r="AD843" s="63">
        <v>35411</v>
      </c>
      <c r="AE843" s="64">
        <v>35431</v>
      </c>
      <c r="AF843" s="65" t="s">
        <v>3132</v>
      </c>
      <c r="AG843" s="66" t="s">
        <v>3133</v>
      </c>
      <c r="AH843" s="67">
        <v>3.47</v>
      </c>
      <c r="AI843" s="68" t="s">
        <v>2254</v>
      </c>
      <c r="AJ843" s="67">
        <v>0</v>
      </c>
      <c r="AK843" s="69">
        <v>-1900000</v>
      </c>
      <c r="FT843" s="14"/>
    </row>
    <row r="844" spans="30:176" ht="12.75" x14ac:dyDescent="0.2">
      <c r="AD844" s="63">
        <v>35411</v>
      </c>
      <c r="AE844" s="64">
        <v>35431</v>
      </c>
      <c r="AF844" s="65" t="s">
        <v>3132</v>
      </c>
      <c r="AG844" s="66" t="s">
        <v>3133</v>
      </c>
      <c r="AH844" s="67">
        <v>3.43</v>
      </c>
      <c r="AI844" s="68" t="s">
        <v>2254</v>
      </c>
      <c r="AJ844" s="67">
        <v>0</v>
      </c>
      <c r="AK844" s="69">
        <v>-120000</v>
      </c>
      <c r="FT844" s="14"/>
    </row>
    <row r="845" spans="30:176" ht="12.75" x14ac:dyDescent="0.2">
      <c r="AD845" s="63">
        <v>35412</v>
      </c>
      <c r="AE845" s="64">
        <v>35431</v>
      </c>
      <c r="AF845" s="65" t="s">
        <v>3134</v>
      </c>
      <c r="AG845" s="66" t="s">
        <v>3135</v>
      </c>
      <c r="AH845" s="67">
        <v>3.66</v>
      </c>
      <c r="AI845" s="68" t="s">
        <v>2254</v>
      </c>
      <c r="AJ845" s="67">
        <v>0</v>
      </c>
      <c r="AK845" s="69">
        <v>1000000</v>
      </c>
      <c r="FT845" s="14"/>
    </row>
    <row r="846" spans="30:176" ht="12.75" x14ac:dyDescent="0.2">
      <c r="AD846" s="63">
        <v>35412</v>
      </c>
      <c r="AE846" s="64">
        <v>35431</v>
      </c>
      <c r="AF846" s="65" t="s">
        <v>3134</v>
      </c>
      <c r="AG846" s="66" t="s">
        <v>3135</v>
      </c>
      <c r="AH846" s="67">
        <v>3.66</v>
      </c>
      <c r="AI846" s="68" t="s">
        <v>2254</v>
      </c>
      <c r="AJ846" s="67">
        <v>0</v>
      </c>
      <c r="AK846" s="69">
        <v>1000000</v>
      </c>
      <c r="FT846" s="14"/>
    </row>
    <row r="847" spans="30:176" ht="12.75" x14ac:dyDescent="0.2">
      <c r="AD847" s="63">
        <v>35412</v>
      </c>
      <c r="AE847" s="64">
        <v>35431</v>
      </c>
      <c r="AF847" s="65" t="s">
        <v>3134</v>
      </c>
      <c r="AG847" s="66" t="s">
        <v>3135</v>
      </c>
      <c r="AH847" s="67">
        <v>3.65</v>
      </c>
      <c r="AI847" s="68" t="s">
        <v>2254</v>
      </c>
      <c r="AJ847" s="67">
        <v>0</v>
      </c>
      <c r="AK847" s="69">
        <v>1000000</v>
      </c>
      <c r="FT847" s="14"/>
    </row>
    <row r="848" spans="30:176" ht="12.75" x14ac:dyDescent="0.2">
      <c r="AD848" s="63">
        <v>35412</v>
      </c>
      <c r="AE848" s="64">
        <v>35431</v>
      </c>
      <c r="AF848" s="65" t="s">
        <v>3134</v>
      </c>
      <c r="AG848" s="66" t="s">
        <v>3135</v>
      </c>
      <c r="AH848" s="67">
        <v>3.64</v>
      </c>
      <c r="AI848" s="68" t="s">
        <v>2254</v>
      </c>
      <c r="AJ848" s="67">
        <v>0</v>
      </c>
      <c r="AK848" s="69">
        <v>1000000</v>
      </c>
      <c r="FT848" s="14"/>
    </row>
    <row r="849" spans="30:176" ht="12.75" x14ac:dyDescent="0.2">
      <c r="AD849" s="63">
        <v>35415</v>
      </c>
      <c r="AE849" s="64">
        <v>35431</v>
      </c>
      <c r="AF849" s="65" t="s">
        <v>3140</v>
      </c>
      <c r="AG849" s="66" t="s">
        <v>3141</v>
      </c>
      <c r="AH849" s="67">
        <v>4.4669999999999996</v>
      </c>
      <c r="AI849" s="68" t="s">
        <v>2254</v>
      </c>
      <c r="AJ849" s="67">
        <v>0</v>
      </c>
      <c r="AK849" s="69">
        <v>13320000</v>
      </c>
      <c r="FT849" s="14"/>
    </row>
    <row r="850" spans="30:176" ht="12.75" x14ac:dyDescent="0.2">
      <c r="AD850" s="63">
        <v>35415</v>
      </c>
      <c r="AE850" s="64">
        <v>35431</v>
      </c>
      <c r="AF850" s="65" t="s">
        <v>3140</v>
      </c>
      <c r="AG850" s="66" t="s">
        <v>3141</v>
      </c>
      <c r="AH850" s="67">
        <v>4.4669999999999996</v>
      </c>
      <c r="AI850" s="68" t="s">
        <v>2664</v>
      </c>
      <c r="AJ850" s="67">
        <v>0</v>
      </c>
      <c r="AK850" s="69">
        <v>1162500</v>
      </c>
      <c r="FT850" s="14"/>
    </row>
    <row r="851" spans="30:176" ht="12.75" x14ac:dyDescent="0.2">
      <c r="AD851" s="63">
        <v>35415</v>
      </c>
      <c r="AE851" s="64">
        <v>35431</v>
      </c>
      <c r="AF851" s="65" t="s">
        <v>3140</v>
      </c>
      <c r="AG851" s="66" t="s">
        <v>3141</v>
      </c>
      <c r="AH851" s="67">
        <v>4.4669999999999996</v>
      </c>
      <c r="AI851" s="68" t="s">
        <v>2280</v>
      </c>
      <c r="AJ851" s="67">
        <v>0</v>
      </c>
      <c r="AK851" s="69">
        <v>-14482500</v>
      </c>
      <c r="FT851" s="14"/>
    </row>
    <row r="852" spans="30:176" ht="12.75" x14ac:dyDescent="0.2">
      <c r="AD852" s="63">
        <v>35418</v>
      </c>
      <c r="AE852" s="64">
        <v>35431</v>
      </c>
      <c r="AF852" s="65" t="s">
        <v>3142</v>
      </c>
      <c r="AG852" s="66" t="s">
        <v>3143</v>
      </c>
      <c r="AH852" s="67">
        <v>4.0599999999999996</v>
      </c>
      <c r="AI852" s="68" t="s">
        <v>2254</v>
      </c>
      <c r="AJ852" s="67">
        <v>0</v>
      </c>
      <c r="AK852" s="69">
        <v>-300000</v>
      </c>
      <c r="FT852" s="14"/>
    </row>
    <row r="853" spans="30:176" ht="12.75" x14ac:dyDescent="0.2">
      <c r="AD853" s="63">
        <v>35418</v>
      </c>
      <c r="AE853" s="64">
        <v>35431</v>
      </c>
      <c r="AF853" s="65" t="s">
        <v>3142</v>
      </c>
      <c r="AG853" s="66" t="s">
        <v>3143</v>
      </c>
      <c r="AH853" s="67">
        <v>4.07</v>
      </c>
      <c r="AI853" s="68" t="s">
        <v>2254</v>
      </c>
      <c r="AJ853" s="67">
        <v>0</v>
      </c>
      <c r="AK853" s="69">
        <v>-500000</v>
      </c>
      <c r="FT853" s="14"/>
    </row>
    <row r="854" spans="30:176" ht="12.75" x14ac:dyDescent="0.2">
      <c r="AD854" s="63">
        <v>35418</v>
      </c>
      <c r="AE854" s="64">
        <v>35431</v>
      </c>
      <c r="AF854" s="65" t="s">
        <v>3142</v>
      </c>
      <c r="AG854" s="66" t="s">
        <v>3143</v>
      </c>
      <c r="AH854" s="67">
        <v>4.3499999999999996</v>
      </c>
      <c r="AI854" s="68" t="s">
        <v>2254</v>
      </c>
      <c r="AJ854" s="67">
        <v>0</v>
      </c>
      <c r="AK854" s="69">
        <v>1000000</v>
      </c>
      <c r="FT854" s="14"/>
    </row>
    <row r="855" spans="30:176" ht="12.75" x14ac:dyDescent="0.2">
      <c r="AD855" s="63">
        <v>35419</v>
      </c>
      <c r="AE855" s="64">
        <v>35431</v>
      </c>
      <c r="AF855" s="65" t="s">
        <v>3144</v>
      </c>
      <c r="AG855" s="66" t="s">
        <v>3145</v>
      </c>
      <c r="AH855" s="67">
        <v>4.38</v>
      </c>
      <c r="AI855" s="68" t="s">
        <v>2254</v>
      </c>
      <c r="AJ855" s="67">
        <v>0</v>
      </c>
      <c r="AK855" s="69">
        <v>1000000</v>
      </c>
      <c r="FT855" s="14"/>
    </row>
    <row r="856" spans="30:176" ht="12.75" x14ac:dyDescent="0.2">
      <c r="AD856" s="63">
        <v>35419</v>
      </c>
      <c r="AE856" s="64">
        <v>35431</v>
      </c>
      <c r="AF856" s="65" t="s">
        <v>3144</v>
      </c>
      <c r="AG856" s="66" t="s">
        <v>3145</v>
      </c>
      <c r="AH856" s="67">
        <v>4.3899999999999997</v>
      </c>
      <c r="AI856" s="68" t="s">
        <v>2254</v>
      </c>
      <c r="AJ856" s="67">
        <v>0</v>
      </c>
      <c r="AK856" s="69">
        <v>-420000</v>
      </c>
      <c r="FT856" s="14"/>
    </row>
    <row r="857" spans="30:176" ht="12.75" x14ac:dyDescent="0.2">
      <c r="AD857" s="63">
        <v>35419</v>
      </c>
      <c r="AE857" s="64">
        <v>35431</v>
      </c>
      <c r="AF857" s="65" t="s">
        <v>3144</v>
      </c>
      <c r="AG857" s="66" t="s">
        <v>3145</v>
      </c>
      <c r="AH857" s="67">
        <v>4.3600000000000003</v>
      </c>
      <c r="AI857" s="68" t="s">
        <v>2254</v>
      </c>
      <c r="AJ857" s="67">
        <v>0</v>
      </c>
      <c r="AK857" s="69">
        <v>-580000</v>
      </c>
      <c r="FT857" s="14"/>
    </row>
    <row r="858" spans="30:176" ht="12.75" x14ac:dyDescent="0.2">
      <c r="AD858" s="63">
        <v>35422</v>
      </c>
      <c r="AE858" s="64">
        <v>35431</v>
      </c>
      <c r="AF858" s="65" t="s">
        <v>3146</v>
      </c>
      <c r="AG858" s="66" t="s">
        <v>3147</v>
      </c>
      <c r="AH858" s="67">
        <v>4.2</v>
      </c>
      <c r="AI858" s="68" t="s">
        <v>2254</v>
      </c>
      <c r="AJ858" s="67">
        <v>0</v>
      </c>
      <c r="AK858" s="69">
        <v>1000000</v>
      </c>
      <c r="FT858" s="14"/>
    </row>
    <row r="859" spans="30:176" ht="12.75" x14ac:dyDescent="0.2">
      <c r="AD859" s="63">
        <v>35422</v>
      </c>
      <c r="AE859" s="64">
        <v>35431</v>
      </c>
      <c r="AF859" s="65" t="s">
        <v>3146</v>
      </c>
      <c r="AG859" s="66" t="s">
        <v>3147</v>
      </c>
      <c r="AH859" s="67">
        <v>4.18</v>
      </c>
      <c r="AI859" s="68" t="s">
        <v>2254</v>
      </c>
      <c r="AJ859" s="67">
        <v>0</v>
      </c>
      <c r="AK859" s="69">
        <v>710000</v>
      </c>
      <c r="FT859" s="14"/>
    </row>
    <row r="860" spans="30:176" ht="12.75" x14ac:dyDescent="0.2">
      <c r="AD860" s="63">
        <v>35422</v>
      </c>
      <c r="AE860" s="64">
        <v>35431</v>
      </c>
      <c r="AF860" s="65" t="s">
        <v>3146</v>
      </c>
      <c r="AG860" s="66" t="s">
        <v>3147</v>
      </c>
      <c r="AH860" s="67">
        <v>4.25</v>
      </c>
      <c r="AI860" s="68" t="s">
        <v>2254</v>
      </c>
      <c r="AJ860" s="67">
        <v>0</v>
      </c>
      <c r="AK860" s="69">
        <v>-2000000</v>
      </c>
      <c r="FT860" s="14"/>
    </row>
    <row r="861" spans="30:176" ht="12.75" x14ac:dyDescent="0.2">
      <c r="AD861" s="63">
        <v>35422</v>
      </c>
      <c r="AE861" s="64">
        <v>35431</v>
      </c>
      <c r="AF861" s="65" t="s">
        <v>3146</v>
      </c>
      <c r="AG861" s="66" t="s">
        <v>3147</v>
      </c>
      <c r="AH861" s="67">
        <v>4.3499999999999996</v>
      </c>
      <c r="AI861" s="68" t="s">
        <v>2254</v>
      </c>
      <c r="AJ861" s="67">
        <v>0</v>
      </c>
      <c r="AK861" s="69">
        <v>1000000</v>
      </c>
      <c r="FT861" s="14"/>
    </row>
    <row r="862" spans="30:176" ht="12.75" x14ac:dyDescent="0.2">
      <c r="AD862" s="63">
        <v>35422</v>
      </c>
      <c r="AE862" s="64">
        <v>35431</v>
      </c>
      <c r="AF862" s="65" t="s">
        <v>3146</v>
      </c>
      <c r="AG862" s="66" t="s">
        <v>3147</v>
      </c>
      <c r="AH862" s="67">
        <v>4.34</v>
      </c>
      <c r="AI862" s="68" t="s">
        <v>2254</v>
      </c>
      <c r="AJ862" s="67">
        <v>0</v>
      </c>
      <c r="AK862" s="69">
        <v>1000000</v>
      </c>
      <c r="FT862" s="14"/>
    </row>
    <row r="863" spans="30:176" ht="12.75" x14ac:dyDescent="0.2">
      <c r="AD863" s="63">
        <v>35422</v>
      </c>
      <c r="AE863" s="64">
        <v>35431</v>
      </c>
      <c r="AF863" s="65" t="s">
        <v>3146</v>
      </c>
      <c r="AG863" s="66" t="s">
        <v>3147</v>
      </c>
      <c r="AH863" s="67">
        <v>4.33</v>
      </c>
      <c r="AI863" s="68" t="s">
        <v>2254</v>
      </c>
      <c r="AJ863" s="67">
        <v>0</v>
      </c>
      <c r="AK863" s="69">
        <v>1000000</v>
      </c>
      <c r="FT863" s="14"/>
    </row>
    <row r="864" spans="30:176" ht="12.75" x14ac:dyDescent="0.2">
      <c r="AD864" s="63">
        <v>35422</v>
      </c>
      <c r="AE864" s="64">
        <v>35431</v>
      </c>
      <c r="AF864" s="65" t="s">
        <v>3146</v>
      </c>
      <c r="AG864" s="66" t="s">
        <v>3147</v>
      </c>
      <c r="AH864" s="67">
        <v>4.3</v>
      </c>
      <c r="AI864" s="68" t="s">
        <v>2254</v>
      </c>
      <c r="AJ864" s="67">
        <v>0</v>
      </c>
      <c r="AK864" s="69">
        <v>1000000</v>
      </c>
      <c r="FT864" s="14"/>
    </row>
    <row r="865" spans="30:176" ht="12.75" x14ac:dyDescent="0.2">
      <c r="AD865" s="63">
        <v>35423</v>
      </c>
      <c r="AE865" s="64">
        <v>35431</v>
      </c>
      <c r="AF865" s="65" t="s">
        <v>3148</v>
      </c>
      <c r="AG865" s="66" t="s">
        <v>3149</v>
      </c>
      <c r="AH865" s="67">
        <v>4.1849999999999996</v>
      </c>
      <c r="AI865" s="68" t="s">
        <v>2254</v>
      </c>
      <c r="AJ865" s="67">
        <v>0</v>
      </c>
      <c r="AK865" s="69">
        <v>-1000000</v>
      </c>
      <c r="FT865" s="14"/>
    </row>
    <row r="866" spans="30:176" ht="12.75" x14ac:dyDescent="0.2">
      <c r="AD866" s="63">
        <v>35423</v>
      </c>
      <c r="AE866" s="64">
        <v>35431</v>
      </c>
      <c r="AF866" s="65" t="s">
        <v>3148</v>
      </c>
      <c r="AG866" s="66" t="s">
        <v>3149</v>
      </c>
      <c r="AH866" s="67">
        <v>4.1749999999999998</v>
      </c>
      <c r="AI866" s="68" t="s">
        <v>2254</v>
      </c>
      <c r="AJ866" s="67">
        <v>0</v>
      </c>
      <c r="AK866" s="69">
        <v>-900000</v>
      </c>
      <c r="FT866" s="14"/>
    </row>
    <row r="867" spans="30:176" ht="12.75" x14ac:dyDescent="0.2">
      <c r="AD867" s="63">
        <v>35423</v>
      </c>
      <c r="AE867" s="64">
        <v>35431</v>
      </c>
      <c r="AF867" s="65" t="s">
        <v>3148</v>
      </c>
      <c r="AG867" s="66" t="s">
        <v>3149</v>
      </c>
      <c r="AH867" s="67">
        <v>4.1449999999999996</v>
      </c>
      <c r="AI867" s="68" t="s">
        <v>2254</v>
      </c>
      <c r="AJ867" s="67">
        <v>0</v>
      </c>
      <c r="AK867" s="69">
        <v>-1000000</v>
      </c>
      <c r="FT867" s="14"/>
    </row>
    <row r="868" spans="30:176" ht="12.75" x14ac:dyDescent="0.2">
      <c r="AD868" s="63">
        <v>35423</v>
      </c>
      <c r="AE868" s="64">
        <v>35431</v>
      </c>
      <c r="AF868" s="65" t="s">
        <v>3148</v>
      </c>
      <c r="AG868" s="66" t="s">
        <v>3149</v>
      </c>
      <c r="AH868" s="67">
        <v>4.1500000000000004</v>
      </c>
      <c r="AI868" s="68" t="s">
        <v>2254</v>
      </c>
      <c r="AJ868" s="67">
        <v>0</v>
      </c>
      <c r="AK868" s="69">
        <v>-750000</v>
      </c>
      <c r="FT868" s="14"/>
    </row>
    <row r="869" spans="30:176" ht="12.75" x14ac:dyDescent="0.2">
      <c r="AD869" s="63">
        <v>35423</v>
      </c>
      <c r="AE869" s="64">
        <v>35431</v>
      </c>
      <c r="AF869" s="65" t="s">
        <v>3148</v>
      </c>
      <c r="AG869" s="66" t="s">
        <v>3149</v>
      </c>
      <c r="AH869" s="67">
        <v>4.1399999999999997</v>
      </c>
      <c r="AI869" s="68" t="s">
        <v>2254</v>
      </c>
      <c r="AJ869" s="67">
        <v>0</v>
      </c>
      <c r="AK869" s="69">
        <v>-1100000</v>
      </c>
      <c r="FT869" s="14"/>
    </row>
    <row r="870" spans="30:176" ht="12.75" x14ac:dyDescent="0.2">
      <c r="AK870" s="5">
        <f>SUM(AK701:AK869)</f>
        <v>-13152500</v>
      </c>
      <c r="FT870" s="14" t="s">
        <v>2099</v>
      </c>
    </row>
    <row r="871" spans="30:176" ht="12.75" x14ac:dyDescent="0.2">
      <c r="AD871"/>
      <c r="AE871"/>
      <c r="AF871"/>
      <c r="AG871"/>
      <c r="AH871"/>
      <c r="AI871"/>
      <c r="AJ871"/>
      <c r="AK871"/>
      <c r="FT871" s="14"/>
    </row>
    <row r="872" spans="30:176" ht="12.75" x14ac:dyDescent="0.2">
      <c r="AD872" s="63">
        <v>35213</v>
      </c>
      <c r="AE872" s="64">
        <v>35462</v>
      </c>
      <c r="AF872" s="65" t="s">
        <v>2330</v>
      </c>
      <c r="AG872" s="66" t="s">
        <v>3059</v>
      </c>
      <c r="AH872" s="67">
        <v>2.3450000000000002</v>
      </c>
      <c r="AI872" s="68" t="s">
        <v>2254</v>
      </c>
      <c r="AJ872" s="67">
        <v>0</v>
      </c>
      <c r="AK872" s="69">
        <v>1000000</v>
      </c>
      <c r="FT872" s="14"/>
    </row>
    <row r="873" spans="30:176" ht="12.75" x14ac:dyDescent="0.2">
      <c r="AD873" s="63">
        <v>35235</v>
      </c>
      <c r="AE873" s="64">
        <v>35462</v>
      </c>
      <c r="AF873" s="65" t="s">
        <v>2669</v>
      </c>
      <c r="AG873" s="66" t="s">
        <v>2670</v>
      </c>
      <c r="AH873" s="67">
        <v>2.58</v>
      </c>
      <c r="AI873" s="68" t="s">
        <v>2663</v>
      </c>
      <c r="AJ873" s="67">
        <v>0</v>
      </c>
      <c r="AK873" s="69">
        <v>560000</v>
      </c>
      <c r="FT873" s="14"/>
    </row>
    <row r="874" spans="30:176" ht="12.75" x14ac:dyDescent="0.2">
      <c r="AD874" s="63">
        <v>35235</v>
      </c>
      <c r="AE874" s="64">
        <v>35462</v>
      </c>
      <c r="AF874" s="65" t="s">
        <v>2671</v>
      </c>
      <c r="AG874" s="66" t="s">
        <v>2672</v>
      </c>
      <c r="AH874" s="67">
        <v>2.65</v>
      </c>
      <c r="AI874" s="68" t="s">
        <v>2663</v>
      </c>
      <c r="AJ874" s="67">
        <v>0</v>
      </c>
      <c r="AK874" s="69">
        <v>-3300000</v>
      </c>
      <c r="FT874" s="14"/>
    </row>
    <row r="875" spans="30:176" ht="12.75" x14ac:dyDescent="0.2">
      <c r="AD875" s="63">
        <v>35235</v>
      </c>
      <c r="AE875" s="64">
        <v>35462</v>
      </c>
      <c r="AF875" s="65" t="s">
        <v>2671</v>
      </c>
      <c r="AG875" s="66" t="s">
        <v>2672</v>
      </c>
      <c r="AH875" s="67">
        <v>2.65</v>
      </c>
      <c r="AI875" s="68" t="s">
        <v>2663</v>
      </c>
      <c r="AJ875" s="67">
        <v>0</v>
      </c>
      <c r="AK875" s="69">
        <v>-1320000</v>
      </c>
      <c r="FT875" s="14"/>
    </row>
    <row r="876" spans="30:176" ht="12.75" x14ac:dyDescent="0.2">
      <c r="AD876" s="63">
        <v>35236</v>
      </c>
      <c r="AE876" s="64">
        <v>35462</v>
      </c>
      <c r="AF876" s="65" t="s">
        <v>2323</v>
      </c>
      <c r="AG876" s="66" t="s">
        <v>2673</v>
      </c>
      <c r="AH876" s="67">
        <v>2.58</v>
      </c>
      <c r="AI876" s="68" t="s">
        <v>2663</v>
      </c>
      <c r="AJ876" s="67">
        <v>0</v>
      </c>
      <c r="AK876" s="69">
        <v>2000000</v>
      </c>
      <c r="FT876" s="14"/>
    </row>
    <row r="877" spans="30:176" ht="12.75" x14ac:dyDescent="0.2">
      <c r="AD877" s="63">
        <v>35236</v>
      </c>
      <c r="AE877" s="64">
        <v>35462</v>
      </c>
      <c r="AF877" s="65" t="s">
        <v>2323</v>
      </c>
      <c r="AG877" s="66" t="s">
        <v>2673</v>
      </c>
      <c r="AH877" s="67">
        <v>2.6</v>
      </c>
      <c r="AI877" s="68" t="s">
        <v>2663</v>
      </c>
      <c r="AJ877" s="67">
        <v>0</v>
      </c>
      <c r="AK877" s="69">
        <v>1400000</v>
      </c>
      <c r="FT877" s="14"/>
    </row>
    <row r="878" spans="30:176" ht="12.75" x14ac:dyDescent="0.2">
      <c r="AD878" s="63">
        <v>35241</v>
      </c>
      <c r="AE878" s="64">
        <v>35462</v>
      </c>
      <c r="AF878" s="65" t="s">
        <v>2334</v>
      </c>
      <c r="AG878" s="66">
        <v>48335</v>
      </c>
      <c r="AH878" s="67">
        <v>2.6</v>
      </c>
      <c r="AI878" s="68" t="s">
        <v>2280</v>
      </c>
      <c r="AJ878" s="67">
        <v>0</v>
      </c>
      <c r="AK878" s="69">
        <v>500000</v>
      </c>
      <c r="FT878" s="14"/>
    </row>
    <row r="879" spans="30:176" ht="12.75" x14ac:dyDescent="0.2">
      <c r="AD879" s="63">
        <v>35244</v>
      </c>
      <c r="AE879" s="64">
        <v>35462</v>
      </c>
      <c r="AF879" s="65" t="s">
        <v>2674</v>
      </c>
      <c r="AG879" s="66" t="s">
        <v>2675</v>
      </c>
      <c r="AH879" s="67">
        <v>2.7650000000000001</v>
      </c>
      <c r="AI879" s="68" t="s">
        <v>2254</v>
      </c>
      <c r="AJ879" s="67">
        <v>0</v>
      </c>
      <c r="AK879" s="69">
        <v>500000</v>
      </c>
      <c r="FT879" s="14"/>
    </row>
    <row r="880" spans="30:176" ht="12.75" x14ac:dyDescent="0.2">
      <c r="AD880" s="63">
        <v>35263</v>
      </c>
      <c r="AE880" s="64">
        <v>35462</v>
      </c>
      <c r="AF880" s="65" t="s">
        <v>2676</v>
      </c>
      <c r="AG880" s="66" t="s">
        <v>2677</v>
      </c>
      <c r="AH880" s="67">
        <v>2.5499999999999998</v>
      </c>
      <c r="AI880" s="68" t="s">
        <v>2254</v>
      </c>
      <c r="AJ880" s="67">
        <v>0</v>
      </c>
      <c r="AK880" s="69">
        <v>-500000</v>
      </c>
      <c r="FT880" s="14"/>
    </row>
    <row r="881" spans="30:176" ht="12.75" x14ac:dyDescent="0.2">
      <c r="AD881" s="63">
        <v>35268</v>
      </c>
      <c r="AE881" s="64">
        <v>35462</v>
      </c>
      <c r="AF881" s="65" t="s">
        <v>2695</v>
      </c>
      <c r="AG881" s="66" t="s">
        <v>2696</v>
      </c>
      <c r="AH881" s="67">
        <v>2.2475000000000001</v>
      </c>
      <c r="AI881" s="68" t="s">
        <v>2254</v>
      </c>
      <c r="AJ881" s="67">
        <v>0</v>
      </c>
      <c r="AK881" s="69">
        <v>-500000</v>
      </c>
      <c r="FT881" s="14"/>
    </row>
    <row r="882" spans="30:176" ht="12.75" x14ac:dyDescent="0.2">
      <c r="AD882" s="63">
        <v>35271</v>
      </c>
      <c r="AE882" s="64">
        <v>35462</v>
      </c>
      <c r="AF882" s="65" t="s">
        <v>2343</v>
      </c>
      <c r="AG882" s="66" t="s">
        <v>2359</v>
      </c>
      <c r="AH882" s="67">
        <v>2.2999999999999998</v>
      </c>
      <c r="AI882" s="68" t="s">
        <v>2254</v>
      </c>
      <c r="AJ882" s="67">
        <v>0</v>
      </c>
      <c r="AK882" s="69">
        <v>-500000</v>
      </c>
      <c r="FT882" s="14"/>
    </row>
    <row r="883" spans="30:176" ht="12.75" x14ac:dyDescent="0.2">
      <c r="AD883" s="63">
        <v>35275</v>
      </c>
      <c r="AE883" s="64">
        <v>35462</v>
      </c>
      <c r="AF883" s="65" t="s">
        <v>2697</v>
      </c>
      <c r="AG883" s="66" t="s">
        <v>2698</v>
      </c>
      <c r="AH883" s="67">
        <v>2.15</v>
      </c>
      <c r="AI883" s="68" t="s">
        <v>2254</v>
      </c>
      <c r="AJ883" s="67">
        <v>0</v>
      </c>
      <c r="AK883" s="69">
        <v>-500000</v>
      </c>
      <c r="FT883" s="14"/>
    </row>
    <row r="884" spans="30:176" ht="12.75" x14ac:dyDescent="0.2">
      <c r="AD884" s="63">
        <v>35275</v>
      </c>
      <c r="AE884" s="64">
        <v>35462</v>
      </c>
      <c r="AF884" s="65" t="s">
        <v>2697</v>
      </c>
      <c r="AG884" s="66" t="s">
        <v>2698</v>
      </c>
      <c r="AH884" s="67">
        <v>2.19</v>
      </c>
      <c r="AI884" s="68" t="s">
        <v>2254</v>
      </c>
      <c r="AJ884" s="67">
        <v>0</v>
      </c>
      <c r="AK884" s="69">
        <v>-500000</v>
      </c>
      <c r="FT884" s="14"/>
    </row>
    <row r="885" spans="30:176" ht="12.75" x14ac:dyDescent="0.2">
      <c r="AD885" s="63">
        <v>35275</v>
      </c>
      <c r="AE885" s="64">
        <v>35462</v>
      </c>
      <c r="AF885" s="65" t="s">
        <v>2697</v>
      </c>
      <c r="AG885" s="66" t="s">
        <v>2698</v>
      </c>
      <c r="AH885" s="67">
        <v>2.16</v>
      </c>
      <c r="AI885" s="68" t="s">
        <v>2254</v>
      </c>
      <c r="AJ885" s="67">
        <v>0</v>
      </c>
      <c r="AK885" s="69">
        <v>-1000000</v>
      </c>
      <c r="FT885" s="14"/>
    </row>
    <row r="886" spans="30:176" ht="12.75" x14ac:dyDescent="0.2">
      <c r="AD886" s="63">
        <v>35275</v>
      </c>
      <c r="AE886" s="64">
        <v>35462</v>
      </c>
      <c r="AF886" s="65" t="s">
        <v>2697</v>
      </c>
      <c r="AG886" s="66" t="s">
        <v>2698</v>
      </c>
      <c r="AH886" s="67">
        <v>2.14</v>
      </c>
      <c r="AI886" s="68" t="s">
        <v>2254</v>
      </c>
      <c r="AJ886" s="67">
        <v>0</v>
      </c>
      <c r="AK886" s="69">
        <v>-300000</v>
      </c>
      <c r="FT886" s="14"/>
    </row>
    <row r="887" spans="30:176" ht="12.75" x14ac:dyDescent="0.2">
      <c r="AD887" s="63">
        <v>35278</v>
      </c>
      <c r="AE887" s="64">
        <v>35462</v>
      </c>
      <c r="AF887" s="65" t="s">
        <v>2364</v>
      </c>
      <c r="AG887" s="66" t="s">
        <v>2365</v>
      </c>
      <c r="AH887" s="67">
        <v>2.3675000000000002</v>
      </c>
      <c r="AI887" s="68" t="s">
        <v>2254</v>
      </c>
      <c r="AJ887" s="67">
        <v>0</v>
      </c>
      <c r="AK887" s="69">
        <v>500000</v>
      </c>
      <c r="FT887" s="14"/>
    </row>
    <row r="888" spans="30:176" ht="12.75" x14ac:dyDescent="0.2">
      <c r="AD888" s="63">
        <v>35279</v>
      </c>
      <c r="AE888" s="64">
        <v>35462</v>
      </c>
      <c r="AF888" s="65" t="s">
        <v>2366</v>
      </c>
      <c r="AG888" s="66" t="s">
        <v>2367</v>
      </c>
      <c r="AH888" s="67">
        <v>2.2949999999999999</v>
      </c>
      <c r="AI888" s="68" t="s">
        <v>2254</v>
      </c>
      <c r="AJ888" s="67">
        <v>0</v>
      </c>
      <c r="AK888" s="69">
        <v>1000000</v>
      </c>
      <c r="FT888" s="14"/>
    </row>
    <row r="889" spans="30:176" ht="12.75" x14ac:dyDescent="0.2">
      <c r="AD889" s="63">
        <v>35279</v>
      </c>
      <c r="AE889" s="64">
        <v>35462</v>
      </c>
      <c r="AF889" s="65" t="s">
        <v>2366</v>
      </c>
      <c r="AG889" s="66" t="s">
        <v>2367</v>
      </c>
      <c r="AH889" s="67">
        <v>2.3199999999999998</v>
      </c>
      <c r="AI889" s="68" t="s">
        <v>2254</v>
      </c>
      <c r="AJ889" s="67">
        <v>0</v>
      </c>
      <c r="AK889" s="69">
        <v>-500000</v>
      </c>
      <c r="FT889" s="14"/>
    </row>
    <row r="890" spans="30:176" ht="12.75" x14ac:dyDescent="0.2">
      <c r="AD890" s="63">
        <v>35279</v>
      </c>
      <c r="AE890" s="64">
        <v>35462</v>
      </c>
      <c r="AF890" s="65" t="s">
        <v>2366</v>
      </c>
      <c r="AG890" s="66" t="s">
        <v>2367</v>
      </c>
      <c r="AH890" s="67">
        <v>2.4049999999999998</v>
      </c>
      <c r="AI890" s="68" t="s">
        <v>2254</v>
      </c>
      <c r="AJ890" s="67">
        <v>0</v>
      </c>
      <c r="AK890" s="69">
        <v>150000</v>
      </c>
      <c r="FT890" s="14"/>
    </row>
    <row r="891" spans="30:176" ht="12.75" x14ac:dyDescent="0.2">
      <c r="AD891" s="63">
        <v>35282</v>
      </c>
      <c r="AE891" s="64">
        <v>35462</v>
      </c>
      <c r="AF891" s="65" t="s">
        <v>2368</v>
      </c>
      <c r="AG891" s="66" t="s">
        <v>2369</v>
      </c>
      <c r="AH891" s="67">
        <v>2.29</v>
      </c>
      <c r="AI891" s="68" t="s">
        <v>2254</v>
      </c>
      <c r="AJ891" s="67">
        <v>0</v>
      </c>
      <c r="AK891" s="69">
        <v>500000</v>
      </c>
      <c r="FT891" s="14"/>
    </row>
    <row r="892" spans="30:176" ht="12.75" x14ac:dyDescent="0.2">
      <c r="AD892" s="63">
        <v>35282</v>
      </c>
      <c r="AE892" s="64">
        <v>35462</v>
      </c>
      <c r="AF892" s="65" t="s">
        <v>2368</v>
      </c>
      <c r="AG892" s="66" t="s">
        <v>2369</v>
      </c>
      <c r="AH892" s="67">
        <v>2.2850000000000001</v>
      </c>
      <c r="AI892" s="68" t="s">
        <v>2254</v>
      </c>
      <c r="AJ892" s="67">
        <v>0</v>
      </c>
      <c r="AK892" s="69">
        <v>500000</v>
      </c>
      <c r="FT892" s="14"/>
    </row>
    <row r="893" spans="30:176" ht="12.75" x14ac:dyDescent="0.2">
      <c r="AD893" s="63">
        <v>35283</v>
      </c>
      <c r="AE893" s="64">
        <v>35462</v>
      </c>
      <c r="AF893" s="65" t="s">
        <v>2370</v>
      </c>
      <c r="AG893" s="66" t="s">
        <v>2371</v>
      </c>
      <c r="AH893" s="67">
        <v>2.2774999999999999</v>
      </c>
      <c r="AI893" s="68" t="s">
        <v>2254</v>
      </c>
      <c r="AJ893" s="67">
        <v>0</v>
      </c>
      <c r="AK893" s="69">
        <v>-1500000</v>
      </c>
      <c r="FT893" s="14"/>
    </row>
    <row r="894" spans="30:176" ht="12.75" x14ac:dyDescent="0.2">
      <c r="AD894" s="63">
        <v>35283</v>
      </c>
      <c r="AE894" s="64">
        <v>35462</v>
      </c>
      <c r="AF894" s="65" t="s">
        <v>2370</v>
      </c>
      <c r="AG894" s="66" t="s">
        <v>2371</v>
      </c>
      <c r="AH894" s="67">
        <v>2.2149999999999999</v>
      </c>
      <c r="AI894" s="68" t="s">
        <v>2254</v>
      </c>
      <c r="AJ894" s="67">
        <v>0</v>
      </c>
      <c r="AK894" s="69">
        <v>-280000</v>
      </c>
      <c r="FT894" s="14"/>
    </row>
    <row r="895" spans="30:176" ht="12.75" x14ac:dyDescent="0.2">
      <c r="AD895" s="63">
        <v>35290</v>
      </c>
      <c r="AE895" s="64">
        <v>35462</v>
      </c>
      <c r="AF895" s="65" t="s">
        <v>2699</v>
      </c>
      <c r="AG895" s="66" t="s">
        <v>2700</v>
      </c>
      <c r="AH895" s="67">
        <v>2.21</v>
      </c>
      <c r="AI895" s="68" t="s">
        <v>2254</v>
      </c>
      <c r="AJ895" s="67">
        <v>0</v>
      </c>
      <c r="AK895" s="69">
        <v>500000</v>
      </c>
      <c r="FT895" s="14"/>
    </row>
    <row r="896" spans="30:176" ht="12.75" x14ac:dyDescent="0.2">
      <c r="AD896" s="63">
        <v>35292</v>
      </c>
      <c r="AE896" s="64">
        <v>35462</v>
      </c>
      <c r="AF896" s="65" t="s">
        <v>2381</v>
      </c>
      <c r="AG896" s="66" t="s">
        <v>2382</v>
      </c>
      <c r="AH896" s="67">
        <v>2.2949999999999999</v>
      </c>
      <c r="AI896" s="68" t="s">
        <v>2254</v>
      </c>
      <c r="AJ896" s="67">
        <v>0</v>
      </c>
      <c r="AK896" s="69">
        <v>-500000</v>
      </c>
      <c r="FT896" s="14"/>
    </row>
    <row r="897" spans="30:176" ht="12.75" x14ac:dyDescent="0.2">
      <c r="AD897" s="63">
        <v>35292</v>
      </c>
      <c r="AE897" s="64">
        <v>35462</v>
      </c>
      <c r="AF897" s="65" t="s">
        <v>2381</v>
      </c>
      <c r="AG897" s="66" t="s">
        <v>2382</v>
      </c>
      <c r="AH897" s="67">
        <v>2.2650000000000001</v>
      </c>
      <c r="AI897" s="68" t="s">
        <v>2254</v>
      </c>
      <c r="AJ897" s="67">
        <v>0</v>
      </c>
      <c r="AK897" s="69">
        <v>280000</v>
      </c>
      <c r="FT897" s="14"/>
    </row>
    <row r="898" spans="30:176" ht="12.75" x14ac:dyDescent="0.2">
      <c r="AD898" s="63">
        <v>35292</v>
      </c>
      <c r="AE898" s="64">
        <v>35462</v>
      </c>
      <c r="AF898" s="65" t="s">
        <v>2381</v>
      </c>
      <c r="AG898" s="66" t="s">
        <v>2382</v>
      </c>
      <c r="AH898" s="67">
        <v>2.258</v>
      </c>
      <c r="AI898" s="68" t="s">
        <v>2254</v>
      </c>
      <c r="AJ898" s="67">
        <v>0</v>
      </c>
      <c r="AK898" s="69">
        <v>-500000</v>
      </c>
      <c r="FT898" s="14"/>
    </row>
    <row r="899" spans="30:176" ht="12.75" x14ac:dyDescent="0.2">
      <c r="AD899" s="63">
        <v>35296</v>
      </c>
      <c r="AE899" s="64">
        <v>35462</v>
      </c>
      <c r="AF899" s="65" t="s">
        <v>2701</v>
      </c>
      <c r="AG899" s="66" t="s">
        <v>2702</v>
      </c>
      <c r="AH899" s="67">
        <v>2.3075000000000001</v>
      </c>
      <c r="AI899" s="68" t="s">
        <v>2254</v>
      </c>
      <c r="AJ899" s="67">
        <v>0</v>
      </c>
      <c r="AK899" s="69">
        <v>300000</v>
      </c>
      <c r="FT899" s="14"/>
    </row>
    <row r="900" spans="30:176" ht="12.75" x14ac:dyDescent="0.2">
      <c r="AD900" s="63">
        <v>35298</v>
      </c>
      <c r="AE900" s="64">
        <v>35462</v>
      </c>
      <c r="AF900" s="65" t="s">
        <v>2418</v>
      </c>
      <c r="AG900" s="66" t="s">
        <v>2419</v>
      </c>
      <c r="AH900" s="67">
        <v>2.2450000000000001</v>
      </c>
      <c r="AI900" s="68" t="s">
        <v>2254</v>
      </c>
      <c r="AJ900" s="67">
        <v>0</v>
      </c>
      <c r="AK900" s="69">
        <v>-350000</v>
      </c>
      <c r="FT900" s="14"/>
    </row>
    <row r="901" spans="30:176" ht="12.75" x14ac:dyDescent="0.2">
      <c r="AD901" s="63">
        <v>35298</v>
      </c>
      <c r="AE901" s="64">
        <v>35462</v>
      </c>
      <c r="AF901" s="65" t="s">
        <v>2418</v>
      </c>
      <c r="AG901" s="66" t="s">
        <v>2419</v>
      </c>
      <c r="AH901" s="67">
        <v>2.2400000000000002</v>
      </c>
      <c r="AI901" s="68" t="s">
        <v>2254</v>
      </c>
      <c r="AJ901" s="67">
        <v>0</v>
      </c>
      <c r="AK901" s="69">
        <v>-500000</v>
      </c>
      <c r="FT901" s="14"/>
    </row>
    <row r="902" spans="30:176" ht="12.75" x14ac:dyDescent="0.2">
      <c r="AD902" s="63">
        <v>35306</v>
      </c>
      <c r="AE902" s="64">
        <v>35462</v>
      </c>
      <c r="AF902" s="65" t="s">
        <v>3070</v>
      </c>
      <c r="AG902" s="66" t="s">
        <v>3071</v>
      </c>
      <c r="AH902" s="67">
        <v>2.17</v>
      </c>
      <c r="AI902" s="68" t="s">
        <v>2280</v>
      </c>
      <c r="AJ902" s="67">
        <v>0</v>
      </c>
      <c r="AK902" s="69">
        <v>-1000000</v>
      </c>
      <c r="FT902" s="14"/>
    </row>
    <row r="903" spans="30:176" ht="12.75" x14ac:dyDescent="0.2">
      <c r="AD903" s="63">
        <v>35312</v>
      </c>
      <c r="AE903" s="64">
        <v>35462</v>
      </c>
      <c r="AF903" s="65" t="s">
        <v>2713</v>
      </c>
      <c r="AG903" s="66" t="s">
        <v>2730</v>
      </c>
      <c r="AH903" s="67">
        <v>2.0950000000000002</v>
      </c>
      <c r="AI903" s="68" t="s">
        <v>2663</v>
      </c>
      <c r="AJ903" s="67">
        <v>0</v>
      </c>
      <c r="AK903" s="69">
        <v>3950000</v>
      </c>
      <c r="FT903" s="14"/>
    </row>
    <row r="904" spans="30:176" ht="12.75" x14ac:dyDescent="0.2">
      <c r="AD904" s="63">
        <v>35318</v>
      </c>
      <c r="AE904" s="64">
        <v>35462</v>
      </c>
      <c r="AF904" s="65" t="s">
        <v>2555</v>
      </c>
      <c r="AG904" s="66" t="s">
        <v>2556</v>
      </c>
      <c r="AH904" s="67">
        <v>2.2000000000000002</v>
      </c>
      <c r="AI904" s="68" t="s">
        <v>2254</v>
      </c>
      <c r="AJ904" s="67">
        <v>0</v>
      </c>
      <c r="AK904" s="69">
        <v>-1000000</v>
      </c>
      <c r="FT904" s="14"/>
    </row>
    <row r="905" spans="30:176" ht="12.75" x14ac:dyDescent="0.2">
      <c r="AD905" s="63">
        <v>35319</v>
      </c>
      <c r="AE905" s="64">
        <v>35462</v>
      </c>
      <c r="AF905" s="65" t="s">
        <v>2733</v>
      </c>
      <c r="AG905" s="66" t="s">
        <v>2734</v>
      </c>
      <c r="AH905" s="67">
        <v>2.2200000000000002</v>
      </c>
      <c r="AI905" s="68" t="s">
        <v>2254</v>
      </c>
      <c r="AJ905" s="67">
        <v>0</v>
      </c>
      <c r="AK905" s="69">
        <v>-1000000</v>
      </c>
      <c r="FT905" s="14"/>
    </row>
    <row r="906" spans="30:176" ht="12.75" x14ac:dyDescent="0.2">
      <c r="AD906" s="63">
        <v>35324</v>
      </c>
      <c r="AE906" s="64">
        <v>35462</v>
      </c>
      <c r="AF906" s="65" t="s">
        <v>2737</v>
      </c>
      <c r="AG906" s="66" t="s">
        <v>2738</v>
      </c>
      <c r="AH906" s="67">
        <v>2.23</v>
      </c>
      <c r="AI906" s="68" t="s">
        <v>2280</v>
      </c>
      <c r="AJ906" s="67">
        <v>0</v>
      </c>
      <c r="AK906" s="69">
        <v>1500000</v>
      </c>
      <c r="FT906" s="14"/>
    </row>
    <row r="907" spans="30:176" ht="12.75" x14ac:dyDescent="0.2">
      <c r="AD907" s="63">
        <v>35332</v>
      </c>
      <c r="AE907" s="64">
        <v>35462</v>
      </c>
      <c r="AF907" s="65" t="s">
        <v>2741</v>
      </c>
      <c r="AG907" s="66" t="s">
        <v>2742</v>
      </c>
      <c r="AH907" s="67">
        <v>2.25</v>
      </c>
      <c r="AI907" s="68" t="s">
        <v>2280</v>
      </c>
      <c r="AJ907" s="67">
        <v>0</v>
      </c>
      <c r="AK907" s="69">
        <v>500000</v>
      </c>
      <c r="FT907" s="14"/>
    </row>
    <row r="908" spans="30:176" ht="12.75" x14ac:dyDescent="0.2">
      <c r="AD908" s="63">
        <v>35332</v>
      </c>
      <c r="AE908" s="64">
        <v>35462</v>
      </c>
      <c r="AF908" s="65" t="s">
        <v>2741</v>
      </c>
      <c r="AG908" s="66" t="s">
        <v>3150</v>
      </c>
      <c r="AH908" s="67">
        <v>2.3199999999999998</v>
      </c>
      <c r="AI908" s="68" t="s">
        <v>2280</v>
      </c>
      <c r="AJ908" s="67">
        <v>0</v>
      </c>
      <c r="AK908" s="69">
        <v>1425000</v>
      </c>
      <c r="FT908" s="14"/>
    </row>
    <row r="909" spans="30:176" ht="12.75" x14ac:dyDescent="0.2">
      <c r="AD909" s="63">
        <v>35348</v>
      </c>
      <c r="AE909" s="64">
        <v>35462</v>
      </c>
      <c r="AF909" s="65" t="s">
        <v>2841</v>
      </c>
      <c r="AG909" s="66" t="s">
        <v>2842</v>
      </c>
      <c r="AH909" s="67">
        <v>2.39</v>
      </c>
      <c r="AI909" s="68" t="s">
        <v>2254</v>
      </c>
      <c r="AJ909" s="67">
        <v>0</v>
      </c>
      <c r="AK909" s="69">
        <v>3290000</v>
      </c>
      <c r="FT909" s="14"/>
    </row>
    <row r="910" spans="30:176" ht="12.75" x14ac:dyDescent="0.2">
      <c r="AD910" s="63">
        <v>35348</v>
      </c>
      <c r="AE910" s="64">
        <v>35462</v>
      </c>
      <c r="AF910" s="65" t="s">
        <v>2841</v>
      </c>
      <c r="AG910" s="66" t="s">
        <v>2842</v>
      </c>
      <c r="AH910" s="67">
        <v>2.39</v>
      </c>
      <c r="AI910" s="68" t="s">
        <v>2663</v>
      </c>
      <c r="AJ910" s="67">
        <v>0</v>
      </c>
      <c r="AK910" s="69">
        <v>-3290000</v>
      </c>
      <c r="FT910" s="14"/>
    </row>
    <row r="911" spans="30:176" ht="12.75" x14ac:dyDescent="0.2">
      <c r="AD911" s="63">
        <v>35367</v>
      </c>
      <c r="AE911" s="64">
        <v>35462</v>
      </c>
      <c r="AF911" s="65" t="s">
        <v>3151</v>
      </c>
      <c r="AG911" s="66" t="s">
        <v>3152</v>
      </c>
      <c r="AH911" s="67">
        <v>2.4900000000000002</v>
      </c>
      <c r="AI911" s="68" t="s">
        <v>2280</v>
      </c>
      <c r="AJ911" s="67">
        <v>0</v>
      </c>
      <c r="AK911" s="69">
        <v>-2000000</v>
      </c>
      <c r="FT911" s="14"/>
    </row>
    <row r="912" spans="30:176" ht="12.75" x14ac:dyDescent="0.2">
      <c r="AD912" s="63">
        <v>35373</v>
      </c>
      <c r="AE912" s="64">
        <v>35462</v>
      </c>
      <c r="AF912" s="65" t="s">
        <v>3153</v>
      </c>
      <c r="AG912" s="66" t="s">
        <v>3154</v>
      </c>
      <c r="AH912" s="67">
        <v>2.37</v>
      </c>
      <c r="AI912" s="68" t="s">
        <v>2254</v>
      </c>
      <c r="AJ912" s="67">
        <v>0</v>
      </c>
      <c r="AK912" s="69">
        <v>-2000000</v>
      </c>
      <c r="FT912" s="14"/>
    </row>
    <row r="913" spans="30:176" ht="12.75" x14ac:dyDescent="0.2">
      <c r="AD913" s="63">
        <v>35373</v>
      </c>
      <c r="AE913" s="64">
        <v>35462</v>
      </c>
      <c r="AF913" s="65" t="s">
        <v>3153</v>
      </c>
      <c r="AG913" s="66" t="s">
        <v>3154</v>
      </c>
      <c r="AH913" s="67">
        <v>2.37</v>
      </c>
      <c r="AI913" s="68" t="s">
        <v>2254</v>
      </c>
      <c r="AJ913" s="67">
        <v>0</v>
      </c>
      <c r="AK913" s="69">
        <v>-500000</v>
      </c>
      <c r="FT913" s="14"/>
    </row>
    <row r="914" spans="30:176" ht="12.75" x14ac:dyDescent="0.2">
      <c r="AD914" s="63">
        <v>35374</v>
      </c>
      <c r="AE914" s="64">
        <v>35462</v>
      </c>
      <c r="AF914" s="65" t="s">
        <v>3155</v>
      </c>
      <c r="AG914" s="66" t="s">
        <v>3156</v>
      </c>
      <c r="AH914" s="67">
        <v>2.29</v>
      </c>
      <c r="AI914" s="68" t="s">
        <v>2280</v>
      </c>
      <c r="AJ914" s="67">
        <v>0</v>
      </c>
      <c r="AK914" s="69">
        <v>-3000000</v>
      </c>
      <c r="FT914" s="14"/>
    </row>
    <row r="915" spans="30:176" ht="12.75" x14ac:dyDescent="0.2">
      <c r="AD915" s="63">
        <v>35381</v>
      </c>
      <c r="AE915" s="64">
        <v>35462</v>
      </c>
      <c r="AF915" s="65" t="s">
        <v>2977</v>
      </c>
      <c r="AG915" s="66" t="s">
        <v>2978</v>
      </c>
      <c r="AH915" s="67">
        <v>2.4849999999999999</v>
      </c>
      <c r="AI915" s="68" t="s">
        <v>2280</v>
      </c>
      <c r="AJ915" s="67">
        <v>0</v>
      </c>
      <c r="AK915" s="69">
        <v>-1000000</v>
      </c>
      <c r="FT915" s="14"/>
    </row>
    <row r="916" spans="30:176" ht="12.75" x14ac:dyDescent="0.2">
      <c r="AD916" s="63">
        <v>35382</v>
      </c>
      <c r="AE916" s="64">
        <v>35462</v>
      </c>
      <c r="AF916" s="65" t="s">
        <v>3157</v>
      </c>
      <c r="AG916" s="66" t="s">
        <v>3158</v>
      </c>
      <c r="AH916" s="67">
        <v>2.4649999999999999</v>
      </c>
      <c r="AI916" s="68" t="s">
        <v>2280</v>
      </c>
      <c r="AJ916" s="67">
        <v>0</v>
      </c>
      <c r="AK916" s="69">
        <v>-1000000</v>
      </c>
      <c r="FT916" s="14"/>
    </row>
    <row r="917" spans="30:176" ht="12.75" x14ac:dyDescent="0.2">
      <c r="AD917" s="63">
        <v>35391</v>
      </c>
      <c r="AE917" s="64">
        <v>35462</v>
      </c>
      <c r="AF917" s="65" t="s">
        <v>3159</v>
      </c>
      <c r="AG917" s="66" t="s">
        <v>3174</v>
      </c>
      <c r="AH917" s="67">
        <v>2.9</v>
      </c>
      <c r="AI917" s="68" t="s">
        <v>2254</v>
      </c>
      <c r="AJ917" s="67">
        <v>0</v>
      </c>
      <c r="AK917" s="69">
        <v>1000000</v>
      </c>
      <c r="FT917" s="14"/>
    </row>
    <row r="918" spans="30:176" ht="12.75" x14ac:dyDescent="0.2">
      <c r="AD918" s="63">
        <v>35391</v>
      </c>
      <c r="AE918" s="64">
        <v>35462</v>
      </c>
      <c r="AF918" s="65" t="s">
        <v>3159</v>
      </c>
      <c r="AG918" s="66" t="s">
        <v>3174</v>
      </c>
      <c r="AH918" s="67">
        <v>2.89</v>
      </c>
      <c r="AI918" s="68" t="s">
        <v>2254</v>
      </c>
      <c r="AJ918" s="67">
        <v>0</v>
      </c>
      <c r="AK918" s="69">
        <v>1000000</v>
      </c>
      <c r="FT918" s="14"/>
    </row>
    <row r="919" spans="30:176" ht="12.75" x14ac:dyDescent="0.2">
      <c r="AD919" s="63">
        <v>35391</v>
      </c>
      <c r="AE919" s="64">
        <v>35462</v>
      </c>
      <c r="AF919" s="65" t="s">
        <v>3159</v>
      </c>
      <c r="AG919" s="66" t="s">
        <v>3174</v>
      </c>
      <c r="AH919" s="67">
        <v>2.97</v>
      </c>
      <c r="AI919" s="68" t="s">
        <v>2254</v>
      </c>
      <c r="AJ919" s="67">
        <v>0</v>
      </c>
      <c r="AK919" s="69">
        <v>-1000000</v>
      </c>
      <c r="FT919" s="14"/>
    </row>
    <row r="920" spans="30:176" ht="12.75" x14ac:dyDescent="0.2">
      <c r="AD920" s="63">
        <v>35395</v>
      </c>
      <c r="AE920" s="64">
        <v>35462</v>
      </c>
      <c r="AF920" s="65" t="s">
        <v>3175</v>
      </c>
      <c r="AG920" s="66" t="s">
        <v>3176</v>
      </c>
      <c r="AH920" s="67">
        <v>3.08</v>
      </c>
      <c r="AI920" s="68" t="s">
        <v>2280</v>
      </c>
      <c r="AJ920" s="67">
        <v>0</v>
      </c>
      <c r="AK920" s="69">
        <v>1000000</v>
      </c>
      <c r="FT920" s="14"/>
    </row>
    <row r="921" spans="30:176" ht="12.75" x14ac:dyDescent="0.2">
      <c r="AD921" s="63">
        <v>35396</v>
      </c>
      <c r="AE921" s="64">
        <v>35462</v>
      </c>
      <c r="AF921" s="65" t="s">
        <v>3195</v>
      </c>
      <c r="AG921" s="66" t="s">
        <v>3196</v>
      </c>
      <c r="AH921" s="67">
        <v>3.03</v>
      </c>
      <c r="AI921" s="68" t="s">
        <v>2280</v>
      </c>
      <c r="AJ921" s="67">
        <v>0</v>
      </c>
      <c r="AK921" s="69">
        <v>250000</v>
      </c>
      <c r="FT921" s="14"/>
    </row>
    <row r="922" spans="30:176" ht="12.75" x14ac:dyDescent="0.2">
      <c r="AD922" s="63">
        <v>35401</v>
      </c>
      <c r="AE922" s="64">
        <v>35462</v>
      </c>
      <c r="AF922" s="65" t="s">
        <v>3086</v>
      </c>
      <c r="AG922" s="66" t="s">
        <v>3087</v>
      </c>
      <c r="AH922" s="67">
        <v>2.95</v>
      </c>
      <c r="AI922" s="68" t="s">
        <v>2254</v>
      </c>
      <c r="AJ922" s="67">
        <v>0</v>
      </c>
      <c r="AK922" s="69">
        <v>500000</v>
      </c>
      <c r="FT922" s="14"/>
    </row>
    <row r="923" spans="30:176" ht="12.75" x14ac:dyDescent="0.2">
      <c r="AD923" s="63">
        <v>35401</v>
      </c>
      <c r="AE923" s="64">
        <v>35462</v>
      </c>
      <c r="AF923" s="65" t="s">
        <v>3086</v>
      </c>
      <c r="AG923" s="66" t="s">
        <v>3087</v>
      </c>
      <c r="AH923" s="67">
        <v>2.9</v>
      </c>
      <c r="AI923" s="68" t="s">
        <v>2254</v>
      </c>
      <c r="AJ923" s="67">
        <v>0</v>
      </c>
      <c r="AK923" s="69">
        <v>-500000</v>
      </c>
      <c r="FT923" s="14"/>
    </row>
    <row r="924" spans="30:176" ht="12.75" x14ac:dyDescent="0.2">
      <c r="AD924" s="63">
        <v>35403</v>
      </c>
      <c r="AE924" s="64">
        <v>35462</v>
      </c>
      <c r="AF924" s="65" t="s">
        <v>3092</v>
      </c>
      <c r="AG924" s="66" t="s">
        <v>3093</v>
      </c>
      <c r="AH924" s="67">
        <v>3.1</v>
      </c>
      <c r="AI924" s="68" t="s">
        <v>2254</v>
      </c>
      <c r="AJ924" s="67">
        <v>0</v>
      </c>
      <c r="AK924" s="69">
        <v>-1000000</v>
      </c>
      <c r="FT924" s="14"/>
    </row>
    <row r="925" spans="30:176" ht="12.75" x14ac:dyDescent="0.2">
      <c r="AD925" s="63">
        <v>35403</v>
      </c>
      <c r="AE925" s="64">
        <v>35462</v>
      </c>
      <c r="AF925" s="65" t="s">
        <v>3092</v>
      </c>
      <c r="AG925" s="66" t="s">
        <v>3093</v>
      </c>
      <c r="AH925" s="67">
        <v>3.07</v>
      </c>
      <c r="AI925" s="68" t="s">
        <v>2254</v>
      </c>
      <c r="AJ925" s="67">
        <v>0</v>
      </c>
      <c r="AK925" s="69">
        <v>-1000000</v>
      </c>
      <c r="FT925" s="14"/>
    </row>
    <row r="926" spans="30:176" ht="12.75" x14ac:dyDescent="0.2">
      <c r="AD926" s="63">
        <v>35403</v>
      </c>
      <c r="AE926" s="64">
        <v>35462</v>
      </c>
      <c r="AF926" s="65" t="s">
        <v>3092</v>
      </c>
      <c r="AG926" s="66" t="s">
        <v>3093</v>
      </c>
      <c r="AH926" s="67">
        <v>3.11</v>
      </c>
      <c r="AI926" s="68" t="s">
        <v>2254</v>
      </c>
      <c r="AJ926" s="67">
        <v>0</v>
      </c>
      <c r="AK926" s="69">
        <v>-300000</v>
      </c>
      <c r="FT926" s="14"/>
    </row>
    <row r="927" spans="30:176" ht="12.75" x14ac:dyDescent="0.2">
      <c r="AD927" s="63">
        <v>35408</v>
      </c>
      <c r="AE927" s="64">
        <v>35462</v>
      </c>
      <c r="AF927" s="65" t="s">
        <v>3197</v>
      </c>
      <c r="AG927" s="66" t="s">
        <v>3213</v>
      </c>
      <c r="AH927" s="67">
        <v>3.04</v>
      </c>
      <c r="AI927" s="68" t="s">
        <v>2280</v>
      </c>
      <c r="AJ927" s="67">
        <v>0</v>
      </c>
      <c r="AK927" s="69">
        <v>-1000000</v>
      </c>
      <c r="FT927" s="14"/>
    </row>
    <row r="928" spans="30:176" ht="12.75" x14ac:dyDescent="0.2">
      <c r="AD928" s="63">
        <v>35408</v>
      </c>
      <c r="AE928" s="64">
        <v>35462</v>
      </c>
      <c r="AF928" s="65" t="s">
        <v>3197</v>
      </c>
      <c r="AG928" s="66" t="s">
        <v>3213</v>
      </c>
      <c r="AH928" s="67">
        <v>3.06</v>
      </c>
      <c r="AI928" s="68" t="s">
        <v>2280</v>
      </c>
      <c r="AJ928" s="67">
        <v>0</v>
      </c>
      <c r="AK928" s="69">
        <v>-1000000</v>
      </c>
      <c r="FT928" s="14"/>
    </row>
    <row r="929" spans="30:176" ht="12.75" x14ac:dyDescent="0.2">
      <c r="AD929" s="63">
        <v>35410</v>
      </c>
      <c r="AE929" s="64">
        <v>35462</v>
      </c>
      <c r="AF929" s="65" t="s">
        <v>3126</v>
      </c>
      <c r="AG929" s="66" t="s">
        <v>3127</v>
      </c>
      <c r="AH929" s="67">
        <v>3.12</v>
      </c>
      <c r="AI929" s="68" t="s">
        <v>2280</v>
      </c>
      <c r="AJ929" s="67">
        <v>0</v>
      </c>
      <c r="AK929" s="69">
        <v>1000000</v>
      </c>
      <c r="FT929" s="14"/>
    </row>
    <row r="930" spans="30:176" ht="12.75" x14ac:dyDescent="0.2">
      <c r="AD930" s="63">
        <v>35411</v>
      </c>
      <c r="AE930" s="64">
        <v>35462</v>
      </c>
      <c r="AF930" s="65" t="s">
        <v>3132</v>
      </c>
      <c r="AG930" s="66" t="s">
        <v>3131</v>
      </c>
      <c r="AH930" s="67">
        <v>3.27</v>
      </c>
      <c r="AI930" s="68" t="s">
        <v>2280</v>
      </c>
      <c r="AJ930" s="67">
        <v>0</v>
      </c>
      <c r="AK930" s="69">
        <v>1000000</v>
      </c>
      <c r="FT930" s="14"/>
    </row>
    <row r="931" spans="30:176" ht="12.75" x14ac:dyDescent="0.2">
      <c r="AD931" s="63">
        <v>35411</v>
      </c>
      <c r="AE931" s="64">
        <v>35462</v>
      </c>
      <c r="AF931" s="65" t="s">
        <v>3132</v>
      </c>
      <c r="AG931" s="66" t="s">
        <v>3131</v>
      </c>
      <c r="AH931" s="67">
        <v>3.23</v>
      </c>
      <c r="AI931" s="68" t="s">
        <v>2280</v>
      </c>
      <c r="AJ931" s="67">
        <v>0</v>
      </c>
      <c r="AK931" s="69">
        <v>1000000</v>
      </c>
      <c r="FT931" s="14"/>
    </row>
    <row r="932" spans="30:176" ht="12.75" x14ac:dyDescent="0.2">
      <c r="AD932" s="63">
        <v>35412</v>
      </c>
      <c r="AE932" s="64">
        <v>35462</v>
      </c>
      <c r="AF932" s="65" t="s">
        <v>3214</v>
      </c>
      <c r="AG932" s="66" t="s">
        <v>3215</v>
      </c>
      <c r="AH932" s="67">
        <v>3.31</v>
      </c>
      <c r="AI932" s="68" t="s">
        <v>2254</v>
      </c>
      <c r="AJ932" s="67">
        <v>0</v>
      </c>
      <c r="AK932" s="69">
        <v>-1000000</v>
      </c>
      <c r="FT932" s="14"/>
    </row>
    <row r="933" spans="30:176" ht="12.75" x14ac:dyDescent="0.2">
      <c r="AD933" s="63">
        <v>35412</v>
      </c>
      <c r="AE933" s="64">
        <v>35462</v>
      </c>
      <c r="AF933" s="65" t="s">
        <v>3214</v>
      </c>
      <c r="AG933" s="66" t="s">
        <v>3215</v>
      </c>
      <c r="AH933" s="67">
        <v>3.2850000000000001</v>
      </c>
      <c r="AI933" s="68" t="s">
        <v>2254</v>
      </c>
      <c r="AJ933" s="67">
        <v>0</v>
      </c>
      <c r="AK933" s="69">
        <v>320000</v>
      </c>
      <c r="FT933" s="14"/>
    </row>
    <row r="934" spans="30:176" ht="12.75" x14ac:dyDescent="0.2">
      <c r="AD934" s="63">
        <v>35418</v>
      </c>
      <c r="AE934" s="64">
        <v>35462</v>
      </c>
      <c r="AF934" s="65" t="s">
        <v>3216</v>
      </c>
      <c r="AG934" s="66" t="s">
        <v>3217</v>
      </c>
      <c r="AH934" s="67">
        <v>3.83</v>
      </c>
      <c r="AI934" s="68" t="s">
        <v>2280</v>
      </c>
      <c r="AJ934" s="67">
        <v>0</v>
      </c>
      <c r="AK934" s="69">
        <v>-1000000</v>
      </c>
      <c r="FT934" s="14"/>
    </row>
    <row r="935" spans="30:176" ht="12.75" x14ac:dyDescent="0.2">
      <c r="AD935" s="63">
        <v>35418</v>
      </c>
      <c r="AE935" s="64">
        <v>35462</v>
      </c>
      <c r="AF935" s="65" t="s">
        <v>3142</v>
      </c>
      <c r="AG935" s="66" t="s">
        <v>3143</v>
      </c>
      <c r="AH935" s="67">
        <v>3.75</v>
      </c>
      <c r="AI935" s="68" t="s">
        <v>2254</v>
      </c>
      <c r="AJ935" s="67">
        <v>0</v>
      </c>
      <c r="AK935" s="69">
        <v>1000000</v>
      </c>
      <c r="FT935" s="14"/>
    </row>
    <row r="936" spans="30:176" ht="12.75" x14ac:dyDescent="0.2">
      <c r="AD936" s="63">
        <v>35418</v>
      </c>
      <c r="AE936" s="64">
        <v>35462</v>
      </c>
      <c r="AF936" s="65" t="s">
        <v>3142</v>
      </c>
      <c r="AG936" s="66" t="s">
        <v>3143</v>
      </c>
      <c r="AH936" s="67">
        <v>3.88</v>
      </c>
      <c r="AI936" s="68" t="s">
        <v>2254</v>
      </c>
      <c r="AJ936" s="67">
        <v>0</v>
      </c>
      <c r="AK936" s="69">
        <v>1000000</v>
      </c>
      <c r="FT936" s="14"/>
    </row>
    <row r="937" spans="30:176" ht="12.75" x14ac:dyDescent="0.2">
      <c r="AD937" s="63">
        <v>35418</v>
      </c>
      <c r="AE937" s="64">
        <v>35462</v>
      </c>
      <c r="AF937" s="65" t="s">
        <v>3142</v>
      </c>
      <c r="AG937" s="66" t="s">
        <v>3143</v>
      </c>
      <c r="AH937" s="67">
        <v>3.83</v>
      </c>
      <c r="AI937" s="68" t="s">
        <v>2254</v>
      </c>
      <c r="AJ937" s="67">
        <v>0</v>
      </c>
      <c r="AK937" s="69">
        <v>1000000</v>
      </c>
      <c r="FT937" s="14"/>
    </row>
    <row r="938" spans="30:176" ht="12.75" x14ac:dyDescent="0.2">
      <c r="AD938" s="63">
        <v>35419</v>
      </c>
      <c r="AE938" s="64">
        <v>35462</v>
      </c>
      <c r="AF938" s="65" t="s">
        <v>3144</v>
      </c>
      <c r="AG938" s="66" t="s">
        <v>3145</v>
      </c>
      <c r="AH938" s="67">
        <v>3.82</v>
      </c>
      <c r="AI938" s="68" t="s">
        <v>2254</v>
      </c>
      <c r="AJ938" s="67">
        <v>0</v>
      </c>
      <c r="AK938" s="69">
        <v>-1000000</v>
      </c>
      <c r="FT938" s="14"/>
    </row>
    <row r="939" spans="30:176" ht="12.75" x14ac:dyDescent="0.2">
      <c r="AD939" s="63">
        <v>35419</v>
      </c>
      <c r="AE939" s="64">
        <v>35462</v>
      </c>
      <c r="AF939" s="65" t="s">
        <v>3144</v>
      </c>
      <c r="AG939" s="66" t="s">
        <v>3145</v>
      </c>
      <c r="AH939" s="67">
        <v>3.8</v>
      </c>
      <c r="AI939" s="68" t="s">
        <v>2254</v>
      </c>
      <c r="AJ939" s="67">
        <v>0</v>
      </c>
      <c r="AK939" s="69">
        <v>-2000000</v>
      </c>
      <c r="FT939" s="14"/>
    </row>
    <row r="940" spans="30:176" ht="12.75" x14ac:dyDescent="0.2">
      <c r="AD940" s="63">
        <v>35419</v>
      </c>
      <c r="AE940" s="64">
        <v>35462</v>
      </c>
      <c r="AF940" s="65" t="s">
        <v>3218</v>
      </c>
      <c r="AG940" s="66" t="s">
        <v>3219</v>
      </c>
      <c r="AH940" s="67">
        <v>3.81</v>
      </c>
      <c r="AI940" s="68" t="s">
        <v>2280</v>
      </c>
      <c r="AJ940" s="67">
        <v>0</v>
      </c>
      <c r="AK940" s="69">
        <v>500000</v>
      </c>
      <c r="FT940" s="14"/>
    </row>
    <row r="941" spans="30:176" ht="12.75" x14ac:dyDescent="0.2">
      <c r="AD941" s="63">
        <v>35426</v>
      </c>
      <c r="AE941" s="64">
        <v>35462</v>
      </c>
      <c r="AF941" s="65" t="s">
        <v>3220</v>
      </c>
      <c r="AG941" s="66" t="s">
        <v>3221</v>
      </c>
      <c r="AH941" s="67">
        <v>3.07</v>
      </c>
      <c r="AI941" s="68" t="s">
        <v>2254</v>
      </c>
      <c r="AJ941" s="67">
        <v>0</v>
      </c>
      <c r="AK941" s="69">
        <v>-500000</v>
      </c>
      <c r="FT941" s="14"/>
    </row>
    <row r="942" spans="30:176" ht="12.75" x14ac:dyDescent="0.2">
      <c r="AD942" s="63">
        <v>35426</v>
      </c>
      <c r="AE942" s="64">
        <v>35462</v>
      </c>
      <c r="AF942" s="65" t="s">
        <v>3220</v>
      </c>
      <c r="AG942" s="66" t="s">
        <v>3221</v>
      </c>
      <c r="AH942" s="67">
        <v>3.07</v>
      </c>
      <c r="AI942" s="68" t="s">
        <v>2254</v>
      </c>
      <c r="AJ942" s="67">
        <v>0</v>
      </c>
      <c r="AK942" s="69">
        <v>-500000</v>
      </c>
      <c r="FT942" s="14"/>
    </row>
    <row r="943" spans="30:176" ht="12.75" x14ac:dyDescent="0.2">
      <c r="AD943" s="63">
        <v>35426</v>
      </c>
      <c r="AE943" s="64">
        <v>35462</v>
      </c>
      <c r="AF943" s="65" t="s">
        <v>3220</v>
      </c>
      <c r="AG943" s="66" t="s">
        <v>3221</v>
      </c>
      <c r="AH943" s="67">
        <v>3.0150000000000001</v>
      </c>
      <c r="AI943" s="68" t="s">
        <v>2254</v>
      </c>
      <c r="AJ943" s="67">
        <v>0</v>
      </c>
      <c r="AK943" s="69">
        <v>-1000000</v>
      </c>
      <c r="FT943" s="14"/>
    </row>
    <row r="944" spans="30:176" ht="12.75" x14ac:dyDescent="0.2">
      <c r="AD944" s="63">
        <v>35429</v>
      </c>
      <c r="AE944" s="64">
        <v>35462</v>
      </c>
      <c r="AF944" s="65" t="s">
        <v>3222</v>
      </c>
      <c r="AG944" s="66" t="s">
        <v>3223</v>
      </c>
      <c r="AH944" s="67">
        <v>2.8</v>
      </c>
      <c r="AI944" s="68" t="s">
        <v>2254</v>
      </c>
      <c r="AJ944" s="67">
        <v>0</v>
      </c>
      <c r="AK944" s="69">
        <v>-1000000</v>
      </c>
      <c r="FT944" s="14"/>
    </row>
    <row r="945" spans="30:176" ht="12.75" x14ac:dyDescent="0.2">
      <c r="AD945" s="63">
        <v>35429</v>
      </c>
      <c r="AE945" s="64">
        <v>35462</v>
      </c>
      <c r="AF945" s="65" t="s">
        <v>3224</v>
      </c>
      <c r="AG945" s="66" t="s">
        <v>3225</v>
      </c>
      <c r="AH945" s="67">
        <v>3.07</v>
      </c>
      <c r="AI945" s="68" t="s">
        <v>2254</v>
      </c>
      <c r="AJ945" s="67">
        <v>0</v>
      </c>
      <c r="AK945" s="69">
        <v>-500000</v>
      </c>
      <c r="FT945" s="14"/>
    </row>
    <row r="946" spans="30:176" ht="12.75" x14ac:dyDescent="0.2">
      <c r="AD946" s="63">
        <v>35429</v>
      </c>
      <c r="AE946" s="64">
        <v>35462</v>
      </c>
      <c r="AF946" s="65" t="s">
        <v>3224</v>
      </c>
      <c r="AG946" s="66" t="s">
        <v>3225</v>
      </c>
      <c r="AH946" s="67">
        <v>3.71</v>
      </c>
      <c r="AI946" s="68" t="s">
        <v>2254</v>
      </c>
      <c r="AJ946" s="67">
        <v>0</v>
      </c>
      <c r="AK946" s="69">
        <v>-1000000</v>
      </c>
      <c r="FT946" s="14"/>
    </row>
    <row r="947" spans="30:176" ht="12.75" x14ac:dyDescent="0.2">
      <c r="AD947" s="63">
        <v>35432</v>
      </c>
      <c r="AE947" s="64">
        <v>35462</v>
      </c>
      <c r="AF947" s="65" t="s">
        <v>3226</v>
      </c>
      <c r="AG947" s="66" t="s">
        <v>3227</v>
      </c>
      <c r="AH947" s="67">
        <v>2.8650000000000002</v>
      </c>
      <c r="AI947" s="68" t="s">
        <v>2254</v>
      </c>
      <c r="AJ947" s="67">
        <v>0</v>
      </c>
      <c r="AK947" s="69">
        <v>-670000</v>
      </c>
      <c r="FT947" s="14"/>
    </row>
    <row r="948" spans="30:176" ht="12.75" x14ac:dyDescent="0.2">
      <c r="AD948" s="63">
        <v>35433</v>
      </c>
      <c r="AE948" s="64">
        <v>35462</v>
      </c>
      <c r="AF948" s="65" t="s">
        <v>3228</v>
      </c>
      <c r="AG948" s="66" t="s">
        <v>3229</v>
      </c>
      <c r="AH948" s="67">
        <v>3.0649999999999999</v>
      </c>
      <c r="AI948" s="68" t="s">
        <v>2254</v>
      </c>
      <c r="AJ948" s="67">
        <v>0</v>
      </c>
      <c r="AK948" s="69">
        <v>1000000</v>
      </c>
      <c r="FT948" s="14"/>
    </row>
    <row r="949" spans="30:176" ht="12.75" x14ac:dyDescent="0.2">
      <c r="AD949" s="63">
        <v>35433</v>
      </c>
      <c r="AE949" s="64">
        <v>35462</v>
      </c>
      <c r="AF949" s="65" t="s">
        <v>3228</v>
      </c>
      <c r="AG949" s="66" t="s">
        <v>3230</v>
      </c>
      <c r="AH949" s="67">
        <v>3.03</v>
      </c>
      <c r="AI949" s="68" t="s">
        <v>2254</v>
      </c>
      <c r="AJ949" s="67">
        <v>0</v>
      </c>
      <c r="AK949" s="69">
        <v>1000000</v>
      </c>
      <c r="FT949" s="14"/>
    </row>
    <row r="950" spans="30:176" ht="12.75" x14ac:dyDescent="0.2">
      <c r="AD950" s="63">
        <v>35433</v>
      </c>
      <c r="AE950" s="64">
        <v>35462</v>
      </c>
      <c r="AF950" s="65" t="s">
        <v>3231</v>
      </c>
      <c r="AG950" s="66" t="s">
        <v>3232</v>
      </c>
      <c r="AH950" s="67">
        <v>2.95</v>
      </c>
      <c r="AI950" s="68" t="s">
        <v>2254</v>
      </c>
      <c r="AJ950" s="67">
        <v>0</v>
      </c>
      <c r="AK950" s="69">
        <v>1000000</v>
      </c>
      <c r="FT950" s="14"/>
    </row>
    <row r="951" spans="30:176" ht="12.75" x14ac:dyDescent="0.2">
      <c r="AD951" s="63">
        <v>35433</v>
      </c>
      <c r="AE951" s="64">
        <v>35462</v>
      </c>
      <c r="AF951" s="65" t="s">
        <v>3231</v>
      </c>
      <c r="AG951" s="66" t="s">
        <v>3232</v>
      </c>
      <c r="AH951" s="67">
        <v>2.95</v>
      </c>
      <c r="AI951" s="68" t="s">
        <v>2254</v>
      </c>
      <c r="AJ951" s="67">
        <v>0</v>
      </c>
      <c r="AK951" s="69">
        <v>580000</v>
      </c>
      <c r="FT951" s="14"/>
    </row>
    <row r="952" spans="30:176" ht="12.75" x14ac:dyDescent="0.2">
      <c r="AD952" s="63">
        <v>35433</v>
      </c>
      <c r="AE952" s="64">
        <v>35462</v>
      </c>
      <c r="AF952" s="65" t="s">
        <v>3231</v>
      </c>
      <c r="AG952" s="66" t="s">
        <v>3232</v>
      </c>
      <c r="AH952" s="67">
        <v>2.9350000000000001</v>
      </c>
      <c r="AI952" s="68" t="s">
        <v>2254</v>
      </c>
      <c r="AJ952" s="67">
        <v>0</v>
      </c>
      <c r="AK952" s="69">
        <v>500000</v>
      </c>
      <c r="FT952" s="14"/>
    </row>
    <row r="953" spans="30:176" ht="12.75" x14ac:dyDescent="0.2">
      <c r="AD953" s="63">
        <v>35433</v>
      </c>
      <c r="AE953" s="64">
        <v>35462</v>
      </c>
      <c r="AF953" s="65" t="s">
        <v>3231</v>
      </c>
      <c r="AG953" s="66" t="s">
        <v>3232</v>
      </c>
      <c r="AH953" s="67">
        <v>3</v>
      </c>
      <c r="AI953" s="68" t="s">
        <v>2254</v>
      </c>
      <c r="AJ953" s="67">
        <v>0</v>
      </c>
      <c r="AK953" s="69">
        <v>650000</v>
      </c>
      <c r="FT953" s="14"/>
    </row>
    <row r="954" spans="30:176" ht="12.75" x14ac:dyDescent="0.2">
      <c r="AD954" s="63">
        <v>35436</v>
      </c>
      <c r="AE954" s="64">
        <v>35462</v>
      </c>
      <c r="AF954" s="65" t="s">
        <v>3233</v>
      </c>
      <c r="AG954" s="66" t="s">
        <v>3234</v>
      </c>
      <c r="AH954" s="67">
        <v>3.48</v>
      </c>
      <c r="AI954" s="68" t="s">
        <v>2280</v>
      </c>
      <c r="AJ954" s="67">
        <v>0</v>
      </c>
      <c r="AK954" s="69">
        <v>300000</v>
      </c>
      <c r="FT954" s="14"/>
    </row>
    <row r="955" spans="30:176" ht="12.75" x14ac:dyDescent="0.2">
      <c r="AD955" s="63">
        <v>35436</v>
      </c>
      <c r="AE955" s="64">
        <v>35462</v>
      </c>
      <c r="AF955" s="65" t="s">
        <v>3233</v>
      </c>
      <c r="AG955" s="66" t="s">
        <v>3235</v>
      </c>
      <c r="AH955" s="67">
        <v>3.58</v>
      </c>
      <c r="AI955" s="68" t="s">
        <v>2254</v>
      </c>
      <c r="AJ955" s="67">
        <v>0</v>
      </c>
      <c r="AK955" s="69">
        <v>-500000</v>
      </c>
      <c r="FT955" s="14"/>
    </row>
    <row r="956" spans="30:176" ht="12.75" x14ac:dyDescent="0.2">
      <c r="AD956" s="63">
        <v>35436</v>
      </c>
      <c r="AE956" s="64">
        <v>35462</v>
      </c>
      <c r="AF956" s="65" t="s">
        <v>3233</v>
      </c>
      <c r="AG956" s="66" t="s">
        <v>3235</v>
      </c>
      <c r="AH956" s="67">
        <v>3.7549999999999999</v>
      </c>
      <c r="AI956" s="68" t="s">
        <v>2254</v>
      </c>
      <c r="AJ956" s="67">
        <v>0</v>
      </c>
      <c r="AK956" s="69">
        <v>-1000000</v>
      </c>
      <c r="FT956" s="14"/>
    </row>
    <row r="957" spans="30:176" ht="12.75" x14ac:dyDescent="0.2">
      <c r="AD957" s="63">
        <v>35436</v>
      </c>
      <c r="AE957" s="64">
        <v>35462</v>
      </c>
      <c r="AF957" s="65" t="s">
        <v>3233</v>
      </c>
      <c r="AG957" s="66" t="s">
        <v>3235</v>
      </c>
      <c r="AH957" s="67">
        <v>3.7</v>
      </c>
      <c r="AI957" s="68" t="s">
        <v>2254</v>
      </c>
      <c r="AJ957" s="67">
        <v>0</v>
      </c>
      <c r="AK957" s="69">
        <v>-250000</v>
      </c>
      <c r="FT957" s="14"/>
    </row>
    <row r="958" spans="30:176" ht="12.75" x14ac:dyDescent="0.2">
      <c r="AD958" s="63">
        <v>35436</v>
      </c>
      <c r="AE958" s="64">
        <v>35462</v>
      </c>
      <c r="AF958" s="65" t="s">
        <v>3233</v>
      </c>
      <c r="AG958" s="66" t="s">
        <v>3235</v>
      </c>
      <c r="AH958" s="67">
        <v>3.605</v>
      </c>
      <c r="AI958" s="68" t="s">
        <v>2254</v>
      </c>
      <c r="AJ958" s="67">
        <v>0</v>
      </c>
      <c r="AK958" s="69">
        <v>2000000</v>
      </c>
      <c r="FT958" s="14"/>
    </row>
    <row r="959" spans="30:176" ht="12.75" x14ac:dyDescent="0.2">
      <c r="AD959" s="63">
        <v>35436</v>
      </c>
      <c r="AE959" s="64">
        <v>35462</v>
      </c>
      <c r="AF959" s="65" t="s">
        <v>3233</v>
      </c>
      <c r="AG959" s="66" t="s">
        <v>3235</v>
      </c>
      <c r="AH959" s="67">
        <v>3.65</v>
      </c>
      <c r="AI959" s="68" t="s">
        <v>2254</v>
      </c>
      <c r="AJ959" s="67">
        <v>0</v>
      </c>
      <c r="AK959" s="69">
        <v>2000000</v>
      </c>
      <c r="FT959" s="14"/>
    </row>
    <row r="960" spans="30:176" ht="12.75" x14ac:dyDescent="0.2">
      <c r="AD960" s="63">
        <v>35436</v>
      </c>
      <c r="AE960" s="64">
        <v>35462</v>
      </c>
      <c r="AF960" s="65" t="s">
        <v>3233</v>
      </c>
      <c r="AG960" s="66" t="s">
        <v>3235</v>
      </c>
      <c r="AH960" s="67">
        <v>3.72</v>
      </c>
      <c r="AI960" s="68" t="s">
        <v>2254</v>
      </c>
      <c r="AJ960" s="67">
        <v>0</v>
      </c>
      <c r="AK960" s="69">
        <v>2000000</v>
      </c>
      <c r="FT960" s="14"/>
    </row>
    <row r="961" spans="30:176" ht="12.75" x14ac:dyDescent="0.2">
      <c r="AD961" s="63">
        <v>35436</v>
      </c>
      <c r="AE961" s="64">
        <v>35462</v>
      </c>
      <c r="AF961" s="65" t="s">
        <v>3233</v>
      </c>
      <c r="AG961" s="66" t="s">
        <v>3235</v>
      </c>
      <c r="AH961" s="67">
        <v>3.8149999999999999</v>
      </c>
      <c r="AI961" s="68" t="s">
        <v>2254</v>
      </c>
      <c r="AJ961" s="67">
        <v>0</v>
      </c>
      <c r="AK961" s="69">
        <v>2000000</v>
      </c>
      <c r="FT961" s="14"/>
    </row>
    <row r="962" spans="30:176" ht="12.75" x14ac:dyDescent="0.2">
      <c r="AD962" s="63">
        <v>35436</v>
      </c>
      <c r="AE962" s="64">
        <v>35462</v>
      </c>
      <c r="AF962" s="65" t="s">
        <v>3233</v>
      </c>
      <c r="AG962" s="66" t="s">
        <v>3235</v>
      </c>
      <c r="AH962" s="67">
        <v>3.83</v>
      </c>
      <c r="AI962" s="68" t="s">
        <v>2254</v>
      </c>
      <c r="AJ962" s="67">
        <v>0</v>
      </c>
      <c r="AK962" s="69">
        <v>1000000</v>
      </c>
      <c r="FT962" s="14"/>
    </row>
    <row r="963" spans="30:176" ht="12.75" x14ac:dyDescent="0.2">
      <c r="AD963" s="63">
        <v>35437</v>
      </c>
      <c r="AE963" s="64">
        <v>35462</v>
      </c>
      <c r="AF963" s="65" t="s">
        <v>3236</v>
      </c>
      <c r="AG963" s="66" t="s">
        <v>3237</v>
      </c>
      <c r="AH963" s="67">
        <v>3.7</v>
      </c>
      <c r="AI963" s="68" t="s">
        <v>2254</v>
      </c>
      <c r="AJ963" s="67">
        <v>0</v>
      </c>
      <c r="AK963" s="69">
        <v>850000</v>
      </c>
      <c r="FT963" s="14"/>
    </row>
    <row r="964" spans="30:176" ht="12.75" x14ac:dyDescent="0.2">
      <c r="AD964" s="63">
        <v>35437</v>
      </c>
      <c r="AE964" s="64">
        <v>35462</v>
      </c>
      <c r="AF964" s="65" t="s">
        <v>3236</v>
      </c>
      <c r="AG964" s="66" t="s">
        <v>3237</v>
      </c>
      <c r="AH964" s="67">
        <v>3.6749999999999998</v>
      </c>
      <c r="AI964" s="68" t="s">
        <v>2254</v>
      </c>
      <c r="AJ964" s="67">
        <v>0</v>
      </c>
      <c r="AK964" s="69">
        <v>150000</v>
      </c>
      <c r="FT964" s="14"/>
    </row>
    <row r="965" spans="30:176" ht="12.75" x14ac:dyDescent="0.2">
      <c r="AD965" s="63">
        <v>35437</v>
      </c>
      <c r="AE965" s="64">
        <v>35462</v>
      </c>
      <c r="AF965" s="65" t="s">
        <v>3236</v>
      </c>
      <c r="AG965" s="66" t="s">
        <v>3237</v>
      </c>
      <c r="AH965" s="67">
        <v>3.6</v>
      </c>
      <c r="AI965" s="68" t="s">
        <v>2254</v>
      </c>
      <c r="AJ965" s="67">
        <v>0</v>
      </c>
      <c r="AK965" s="69">
        <v>1000000</v>
      </c>
      <c r="FT965" s="14"/>
    </row>
    <row r="966" spans="30:176" ht="12.75" x14ac:dyDescent="0.2">
      <c r="AD966" s="63">
        <v>35437</v>
      </c>
      <c r="AE966" s="64">
        <v>35462</v>
      </c>
      <c r="AF966" s="65" t="s">
        <v>3236</v>
      </c>
      <c r="AG966" s="66" t="s">
        <v>3237</v>
      </c>
      <c r="AH966" s="67">
        <v>3.3</v>
      </c>
      <c r="AI966" s="68" t="s">
        <v>2254</v>
      </c>
      <c r="AJ966" s="67">
        <v>0</v>
      </c>
      <c r="AK966" s="69">
        <v>500000</v>
      </c>
      <c r="FT966" s="14"/>
    </row>
    <row r="967" spans="30:176" ht="12.75" x14ac:dyDescent="0.2">
      <c r="AD967" s="63">
        <v>35438</v>
      </c>
      <c r="AE967" s="64">
        <v>35462</v>
      </c>
      <c r="AF967" s="65" t="s">
        <v>3238</v>
      </c>
      <c r="AG967" s="66" t="s">
        <v>3239</v>
      </c>
      <c r="AH967" s="67">
        <v>3.55</v>
      </c>
      <c r="AI967" s="68" t="s">
        <v>2254</v>
      </c>
      <c r="AJ967" s="67">
        <v>0</v>
      </c>
      <c r="AK967" s="69">
        <v>2000000</v>
      </c>
      <c r="FT967" s="14"/>
    </row>
    <row r="968" spans="30:176" ht="12.75" x14ac:dyDescent="0.2">
      <c r="AD968" s="63">
        <v>35438</v>
      </c>
      <c r="AE968" s="64">
        <v>35462</v>
      </c>
      <c r="AF968" s="65" t="s">
        <v>3238</v>
      </c>
      <c r="AG968" s="66" t="s">
        <v>3239</v>
      </c>
      <c r="AH968" s="67">
        <v>3.38</v>
      </c>
      <c r="AI968" s="68" t="s">
        <v>2254</v>
      </c>
      <c r="AJ968" s="67">
        <v>0</v>
      </c>
      <c r="AK968" s="69">
        <v>1000000</v>
      </c>
      <c r="FT968" s="14"/>
    </row>
    <row r="969" spans="30:176" ht="12.75" x14ac:dyDescent="0.2">
      <c r="AD969" s="63">
        <v>35439</v>
      </c>
      <c r="AE969" s="64">
        <v>35462</v>
      </c>
      <c r="AF969" s="65" t="s">
        <v>3240</v>
      </c>
      <c r="AG969" s="66" t="s">
        <v>3241</v>
      </c>
      <c r="AH969" s="67">
        <v>3.4049999999999998</v>
      </c>
      <c r="AI969" s="68" t="s">
        <v>2254</v>
      </c>
      <c r="AJ969" s="67">
        <v>0</v>
      </c>
      <c r="AK969" s="69">
        <v>500000</v>
      </c>
      <c r="FT969" s="14"/>
    </row>
    <row r="970" spans="30:176" ht="12.75" x14ac:dyDescent="0.2">
      <c r="AD970" s="63">
        <v>35443</v>
      </c>
      <c r="AE970" s="64">
        <v>35462</v>
      </c>
      <c r="AF970" s="65" t="s">
        <v>3242</v>
      </c>
      <c r="AG970" s="66" t="s">
        <v>3243</v>
      </c>
      <c r="AH970" s="67">
        <v>3.23</v>
      </c>
      <c r="AI970" s="68" t="s">
        <v>2254</v>
      </c>
      <c r="AJ970" s="67">
        <v>0</v>
      </c>
      <c r="AK970" s="69">
        <v>-1000000</v>
      </c>
      <c r="FT970" s="14"/>
    </row>
    <row r="971" spans="30:176" ht="12.75" x14ac:dyDescent="0.2">
      <c r="AD971" s="63">
        <v>35443</v>
      </c>
      <c r="AE971" s="64">
        <v>35462</v>
      </c>
      <c r="AF971" s="65" t="s">
        <v>3244</v>
      </c>
      <c r="AG971" s="66" t="s">
        <v>3241</v>
      </c>
      <c r="AH971" s="67">
        <v>3.35</v>
      </c>
      <c r="AI971" s="68" t="s">
        <v>2254</v>
      </c>
      <c r="AJ971" s="67">
        <v>0</v>
      </c>
      <c r="AK971" s="69">
        <v>-280000</v>
      </c>
      <c r="FT971" s="14"/>
    </row>
    <row r="972" spans="30:176" ht="12.75" x14ac:dyDescent="0.2">
      <c r="AD972" s="63">
        <v>35443</v>
      </c>
      <c r="AE972" s="64">
        <v>35462</v>
      </c>
      <c r="AF972" s="65" t="s">
        <v>3244</v>
      </c>
      <c r="AG972" s="66" t="s">
        <v>3245</v>
      </c>
      <c r="AH972" s="67">
        <v>3.32</v>
      </c>
      <c r="AI972" s="68" t="s">
        <v>2254</v>
      </c>
      <c r="AJ972" s="67">
        <v>0</v>
      </c>
      <c r="AK972" s="69">
        <v>-970000</v>
      </c>
      <c r="FT972" s="14"/>
    </row>
    <row r="973" spans="30:176" ht="12.75" x14ac:dyDescent="0.2">
      <c r="AD973" s="63">
        <v>35443</v>
      </c>
      <c r="AE973" s="64">
        <v>35462</v>
      </c>
      <c r="AF973" s="65" t="s">
        <v>3244</v>
      </c>
      <c r="AG973" s="66" t="s">
        <v>3245</v>
      </c>
      <c r="AH973" s="67">
        <v>3.3</v>
      </c>
      <c r="AI973" s="68" t="s">
        <v>2254</v>
      </c>
      <c r="AJ973" s="67">
        <v>0</v>
      </c>
      <c r="AK973" s="69">
        <v>-500000</v>
      </c>
      <c r="FT973" s="14"/>
    </row>
    <row r="974" spans="30:176" ht="12.75" x14ac:dyDescent="0.2">
      <c r="AD974" s="63">
        <v>35443</v>
      </c>
      <c r="AE974" s="64">
        <v>35462</v>
      </c>
      <c r="AF974" s="65" t="s">
        <v>3244</v>
      </c>
      <c r="AG974" s="66" t="s">
        <v>3245</v>
      </c>
      <c r="AH974" s="67">
        <v>3.34</v>
      </c>
      <c r="AI974" s="68" t="s">
        <v>2254</v>
      </c>
      <c r="AJ974" s="67">
        <v>0</v>
      </c>
      <c r="AK974" s="69">
        <v>-500000</v>
      </c>
      <c r="FT974" s="14"/>
    </row>
    <row r="975" spans="30:176" ht="12.75" x14ac:dyDescent="0.2">
      <c r="AD975" s="63">
        <v>35443</v>
      </c>
      <c r="AE975" s="64">
        <v>35462</v>
      </c>
      <c r="AF975" s="65" t="s">
        <v>3244</v>
      </c>
      <c r="AG975" s="66" t="s">
        <v>3245</v>
      </c>
      <c r="AH975" s="67">
        <v>3.35</v>
      </c>
      <c r="AI975" s="68" t="s">
        <v>2254</v>
      </c>
      <c r="AJ975" s="67">
        <v>0</v>
      </c>
      <c r="AK975" s="69">
        <v>-2500000</v>
      </c>
      <c r="FT975" s="14"/>
    </row>
    <row r="976" spans="30:176" ht="12.75" x14ac:dyDescent="0.2">
      <c r="AD976" s="63">
        <v>35443</v>
      </c>
      <c r="AE976" s="64">
        <v>35462</v>
      </c>
      <c r="AF976" s="65" t="s">
        <v>3244</v>
      </c>
      <c r="AG976" s="66" t="s">
        <v>3245</v>
      </c>
      <c r="AH976" s="67">
        <v>3.2549999999999999</v>
      </c>
      <c r="AI976" s="68" t="s">
        <v>2254</v>
      </c>
      <c r="AJ976" s="67">
        <v>0</v>
      </c>
      <c r="AK976" s="69">
        <v>-1000000</v>
      </c>
      <c r="FT976" s="14"/>
    </row>
    <row r="977" spans="30:176" ht="12.75" x14ac:dyDescent="0.2">
      <c r="AD977" s="63">
        <v>35443</v>
      </c>
      <c r="AE977" s="64">
        <v>35462</v>
      </c>
      <c r="AF977" s="65" t="s">
        <v>3244</v>
      </c>
      <c r="AG977" s="66" t="s">
        <v>3245</v>
      </c>
      <c r="AH977" s="67">
        <v>3.2549999999999999</v>
      </c>
      <c r="AI977" s="68" t="s">
        <v>2254</v>
      </c>
      <c r="AJ977" s="67">
        <v>0</v>
      </c>
      <c r="AK977" s="69">
        <v>1000000</v>
      </c>
      <c r="FT977" s="14"/>
    </row>
    <row r="978" spans="30:176" ht="12.75" x14ac:dyDescent="0.2">
      <c r="AD978" s="63">
        <v>35444</v>
      </c>
      <c r="AE978" s="64">
        <v>35462</v>
      </c>
      <c r="AF978" s="65" t="s">
        <v>3263</v>
      </c>
      <c r="AG978" s="66" t="s">
        <v>3264</v>
      </c>
      <c r="AH978" s="67">
        <v>3.3650000000000002</v>
      </c>
      <c r="AI978" s="68" t="s">
        <v>2280</v>
      </c>
      <c r="AJ978" s="67">
        <v>0</v>
      </c>
      <c r="AK978" s="69">
        <v>-750000</v>
      </c>
      <c r="FT978" s="14"/>
    </row>
    <row r="979" spans="30:176" ht="12.75" x14ac:dyDescent="0.2">
      <c r="AD979" s="63">
        <v>35444</v>
      </c>
      <c r="AE979" s="64">
        <v>35462</v>
      </c>
      <c r="AF979" s="65" t="s">
        <v>3263</v>
      </c>
      <c r="AG979" s="66" t="s">
        <v>3264</v>
      </c>
      <c r="AH979" s="67">
        <v>3.3650000000000002</v>
      </c>
      <c r="AI979" s="68" t="s">
        <v>2280</v>
      </c>
      <c r="AJ979" s="67">
        <v>0</v>
      </c>
      <c r="AK979" s="69">
        <v>-250000</v>
      </c>
      <c r="FT979" s="14"/>
    </row>
    <row r="980" spans="30:176" ht="12.75" x14ac:dyDescent="0.2">
      <c r="AD980" s="63">
        <v>35445</v>
      </c>
      <c r="AE980" s="64">
        <v>35462</v>
      </c>
      <c r="AF980" s="65" t="s">
        <v>3265</v>
      </c>
      <c r="AG980" s="66" t="s">
        <v>3266</v>
      </c>
      <c r="AH980" s="67">
        <v>3.43</v>
      </c>
      <c r="AI980" s="68" t="s">
        <v>2254</v>
      </c>
      <c r="AJ980" s="67">
        <v>0</v>
      </c>
      <c r="AK980" s="69">
        <v>-1000000</v>
      </c>
      <c r="FT980" s="14"/>
    </row>
    <row r="981" spans="30:176" ht="12.75" x14ac:dyDescent="0.2">
      <c r="AD981" s="63">
        <v>35445</v>
      </c>
      <c r="AE981" s="64">
        <v>35462</v>
      </c>
      <c r="AF981" s="65" t="s">
        <v>3265</v>
      </c>
      <c r="AG981" s="66" t="s">
        <v>3266</v>
      </c>
      <c r="AH981" s="67">
        <v>3.1</v>
      </c>
      <c r="AI981" s="68" t="s">
        <v>2254</v>
      </c>
      <c r="AJ981" s="67">
        <v>0</v>
      </c>
      <c r="AK981" s="69">
        <v>-1000000</v>
      </c>
      <c r="FT981" s="14"/>
    </row>
    <row r="982" spans="30:176" ht="12.75" x14ac:dyDescent="0.2">
      <c r="AD982" s="63">
        <v>35445</v>
      </c>
      <c r="AE982" s="64">
        <v>35462</v>
      </c>
      <c r="AF982" s="65" t="s">
        <v>3265</v>
      </c>
      <c r="AG982" s="66" t="s">
        <v>3266</v>
      </c>
      <c r="AH982" s="67">
        <v>3.57</v>
      </c>
      <c r="AI982" s="68" t="s">
        <v>2254</v>
      </c>
      <c r="AJ982" s="67">
        <v>0</v>
      </c>
      <c r="AK982" s="69">
        <v>-140000</v>
      </c>
      <c r="FT982" s="14"/>
    </row>
    <row r="983" spans="30:176" ht="12.75" x14ac:dyDescent="0.2">
      <c r="AD983" s="63">
        <v>35445</v>
      </c>
      <c r="AE983" s="64">
        <v>35462</v>
      </c>
      <c r="AF983" s="65" t="s">
        <v>3265</v>
      </c>
      <c r="AG983" s="66" t="s">
        <v>3266</v>
      </c>
      <c r="AH983" s="67">
        <v>3.57</v>
      </c>
      <c r="AI983" s="68" t="s">
        <v>2254</v>
      </c>
      <c r="AJ983" s="67">
        <v>0</v>
      </c>
      <c r="AK983" s="69">
        <v>-1000000</v>
      </c>
      <c r="FT983" s="14"/>
    </row>
    <row r="984" spans="30:176" ht="12.75" x14ac:dyDescent="0.2">
      <c r="AD984" s="63">
        <v>35445</v>
      </c>
      <c r="AE984" s="64">
        <v>35462</v>
      </c>
      <c r="AF984" s="65" t="s">
        <v>3265</v>
      </c>
      <c r="AG984" s="66" t="s">
        <v>3266</v>
      </c>
      <c r="AH984" s="67">
        <v>3.61</v>
      </c>
      <c r="AI984" s="68" t="s">
        <v>2254</v>
      </c>
      <c r="AJ984" s="67">
        <v>0</v>
      </c>
      <c r="AK984" s="69">
        <v>-1000000</v>
      </c>
      <c r="FT984" s="14"/>
    </row>
    <row r="985" spans="30:176" ht="12.75" x14ac:dyDescent="0.2">
      <c r="AD985" s="63">
        <v>35445</v>
      </c>
      <c r="AE985" s="64">
        <v>35462</v>
      </c>
      <c r="AF985" s="65" t="s">
        <v>3265</v>
      </c>
      <c r="AG985" s="66" t="s">
        <v>3266</v>
      </c>
      <c r="AH985" s="67" t="s">
        <v>3267</v>
      </c>
      <c r="AI985" s="68" t="s">
        <v>2254</v>
      </c>
      <c r="AJ985" s="67">
        <v>0</v>
      </c>
      <c r="AK985" s="69">
        <v>1000000</v>
      </c>
      <c r="FT985" s="14"/>
    </row>
    <row r="986" spans="30:176" ht="12.75" x14ac:dyDescent="0.2">
      <c r="AD986" s="63">
        <v>35445</v>
      </c>
      <c r="AE986" s="64">
        <v>35462</v>
      </c>
      <c r="AF986" s="65" t="s">
        <v>3265</v>
      </c>
      <c r="AG986" s="66" t="s">
        <v>3266</v>
      </c>
      <c r="AH986" s="67" t="s">
        <v>3268</v>
      </c>
      <c r="AI986" s="68" t="s">
        <v>2254</v>
      </c>
      <c r="AJ986" s="67">
        <v>0</v>
      </c>
      <c r="AK986" s="69">
        <v>1000000</v>
      </c>
      <c r="FT986" s="14"/>
    </row>
    <row r="987" spans="30:176" ht="12.75" x14ac:dyDescent="0.2">
      <c r="AD987" s="63">
        <v>35445</v>
      </c>
      <c r="AE987" s="64">
        <v>35462</v>
      </c>
      <c r="AF987" s="65" t="s">
        <v>3284</v>
      </c>
      <c r="AG987" s="66" t="s">
        <v>3285</v>
      </c>
      <c r="AH987" s="67">
        <v>3.53</v>
      </c>
      <c r="AI987" s="68" t="s">
        <v>2254</v>
      </c>
      <c r="AJ987" s="67">
        <v>0</v>
      </c>
      <c r="AK987" s="69">
        <v>500000</v>
      </c>
      <c r="FT987" s="14"/>
    </row>
    <row r="988" spans="30:176" ht="12.75" x14ac:dyDescent="0.2">
      <c r="AD988" s="63">
        <v>35446</v>
      </c>
      <c r="AE988" s="64">
        <v>35462</v>
      </c>
      <c r="AF988" s="65" t="s">
        <v>3286</v>
      </c>
      <c r="AG988" s="66" t="s">
        <v>3287</v>
      </c>
      <c r="AH988" s="67">
        <v>3.55</v>
      </c>
      <c r="AI988" s="68" t="s">
        <v>2254</v>
      </c>
      <c r="AJ988" s="67">
        <v>0</v>
      </c>
      <c r="AK988" s="69">
        <v>60000</v>
      </c>
      <c r="FT988" s="14"/>
    </row>
    <row r="989" spans="30:176" ht="12.75" x14ac:dyDescent="0.2">
      <c r="AD989" s="63">
        <v>35446</v>
      </c>
      <c r="AE989" s="64">
        <v>35462</v>
      </c>
      <c r="AF989" s="65" t="s">
        <v>3286</v>
      </c>
      <c r="AG989" s="66" t="s">
        <v>3287</v>
      </c>
      <c r="AH989" s="67">
        <v>3.58</v>
      </c>
      <c r="AI989" s="68" t="s">
        <v>2254</v>
      </c>
      <c r="AJ989" s="67">
        <v>0</v>
      </c>
      <c r="AK989" s="69">
        <v>100000</v>
      </c>
      <c r="FT989" s="14"/>
    </row>
    <row r="990" spans="30:176" ht="12.75" x14ac:dyDescent="0.2">
      <c r="AD990" s="63">
        <v>35446</v>
      </c>
      <c r="AE990" s="64">
        <v>35462</v>
      </c>
      <c r="AF990" s="65" t="s">
        <v>3286</v>
      </c>
      <c r="AG990" s="66" t="s">
        <v>3287</v>
      </c>
      <c r="AH990" s="67">
        <v>3.59</v>
      </c>
      <c r="AI990" s="68" t="s">
        <v>2254</v>
      </c>
      <c r="AJ990" s="67">
        <v>0</v>
      </c>
      <c r="AK990" s="69">
        <v>100000</v>
      </c>
      <c r="FT990" s="14"/>
    </row>
    <row r="991" spans="30:176" ht="12.75" x14ac:dyDescent="0.2">
      <c r="AD991" s="63">
        <v>35446</v>
      </c>
      <c r="AE991" s="64">
        <v>35462</v>
      </c>
      <c r="AF991" s="65" t="s">
        <v>3286</v>
      </c>
      <c r="AG991" s="66" t="s">
        <v>3287</v>
      </c>
      <c r="AH991" s="67">
        <v>3.6</v>
      </c>
      <c r="AI991" s="68" t="s">
        <v>2254</v>
      </c>
      <c r="AJ991" s="67">
        <v>0</v>
      </c>
      <c r="AK991" s="69">
        <v>170000</v>
      </c>
      <c r="FT991" s="14"/>
    </row>
    <row r="992" spans="30:176" ht="12.75" x14ac:dyDescent="0.2">
      <c r="AD992" s="63">
        <v>35446</v>
      </c>
      <c r="AE992" s="64">
        <v>35462</v>
      </c>
      <c r="AF992" s="65" t="s">
        <v>3286</v>
      </c>
      <c r="AG992" s="66" t="s">
        <v>3287</v>
      </c>
      <c r="AH992" s="67">
        <v>3.59</v>
      </c>
      <c r="AI992" s="68" t="s">
        <v>2254</v>
      </c>
      <c r="AJ992" s="67">
        <v>0</v>
      </c>
      <c r="AK992" s="69">
        <v>500000</v>
      </c>
      <c r="FT992" s="14"/>
    </row>
    <row r="993" spans="30:176" ht="12.75" x14ac:dyDescent="0.2">
      <c r="AD993" s="63">
        <v>35446</v>
      </c>
      <c r="AE993" s="64">
        <v>35462</v>
      </c>
      <c r="AF993" s="65" t="s">
        <v>3286</v>
      </c>
      <c r="AG993" s="66" t="s">
        <v>3287</v>
      </c>
      <c r="AH993" s="67">
        <v>3.4</v>
      </c>
      <c r="AI993" s="68" t="s">
        <v>2254</v>
      </c>
      <c r="AJ993" s="67">
        <v>0</v>
      </c>
      <c r="AK993" s="69">
        <v>3000000</v>
      </c>
      <c r="FT993" s="14"/>
    </row>
    <row r="994" spans="30:176" ht="12.75" x14ac:dyDescent="0.2">
      <c r="AD994" s="63">
        <v>35447</v>
      </c>
      <c r="AE994" s="64">
        <v>35462</v>
      </c>
      <c r="AF994" s="65" t="s">
        <v>3288</v>
      </c>
      <c r="AG994" s="66" t="s">
        <v>3289</v>
      </c>
      <c r="AH994" s="67">
        <v>3.2</v>
      </c>
      <c r="AI994" s="68" t="s">
        <v>2254</v>
      </c>
      <c r="AJ994" s="67">
        <v>0</v>
      </c>
      <c r="AK994" s="69">
        <v>-1500000</v>
      </c>
      <c r="FT994" s="14"/>
    </row>
    <row r="995" spans="30:176" ht="12.75" x14ac:dyDescent="0.2">
      <c r="AD995" s="63">
        <v>35447</v>
      </c>
      <c r="AE995" s="64">
        <v>35462</v>
      </c>
      <c r="AF995" s="65" t="s">
        <v>3288</v>
      </c>
      <c r="AG995" s="66" t="s">
        <v>3289</v>
      </c>
      <c r="AH995" s="67">
        <v>3.2</v>
      </c>
      <c r="AI995" s="68" t="s">
        <v>2254</v>
      </c>
      <c r="AJ995" s="67">
        <v>0</v>
      </c>
      <c r="AK995" s="69">
        <v>1000000</v>
      </c>
      <c r="FT995" s="14"/>
    </row>
    <row r="996" spans="30:176" ht="12.75" x14ac:dyDescent="0.2">
      <c r="AD996" s="63">
        <v>35450</v>
      </c>
      <c r="AE996" s="64">
        <v>35462</v>
      </c>
      <c r="AF996" s="65" t="s">
        <v>3290</v>
      </c>
      <c r="AG996" s="66" t="s">
        <v>3291</v>
      </c>
      <c r="AH996" s="67">
        <v>3</v>
      </c>
      <c r="AI996" s="68" t="s">
        <v>2254</v>
      </c>
      <c r="AJ996" s="67">
        <v>0</v>
      </c>
      <c r="AK996" s="69">
        <v>500000</v>
      </c>
      <c r="FT996" s="14"/>
    </row>
    <row r="997" spans="30:176" ht="12.75" x14ac:dyDescent="0.2">
      <c r="AD997" s="63">
        <v>35451</v>
      </c>
      <c r="AE997" s="64">
        <v>35462</v>
      </c>
      <c r="AF997" s="65" t="s">
        <v>3292</v>
      </c>
      <c r="AG997" s="66" t="s">
        <v>3293</v>
      </c>
      <c r="AH997" s="67">
        <v>2.88</v>
      </c>
      <c r="AI997" s="68" t="s">
        <v>2254</v>
      </c>
      <c r="AJ997" s="67">
        <v>0</v>
      </c>
      <c r="AK997" s="69">
        <v>-750000</v>
      </c>
      <c r="FT997" s="14"/>
    </row>
    <row r="998" spans="30:176" ht="12.75" x14ac:dyDescent="0.2">
      <c r="AD998" s="63">
        <v>35451</v>
      </c>
      <c r="AE998" s="64">
        <v>35462</v>
      </c>
      <c r="AF998" s="65" t="s">
        <v>3294</v>
      </c>
      <c r="AG998" s="66" t="s">
        <v>3295</v>
      </c>
      <c r="AH998" s="67">
        <v>2.9</v>
      </c>
      <c r="AI998" s="68" t="s">
        <v>2254</v>
      </c>
      <c r="AJ998" s="67">
        <v>0</v>
      </c>
      <c r="AK998" s="69">
        <v>-1500000</v>
      </c>
      <c r="FT998" s="14"/>
    </row>
    <row r="999" spans="30:176" ht="12.75" x14ac:dyDescent="0.2">
      <c r="AD999" s="63">
        <v>35452</v>
      </c>
      <c r="AE999" s="64">
        <v>35462</v>
      </c>
      <c r="AF999" s="65" t="s">
        <v>3296</v>
      </c>
      <c r="AG999" s="66" t="s">
        <v>3297</v>
      </c>
      <c r="AH999" s="67">
        <v>2.9079999999999999</v>
      </c>
      <c r="AI999" s="68" t="s">
        <v>2254</v>
      </c>
      <c r="AJ999" s="67">
        <v>0</v>
      </c>
      <c r="AK999" s="69">
        <v>3730000</v>
      </c>
      <c r="FT999" s="14"/>
    </row>
    <row r="1000" spans="30:176" ht="12.75" x14ac:dyDescent="0.2">
      <c r="AD1000" s="63">
        <v>35452</v>
      </c>
      <c r="AE1000" s="64">
        <v>35462</v>
      </c>
      <c r="AF1000" s="65" t="s">
        <v>3296</v>
      </c>
      <c r="AG1000" s="66" t="s">
        <v>3297</v>
      </c>
      <c r="AH1000" s="67">
        <v>2.9079999999999999</v>
      </c>
      <c r="AI1000" s="68" t="s">
        <v>2663</v>
      </c>
      <c r="AJ1000" s="67">
        <v>0</v>
      </c>
      <c r="AK1000" s="69">
        <v>-1000000</v>
      </c>
      <c r="FT1000" s="14"/>
    </row>
    <row r="1001" spans="30:176" ht="12.75" x14ac:dyDescent="0.2">
      <c r="AD1001" s="63">
        <v>35452</v>
      </c>
      <c r="AE1001" s="64">
        <v>35462</v>
      </c>
      <c r="AF1001" s="65" t="s">
        <v>3296</v>
      </c>
      <c r="AG1001" s="66" t="s">
        <v>3297</v>
      </c>
      <c r="AH1001" s="67">
        <v>2.9079999999999999</v>
      </c>
      <c r="AI1001" s="68" t="s">
        <v>2280</v>
      </c>
      <c r="AJ1001" s="67">
        <v>0</v>
      </c>
      <c r="AK1001" s="69">
        <v>-2730000</v>
      </c>
      <c r="FT1001" s="14"/>
    </row>
    <row r="1002" spans="30:176" ht="12.75" x14ac:dyDescent="0.2">
      <c r="AD1002" s="63">
        <v>35452</v>
      </c>
      <c r="AE1002" s="64">
        <v>35462</v>
      </c>
      <c r="AF1002" s="65" t="s">
        <v>3298</v>
      </c>
      <c r="AG1002" s="66" t="s">
        <v>3299</v>
      </c>
      <c r="AH1002" s="67">
        <v>2.85</v>
      </c>
      <c r="AI1002" s="68" t="s">
        <v>2254</v>
      </c>
      <c r="AJ1002" s="67">
        <v>0</v>
      </c>
      <c r="AK1002" s="69">
        <v>1000000</v>
      </c>
      <c r="FT1002" s="14"/>
    </row>
    <row r="1003" spans="30:176" ht="12.75" x14ac:dyDescent="0.2">
      <c r="AD1003" s="63">
        <v>35452</v>
      </c>
      <c r="AE1003" s="64">
        <v>35462</v>
      </c>
      <c r="AF1003" s="65" t="s">
        <v>3298</v>
      </c>
      <c r="AG1003" s="66" t="s">
        <v>3299</v>
      </c>
      <c r="AH1003" s="67">
        <v>2.93</v>
      </c>
      <c r="AI1003" s="68" t="s">
        <v>2254</v>
      </c>
      <c r="AJ1003" s="67">
        <v>0</v>
      </c>
      <c r="AK1003" s="69">
        <v>-1000000</v>
      </c>
      <c r="FT1003" s="14"/>
    </row>
    <row r="1004" spans="30:176" ht="12.75" x14ac:dyDescent="0.2">
      <c r="AD1004" s="63">
        <v>35452</v>
      </c>
      <c r="AE1004" s="64">
        <v>35462</v>
      </c>
      <c r="AF1004" s="65" t="s">
        <v>3298</v>
      </c>
      <c r="AG1004" s="66" t="s">
        <v>3299</v>
      </c>
      <c r="AH1004" s="67">
        <v>2.92</v>
      </c>
      <c r="AI1004" s="68" t="s">
        <v>2254</v>
      </c>
      <c r="AJ1004" s="67">
        <v>0</v>
      </c>
      <c r="AK1004" s="69">
        <v>-1000000</v>
      </c>
      <c r="FT1004" s="14"/>
    </row>
    <row r="1005" spans="30:176" ht="12.75" x14ac:dyDescent="0.2">
      <c r="AD1005" s="63">
        <v>35453</v>
      </c>
      <c r="AE1005" s="64">
        <v>35462</v>
      </c>
      <c r="AF1005" s="65" t="s">
        <v>3300</v>
      </c>
      <c r="AG1005" s="66" t="s">
        <v>3301</v>
      </c>
      <c r="AH1005" s="67">
        <v>2.8</v>
      </c>
      <c r="AI1005" s="68" t="s">
        <v>2254</v>
      </c>
      <c r="AJ1005" s="67">
        <v>0</v>
      </c>
      <c r="AK1005" s="69">
        <v>1000000</v>
      </c>
      <c r="FT1005" s="14"/>
    </row>
    <row r="1006" spans="30:176" ht="12.75" x14ac:dyDescent="0.2">
      <c r="AD1006" s="63">
        <v>35453</v>
      </c>
      <c r="AE1006" s="64">
        <v>35462</v>
      </c>
      <c r="AF1006" s="65" t="s">
        <v>3300</v>
      </c>
      <c r="AG1006" s="66" t="s">
        <v>3301</v>
      </c>
      <c r="AH1006" s="67">
        <v>2.7850000000000001</v>
      </c>
      <c r="AI1006" s="68" t="s">
        <v>2254</v>
      </c>
      <c r="AJ1006" s="67">
        <v>0</v>
      </c>
      <c r="AK1006" s="69">
        <v>500000</v>
      </c>
      <c r="FT1006" s="14"/>
    </row>
    <row r="1007" spans="30:176" ht="12.75" x14ac:dyDescent="0.2">
      <c r="AD1007" s="63">
        <v>35453</v>
      </c>
      <c r="AE1007" s="64">
        <v>35462</v>
      </c>
      <c r="AF1007" s="65" t="s">
        <v>3300</v>
      </c>
      <c r="AG1007" s="66" t="s">
        <v>3301</v>
      </c>
      <c r="AH1007" s="67">
        <v>2.7850000000000001</v>
      </c>
      <c r="AI1007" s="68" t="s">
        <v>2254</v>
      </c>
      <c r="AJ1007" s="67">
        <v>0</v>
      </c>
      <c r="AK1007" s="69">
        <v>500000</v>
      </c>
      <c r="FT1007" s="14"/>
    </row>
    <row r="1008" spans="30:176" ht="12.75" x14ac:dyDescent="0.2">
      <c r="AD1008" s="63">
        <v>35454</v>
      </c>
      <c r="AE1008" s="64">
        <v>35462</v>
      </c>
      <c r="AF1008" s="65" t="s">
        <v>3302</v>
      </c>
      <c r="AG1008" s="66" t="s">
        <v>3303</v>
      </c>
      <c r="AH1008" s="67">
        <v>2.6850000000000001</v>
      </c>
      <c r="AI1008" s="68" t="s">
        <v>2254</v>
      </c>
      <c r="AJ1008" s="67">
        <v>0</v>
      </c>
      <c r="AK1008" s="69">
        <v>-280000</v>
      </c>
      <c r="FT1008" s="14"/>
    </row>
    <row r="1009" spans="30:176" ht="12.75" x14ac:dyDescent="0.2">
      <c r="AD1009" s="63">
        <v>35768</v>
      </c>
      <c r="AE1009" s="64">
        <v>35462</v>
      </c>
      <c r="AF1009" s="65" t="s">
        <v>3302</v>
      </c>
      <c r="AG1009" s="66" t="s">
        <v>3303</v>
      </c>
      <c r="AH1009" s="67">
        <v>2.7650000000000001</v>
      </c>
      <c r="AI1009" s="68" t="s">
        <v>2254</v>
      </c>
      <c r="AJ1009" s="67">
        <v>0</v>
      </c>
      <c r="AK1009" s="69">
        <v>1000000</v>
      </c>
      <c r="FT1009" s="14"/>
    </row>
    <row r="1010" spans="30:176" ht="12.75" x14ac:dyDescent="0.2">
      <c r="AD1010" s="63">
        <v>35457</v>
      </c>
      <c r="AE1010" s="64">
        <v>35462</v>
      </c>
      <c r="AF1010" s="65" t="s">
        <v>3304</v>
      </c>
      <c r="AG1010" s="66" t="s">
        <v>3305</v>
      </c>
      <c r="AH1010" s="67">
        <v>2.81</v>
      </c>
      <c r="AI1010" s="68" t="s">
        <v>2254</v>
      </c>
      <c r="AJ1010" s="67">
        <v>0</v>
      </c>
      <c r="AK1010" s="69">
        <v>-350000</v>
      </c>
      <c r="FT1010" s="14"/>
    </row>
    <row r="1011" spans="30:176" ht="12.75" x14ac:dyDescent="0.2">
      <c r="AD1011" s="63">
        <v>35457</v>
      </c>
      <c r="AE1011" s="64">
        <v>35462</v>
      </c>
      <c r="AF1011" s="65" t="s">
        <v>3306</v>
      </c>
      <c r="AG1011" s="66" t="s">
        <v>3307</v>
      </c>
      <c r="AH1011" s="67">
        <v>2.9750000000000001</v>
      </c>
      <c r="AI1011" s="68" t="s">
        <v>2254</v>
      </c>
      <c r="AJ1011" s="67">
        <v>0</v>
      </c>
      <c r="AK1011" s="69">
        <v>1000000</v>
      </c>
      <c r="FT1011" s="14"/>
    </row>
    <row r="1012" spans="30:176" ht="12.75" x14ac:dyDescent="0.2">
      <c r="AK1012" s="69">
        <f>SUM(AK872:AK1011)</f>
        <v>555000</v>
      </c>
      <c r="FT1012" s="14"/>
    </row>
    <row r="1013" spans="30:176" ht="12.75" x14ac:dyDescent="0.2">
      <c r="AD1013" s="63"/>
      <c r="AE1013" s="64"/>
      <c r="AF1013" s="65"/>
      <c r="AG1013" s="66"/>
      <c r="AK1013" s="5"/>
      <c r="FT1013" s="14"/>
    </row>
    <row r="1014" spans="30:176" ht="12.75" x14ac:dyDescent="0.2">
      <c r="AD1014" s="63">
        <v>35180</v>
      </c>
      <c r="AE1014" s="64">
        <v>35490</v>
      </c>
      <c r="AF1014" s="65" t="s">
        <v>2305</v>
      </c>
      <c r="AG1014" s="66" t="s">
        <v>2295</v>
      </c>
      <c r="AH1014" s="67">
        <v>2.0299999999999998</v>
      </c>
      <c r="AI1014" s="68" t="s">
        <v>2245</v>
      </c>
      <c r="AJ1014" s="67">
        <v>0</v>
      </c>
      <c r="AK1014" s="69">
        <v>-620000</v>
      </c>
      <c r="FT1014" s="14"/>
    </row>
    <row r="1015" spans="30:176" ht="12.75" x14ac:dyDescent="0.2">
      <c r="AD1015" s="63">
        <v>35215</v>
      </c>
      <c r="AE1015" s="64">
        <v>35490</v>
      </c>
      <c r="AF1015" s="65" t="s">
        <v>2316</v>
      </c>
      <c r="AG1015" s="66">
        <v>472916</v>
      </c>
      <c r="AH1015" s="67">
        <v>2.23</v>
      </c>
      <c r="AI1015" s="68" t="s">
        <v>2254</v>
      </c>
      <c r="AJ1015" s="67">
        <v>0</v>
      </c>
      <c r="AK1015" s="69">
        <v>620000</v>
      </c>
      <c r="FT1015" s="14"/>
    </row>
    <row r="1016" spans="30:176" ht="12.75" x14ac:dyDescent="0.2">
      <c r="AD1016" s="63">
        <v>35227</v>
      </c>
      <c r="AE1016" s="64">
        <v>35490</v>
      </c>
      <c r="AF1016" s="65" t="s">
        <v>2320</v>
      </c>
      <c r="AG1016" s="66">
        <v>44813.2</v>
      </c>
      <c r="AH1016" s="67">
        <v>2.2250000000000001</v>
      </c>
      <c r="AI1016" s="68" t="s">
        <v>2280</v>
      </c>
      <c r="AJ1016" s="67">
        <v>0</v>
      </c>
      <c r="AK1016" s="69">
        <v>-620000</v>
      </c>
      <c r="FT1016" s="14"/>
    </row>
    <row r="1017" spans="30:176" ht="12.75" x14ac:dyDescent="0.2">
      <c r="AD1017" s="63">
        <v>35227</v>
      </c>
      <c r="AE1017" s="64">
        <v>35490</v>
      </c>
      <c r="AF1017" s="65" t="s">
        <v>2320</v>
      </c>
      <c r="AG1017" s="66">
        <v>44813.2</v>
      </c>
      <c r="AH1017" s="67">
        <v>2.2250000000000001</v>
      </c>
      <c r="AI1017" s="68" t="s">
        <v>2280</v>
      </c>
      <c r="AJ1017" s="67">
        <v>0</v>
      </c>
      <c r="AK1017" s="69">
        <v>620000</v>
      </c>
      <c r="FT1017" s="14"/>
    </row>
    <row r="1018" spans="30:176" ht="12.75" x14ac:dyDescent="0.2">
      <c r="AD1018" s="63">
        <v>35373</v>
      </c>
      <c r="AE1018" s="64">
        <v>35490</v>
      </c>
      <c r="AF1018" s="65" t="s">
        <v>3153</v>
      </c>
      <c r="AG1018" s="66" t="s">
        <v>3154</v>
      </c>
      <c r="AH1018" s="67">
        <v>2.21</v>
      </c>
      <c r="AI1018" s="68" t="s">
        <v>2254</v>
      </c>
      <c r="AJ1018" s="67">
        <v>0</v>
      </c>
      <c r="AK1018" s="69">
        <v>-500000</v>
      </c>
      <c r="FT1018" s="14"/>
    </row>
    <row r="1019" spans="30:176" ht="12.75" x14ac:dyDescent="0.2">
      <c r="AD1019" s="63">
        <v>35373</v>
      </c>
      <c r="AE1019" s="64">
        <v>35490</v>
      </c>
      <c r="AF1019" s="65" t="s">
        <v>3153</v>
      </c>
      <c r="AG1019" s="66" t="s">
        <v>3154</v>
      </c>
      <c r="AH1019" s="67">
        <v>2.21</v>
      </c>
      <c r="AI1019" s="68" t="s">
        <v>2254</v>
      </c>
      <c r="AJ1019" s="67">
        <v>0</v>
      </c>
      <c r="AK1019" s="69">
        <v>-500000</v>
      </c>
      <c r="FT1019" s="14"/>
    </row>
    <row r="1020" spans="30:176" ht="12.75" x14ac:dyDescent="0.2">
      <c r="AD1020" s="63">
        <v>35374</v>
      </c>
      <c r="AE1020" s="64">
        <v>35490</v>
      </c>
      <c r="AF1020" s="65" t="s">
        <v>3155</v>
      </c>
      <c r="AG1020" s="66" t="s">
        <v>3156</v>
      </c>
      <c r="AH1020" s="67">
        <v>2.15</v>
      </c>
      <c r="AI1020" s="68" t="s">
        <v>2280</v>
      </c>
      <c r="AJ1020" s="67">
        <v>0</v>
      </c>
      <c r="AK1020" s="69">
        <v>-1000000</v>
      </c>
      <c r="FT1020" s="14"/>
    </row>
    <row r="1021" spans="30:176" ht="12.75" x14ac:dyDescent="0.2">
      <c r="AD1021" s="63">
        <v>35374</v>
      </c>
      <c r="AE1021" s="64">
        <v>35490</v>
      </c>
      <c r="AF1021" s="65" t="s">
        <v>3155</v>
      </c>
      <c r="AG1021" s="66" t="s">
        <v>3156</v>
      </c>
      <c r="AH1021" s="67">
        <v>2.17</v>
      </c>
      <c r="AI1021" s="68" t="s">
        <v>2280</v>
      </c>
      <c r="AJ1021" s="67">
        <v>0</v>
      </c>
      <c r="AK1021" s="69">
        <v>-1000000</v>
      </c>
      <c r="FT1021" s="14"/>
    </row>
    <row r="1022" spans="30:176" ht="12.75" x14ac:dyDescent="0.2">
      <c r="AD1022" s="63">
        <v>35381</v>
      </c>
      <c r="AE1022" s="64">
        <v>35490</v>
      </c>
      <c r="AF1022" s="65" t="s">
        <v>2977</v>
      </c>
      <c r="AG1022" s="66" t="s">
        <v>2978</v>
      </c>
      <c r="AH1022" s="67">
        <v>2.27</v>
      </c>
      <c r="AI1022" s="68" t="s">
        <v>2280</v>
      </c>
      <c r="AJ1022" s="67">
        <v>0</v>
      </c>
      <c r="AK1022" s="69">
        <v>-1000000</v>
      </c>
      <c r="FT1022" s="14"/>
    </row>
    <row r="1023" spans="30:176" ht="12.75" x14ac:dyDescent="0.2">
      <c r="AD1023" s="63">
        <v>35382</v>
      </c>
      <c r="AE1023" s="64">
        <v>35490</v>
      </c>
      <c r="AF1023" s="65" t="s">
        <v>3157</v>
      </c>
      <c r="AG1023" s="66" t="s">
        <v>3158</v>
      </c>
      <c r="AH1023" s="67">
        <v>2.27</v>
      </c>
      <c r="AI1023" s="68" t="s">
        <v>2280</v>
      </c>
      <c r="AJ1023" s="67">
        <v>0</v>
      </c>
      <c r="AK1023" s="69">
        <v>-1000000</v>
      </c>
      <c r="FT1023" s="14"/>
    </row>
    <row r="1024" spans="30:176" ht="12.75" x14ac:dyDescent="0.2">
      <c r="AD1024" s="63">
        <v>35382</v>
      </c>
      <c r="AE1024" s="64">
        <v>35490</v>
      </c>
      <c r="AF1024" s="65" t="s">
        <v>3157</v>
      </c>
      <c r="AG1024" s="66" t="s">
        <v>3158</v>
      </c>
      <c r="AH1024" s="67">
        <v>2.27</v>
      </c>
      <c r="AI1024" s="68" t="s">
        <v>2280</v>
      </c>
      <c r="AJ1024" s="67">
        <v>0</v>
      </c>
      <c r="AK1024" s="69">
        <v>-1000000</v>
      </c>
      <c r="FT1024" s="14"/>
    </row>
    <row r="1025" spans="30:176" ht="12.75" x14ac:dyDescent="0.2">
      <c r="AD1025" s="63">
        <v>35383</v>
      </c>
      <c r="AE1025" s="64">
        <v>35490</v>
      </c>
      <c r="AF1025" s="65" t="s">
        <v>3308</v>
      </c>
      <c r="AG1025" s="66" t="s">
        <v>3309</v>
      </c>
      <c r="AH1025" s="67">
        <v>2.3250000000000002</v>
      </c>
      <c r="AI1025" s="68" t="s">
        <v>2280</v>
      </c>
      <c r="AJ1025" s="67">
        <v>0</v>
      </c>
      <c r="AK1025" s="69">
        <v>-1000000</v>
      </c>
      <c r="FT1025" s="14"/>
    </row>
    <row r="1026" spans="30:176" ht="12.75" x14ac:dyDescent="0.2">
      <c r="AD1026" s="63">
        <v>35389</v>
      </c>
      <c r="AE1026" s="64">
        <v>35490</v>
      </c>
      <c r="AF1026" s="65" t="s">
        <v>2993</v>
      </c>
      <c r="AG1026" s="66" t="s">
        <v>2994</v>
      </c>
      <c r="AH1026" s="67">
        <v>2.56</v>
      </c>
      <c r="AI1026" s="68" t="s">
        <v>2254</v>
      </c>
      <c r="AJ1026" s="67">
        <v>0</v>
      </c>
      <c r="AK1026" s="69">
        <v>2000000</v>
      </c>
      <c r="FT1026" s="14"/>
    </row>
    <row r="1027" spans="30:176" ht="12.75" x14ac:dyDescent="0.2">
      <c r="AD1027" s="63">
        <v>35389</v>
      </c>
      <c r="AE1027" s="64">
        <v>35490</v>
      </c>
      <c r="AF1027" s="65" t="s">
        <v>2993</v>
      </c>
      <c r="AG1027" s="66" t="s">
        <v>2994</v>
      </c>
      <c r="AH1027" s="67">
        <v>2.5249999999999999</v>
      </c>
      <c r="AI1027" s="68" t="s">
        <v>2280</v>
      </c>
      <c r="AJ1027" s="67">
        <v>0</v>
      </c>
      <c r="AK1027" s="69">
        <v>-4546</v>
      </c>
      <c r="FT1027" s="14"/>
    </row>
    <row r="1028" spans="30:176" ht="12.75" x14ac:dyDescent="0.2">
      <c r="AD1028" s="63">
        <v>35390</v>
      </c>
      <c r="AE1028" s="64">
        <v>35490</v>
      </c>
      <c r="AF1028" s="65" t="s">
        <v>3310</v>
      </c>
      <c r="AG1028" s="66" t="s">
        <v>3311</v>
      </c>
      <c r="AH1028" s="67">
        <v>2.65</v>
      </c>
      <c r="AI1028" s="68" t="s">
        <v>2254</v>
      </c>
      <c r="AJ1028" s="67">
        <v>0</v>
      </c>
      <c r="AK1028" s="69">
        <v>1000000</v>
      </c>
      <c r="FT1028" s="14"/>
    </row>
    <row r="1029" spans="30:176" ht="12.75" x14ac:dyDescent="0.2">
      <c r="AD1029" s="63">
        <v>35391</v>
      </c>
      <c r="AE1029" s="64">
        <v>35490</v>
      </c>
      <c r="AF1029" s="65" t="s">
        <v>3159</v>
      </c>
      <c r="AG1029" s="66" t="s">
        <v>3174</v>
      </c>
      <c r="AH1029" s="67">
        <v>2.62</v>
      </c>
      <c r="AI1029" s="68" t="s">
        <v>2254</v>
      </c>
      <c r="AJ1029" s="67">
        <v>0</v>
      </c>
      <c r="AK1029" s="69">
        <v>-500000</v>
      </c>
      <c r="FT1029" s="14"/>
    </row>
    <row r="1030" spans="30:176" ht="12.75" x14ac:dyDescent="0.2">
      <c r="AD1030" s="63">
        <v>35395</v>
      </c>
      <c r="AE1030" s="64">
        <v>35490</v>
      </c>
      <c r="AF1030" s="65" t="s">
        <v>3175</v>
      </c>
      <c r="AG1030" s="66" t="s">
        <v>3176</v>
      </c>
      <c r="AH1030" s="67">
        <v>2.6949999999999998</v>
      </c>
      <c r="AI1030" s="68" t="s">
        <v>2280</v>
      </c>
      <c r="AJ1030" s="67">
        <v>0</v>
      </c>
      <c r="AK1030" s="69">
        <v>1000000</v>
      </c>
      <c r="FT1030" s="14"/>
    </row>
    <row r="1031" spans="30:176" ht="12.75" x14ac:dyDescent="0.2">
      <c r="AD1031" s="63">
        <v>35395</v>
      </c>
      <c r="AE1031" s="64">
        <v>35490</v>
      </c>
      <c r="AF1031" s="65" t="s">
        <v>3175</v>
      </c>
      <c r="AG1031" s="66" t="s">
        <v>3176</v>
      </c>
      <c r="AH1031" s="67">
        <v>2.7250000000000001</v>
      </c>
      <c r="AI1031" s="68" t="s">
        <v>2254</v>
      </c>
      <c r="AJ1031" s="67">
        <v>0</v>
      </c>
      <c r="AK1031" s="69">
        <v>1000000</v>
      </c>
      <c r="FT1031" s="14"/>
    </row>
    <row r="1032" spans="30:176" ht="12.75" x14ac:dyDescent="0.2">
      <c r="AD1032" s="63">
        <v>35426</v>
      </c>
      <c r="AE1032" s="64">
        <v>35490</v>
      </c>
      <c r="AF1032" s="65" t="s">
        <v>3220</v>
      </c>
      <c r="AG1032" s="66" t="s">
        <v>3221</v>
      </c>
      <c r="AH1032" s="67">
        <v>2.7250000000000001</v>
      </c>
      <c r="AI1032" s="68" t="s">
        <v>2254</v>
      </c>
      <c r="AJ1032" s="67">
        <v>0</v>
      </c>
      <c r="AK1032" s="69">
        <v>-500000</v>
      </c>
      <c r="FT1032" s="14"/>
    </row>
    <row r="1033" spans="30:176" ht="12.75" x14ac:dyDescent="0.2">
      <c r="AD1033" s="63">
        <v>35426</v>
      </c>
      <c r="AE1033" s="64">
        <v>35490</v>
      </c>
      <c r="AF1033" s="65" t="s">
        <v>3220</v>
      </c>
      <c r="AG1033" s="66" t="s">
        <v>3221</v>
      </c>
      <c r="AH1033" s="67">
        <v>2.72</v>
      </c>
      <c r="AI1033" s="68" t="s">
        <v>2254</v>
      </c>
      <c r="AJ1033" s="67">
        <v>0</v>
      </c>
      <c r="AK1033" s="69">
        <v>-500000</v>
      </c>
      <c r="FT1033" s="14"/>
    </row>
    <row r="1034" spans="30:176" ht="12.75" x14ac:dyDescent="0.2">
      <c r="AD1034" s="63">
        <v>35426</v>
      </c>
      <c r="AE1034" s="64">
        <v>35490</v>
      </c>
      <c r="AF1034" s="65" t="s">
        <v>3220</v>
      </c>
      <c r="AG1034" s="66" t="s">
        <v>3221</v>
      </c>
      <c r="AH1034" s="67">
        <v>2.7149999999999999</v>
      </c>
      <c r="AI1034" s="68" t="s">
        <v>2254</v>
      </c>
      <c r="AJ1034" s="67">
        <v>0</v>
      </c>
      <c r="AK1034" s="69">
        <v>-1000000</v>
      </c>
      <c r="FT1034" s="14"/>
    </row>
    <row r="1035" spans="30:176" ht="12.75" x14ac:dyDescent="0.2">
      <c r="AD1035" s="63">
        <v>35430</v>
      </c>
      <c r="AE1035" s="64">
        <v>35490</v>
      </c>
      <c r="AF1035" s="65" t="s">
        <v>3312</v>
      </c>
      <c r="AG1035" s="66" t="s">
        <v>3313</v>
      </c>
      <c r="AH1035" s="67">
        <v>2.44</v>
      </c>
      <c r="AI1035" s="68" t="s">
        <v>2254</v>
      </c>
      <c r="AJ1035" s="67">
        <v>0</v>
      </c>
      <c r="AK1035" s="69">
        <v>-500000</v>
      </c>
      <c r="FT1035" s="14"/>
    </row>
    <row r="1036" spans="30:176" ht="12.75" x14ac:dyDescent="0.2">
      <c r="AD1036" s="63">
        <v>35430</v>
      </c>
      <c r="AE1036" s="64">
        <v>35490</v>
      </c>
      <c r="AF1036" s="65" t="s">
        <v>3312</v>
      </c>
      <c r="AG1036" s="66" t="s">
        <v>3313</v>
      </c>
      <c r="AH1036" s="67">
        <v>2.4500000000000002</v>
      </c>
      <c r="AI1036" s="68" t="s">
        <v>2254</v>
      </c>
      <c r="AJ1036" s="67">
        <v>0</v>
      </c>
      <c r="AK1036" s="69">
        <v>-500000</v>
      </c>
      <c r="FT1036" s="14"/>
    </row>
    <row r="1037" spans="30:176" ht="12.75" x14ac:dyDescent="0.2">
      <c r="AD1037" s="63">
        <v>35433</v>
      </c>
      <c r="AE1037" s="64">
        <v>35490</v>
      </c>
      <c r="AF1037" s="65" t="s">
        <v>3228</v>
      </c>
      <c r="AG1037" s="66" t="s">
        <v>3230</v>
      </c>
      <c r="AH1037" s="67">
        <v>2.7650000000000001</v>
      </c>
      <c r="AI1037" s="68" t="s">
        <v>2254</v>
      </c>
      <c r="AJ1037" s="67">
        <v>0</v>
      </c>
      <c r="AK1037" s="69">
        <v>1000000</v>
      </c>
      <c r="FT1037" s="14"/>
    </row>
    <row r="1038" spans="30:176" ht="12.75" x14ac:dyDescent="0.2">
      <c r="AD1038" s="63">
        <v>35433</v>
      </c>
      <c r="AE1038" s="64">
        <v>35490</v>
      </c>
      <c r="AF1038" s="65" t="s">
        <v>3231</v>
      </c>
      <c r="AG1038" s="66" t="s">
        <v>3232</v>
      </c>
      <c r="AH1038" s="67">
        <v>2.72</v>
      </c>
      <c r="AI1038" s="68" t="s">
        <v>2254</v>
      </c>
      <c r="AJ1038" s="67">
        <v>0</v>
      </c>
      <c r="AK1038" s="69">
        <v>1000000</v>
      </c>
      <c r="FT1038" s="14"/>
    </row>
    <row r="1039" spans="30:176" ht="12.75" x14ac:dyDescent="0.2">
      <c r="AD1039" s="63">
        <v>35436</v>
      </c>
      <c r="AE1039" s="64">
        <v>35490</v>
      </c>
      <c r="AF1039" s="65" t="s">
        <v>3233</v>
      </c>
      <c r="AG1039" s="66" t="s">
        <v>3235</v>
      </c>
      <c r="AH1039" s="67">
        <v>3.1850000000000001</v>
      </c>
      <c r="AI1039" s="68" t="s">
        <v>2254</v>
      </c>
      <c r="AJ1039" s="67">
        <v>0</v>
      </c>
      <c r="AK1039" s="69">
        <v>-1000000</v>
      </c>
      <c r="FT1039" s="14"/>
    </row>
    <row r="1040" spans="30:176" ht="12.75" x14ac:dyDescent="0.2">
      <c r="AD1040" s="63">
        <v>35437</v>
      </c>
      <c r="AE1040" s="64">
        <v>35490</v>
      </c>
      <c r="AF1040" s="65" t="s">
        <v>3236</v>
      </c>
      <c r="AG1040" s="66" t="s">
        <v>3237</v>
      </c>
      <c r="AH1040" s="67">
        <v>3.23</v>
      </c>
      <c r="AI1040" s="68" t="s">
        <v>2254</v>
      </c>
      <c r="AJ1040" s="67">
        <v>0</v>
      </c>
      <c r="AK1040" s="69">
        <v>500000</v>
      </c>
      <c r="FT1040" s="14"/>
    </row>
    <row r="1041" spans="30:176" ht="12.75" x14ac:dyDescent="0.2">
      <c r="AD1041" s="63">
        <v>35437</v>
      </c>
      <c r="AE1041" s="64">
        <v>35490</v>
      </c>
      <c r="AF1041" s="65" t="s">
        <v>3236</v>
      </c>
      <c r="AG1041" s="66" t="s">
        <v>3237</v>
      </c>
      <c r="AH1041" s="67">
        <v>3.23</v>
      </c>
      <c r="AI1041" s="68" t="s">
        <v>2254</v>
      </c>
      <c r="AJ1041" s="67">
        <v>0</v>
      </c>
      <c r="AK1041" s="69">
        <v>800000</v>
      </c>
      <c r="FT1041" s="14"/>
    </row>
    <row r="1042" spans="30:176" ht="12.75" x14ac:dyDescent="0.2">
      <c r="AD1042" s="63">
        <v>35443</v>
      </c>
      <c r="AE1042" s="64">
        <v>35490</v>
      </c>
      <c r="AF1042" s="65" t="s">
        <v>3242</v>
      </c>
      <c r="AG1042" s="66" t="s">
        <v>3243</v>
      </c>
      <c r="AH1042" s="67">
        <v>2.81</v>
      </c>
      <c r="AI1042" s="68" t="s">
        <v>2254</v>
      </c>
      <c r="AJ1042" s="67">
        <v>0</v>
      </c>
      <c r="AK1042" s="69">
        <v>-1000000</v>
      </c>
      <c r="FT1042" s="14"/>
    </row>
    <row r="1043" spans="30:176" ht="12.75" x14ac:dyDescent="0.2">
      <c r="AD1043" s="63">
        <v>35444</v>
      </c>
      <c r="AE1043" s="64">
        <v>35490</v>
      </c>
      <c r="AF1043" s="65" t="s">
        <v>3263</v>
      </c>
      <c r="AG1043" s="66" t="s">
        <v>3264</v>
      </c>
      <c r="AH1043" s="67">
        <v>2.94</v>
      </c>
      <c r="AI1043" s="68" t="s">
        <v>2280</v>
      </c>
      <c r="AJ1043" s="67">
        <v>0</v>
      </c>
      <c r="AK1043" s="69">
        <v>-500000</v>
      </c>
      <c r="FT1043" s="14"/>
    </row>
    <row r="1044" spans="30:176" ht="12.75" x14ac:dyDescent="0.2">
      <c r="AD1044" s="63">
        <v>35447</v>
      </c>
      <c r="AE1044" s="64">
        <v>35490</v>
      </c>
      <c r="AF1044" s="65" t="s">
        <v>3288</v>
      </c>
      <c r="AG1044" s="66" t="s">
        <v>3289</v>
      </c>
      <c r="AH1044" s="67">
        <v>2.8</v>
      </c>
      <c r="AI1044" s="68" t="s">
        <v>2254</v>
      </c>
      <c r="AJ1044" s="67">
        <v>0</v>
      </c>
      <c r="AK1044" s="69">
        <v>-2000000</v>
      </c>
      <c r="FT1044" s="14"/>
    </row>
    <row r="1045" spans="30:176" ht="12.75" x14ac:dyDescent="0.2">
      <c r="AD1045" s="63">
        <v>35447</v>
      </c>
      <c r="AE1045" s="64">
        <v>35490</v>
      </c>
      <c r="AF1045" s="65" t="s">
        <v>3288</v>
      </c>
      <c r="AG1045" s="66" t="s">
        <v>3289</v>
      </c>
      <c r="AH1045" s="67">
        <v>2.83</v>
      </c>
      <c r="AI1045" s="68" t="s">
        <v>2254</v>
      </c>
      <c r="AJ1045" s="67">
        <v>0</v>
      </c>
      <c r="AK1045" s="69">
        <v>-1000000</v>
      </c>
      <c r="FT1045" s="14"/>
    </row>
    <row r="1046" spans="30:176" ht="12.75" x14ac:dyDescent="0.2">
      <c r="AD1046" s="63">
        <v>35451</v>
      </c>
      <c r="AE1046" s="64">
        <v>35490</v>
      </c>
      <c r="AF1046" s="65" t="s">
        <v>3294</v>
      </c>
      <c r="AG1046" s="66" t="s">
        <v>3295</v>
      </c>
      <c r="AH1046" s="67">
        <v>2.62</v>
      </c>
      <c r="AI1046" s="68" t="s">
        <v>2254</v>
      </c>
      <c r="AJ1046" s="67">
        <v>0</v>
      </c>
      <c r="AK1046" s="69">
        <v>-500000</v>
      </c>
      <c r="FT1046" s="14"/>
    </row>
    <row r="1047" spans="30:176" ht="12.75" x14ac:dyDescent="0.2">
      <c r="AD1047" s="63">
        <v>35451</v>
      </c>
      <c r="AE1047" s="64">
        <v>35490</v>
      </c>
      <c r="AF1047" s="65" t="s">
        <v>3294</v>
      </c>
      <c r="AG1047" s="66" t="s">
        <v>3295</v>
      </c>
      <c r="AH1047" s="67">
        <v>2.6349999999999998</v>
      </c>
      <c r="AI1047" s="68" t="s">
        <v>2254</v>
      </c>
      <c r="AJ1047" s="67">
        <v>0</v>
      </c>
      <c r="AK1047" s="69">
        <v>-500000</v>
      </c>
      <c r="FT1047" s="14"/>
    </row>
    <row r="1048" spans="30:176" ht="12.75" x14ac:dyDescent="0.2">
      <c r="AD1048" s="63">
        <v>35451</v>
      </c>
      <c r="AE1048" s="64">
        <v>35490</v>
      </c>
      <c r="AF1048" s="65" t="s">
        <v>3294</v>
      </c>
      <c r="AG1048" s="66" t="s">
        <v>3295</v>
      </c>
      <c r="AH1048" s="67">
        <v>2.64</v>
      </c>
      <c r="AI1048" s="68" t="s">
        <v>2254</v>
      </c>
      <c r="AJ1048" s="67">
        <v>0</v>
      </c>
      <c r="AK1048" s="69">
        <v>-500000</v>
      </c>
      <c r="FT1048" s="14"/>
    </row>
    <row r="1049" spans="30:176" ht="12.75" x14ac:dyDescent="0.2">
      <c r="AD1049" s="63">
        <v>35451</v>
      </c>
      <c r="AE1049" s="64">
        <v>35490</v>
      </c>
      <c r="AF1049" s="65" t="s">
        <v>3294</v>
      </c>
      <c r="AG1049" s="66" t="s">
        <v>3295</v>
      </c>
      <c r="AH1049" s="67">
        <v>2.2639999999999998</v>
      </c>
      <c r="AI1049" s="68" t="s">
        <v>2254</v>
      </c>
      <c r="AJ1049" s="67">
        <v>0</v>
      </c>
      <c r="AK1049" s="69">
        <v>-500000</v>
      </c>
      <c r="FT1049" s="14"/>
    </row>
    <row r="1050" spans="30:176" ht="12.75" x14ac:dyDescent="0.2">
      <c r="AD1050" s="63">
        <v>35452</v>
      </c>
      <c r="AE1050" s="64">
        <v>35490</v>
      </c>
      <c r="AF1050" s="65" t="s">
        <v>3314</v>
      </c>
      <c r="AG1050" s="66" t="s">
        <v>3315</v>
      </c>
      <c r="AH1050" s="67">
        <v>2.66</v>
      </c>
      <c r="AI1050" s="68" t="s">
        <v>2254</v>
      </c>
      <c r="AJ1050" s="67">
        <v>0</v>
      </c>
      <c r="AK1050" s="69">
        <v>-1000000</v>
      </c>
      <c r="FT1050" s="14"/>
    </row>
    <row r="1051" spans="30:176" ht="12.75" x14ac:dyDescent="0.2">
      <c r="AD1051" s="63">
        <v>35452</v>
      </c>
      <c r="AE1051" s="64">
        <v>35490</v>
      </c>
      <c r="AF1051" s="65" t="s">
        <v>3298</v>
      </c>
      <c r="AG1051" s="66" t="s">
        <v>3299</v>
      </c>
      <c r="AH1051" s="67">
        <v>2.57</v>
      </c>
      <c r="AI1051" s="68" t="s">
        <v>2254</v>
      </c>
      <c r="AJ1051" s="67">
        <v>0</v>
      </c>
      <c r="AK1051" s="69">
        <v>-1000000</v>
      </c>
      <c r="FT1051" s="14"/>
    </row>
    <row r="1052" spans="30:176" ht="12.75" x14ac:dyDescent="0.2">
      <c r="AD1052" s="63">
        <v>35452</v>
      </c>
      <c r="AE1052" s="64">
        <v>35490</v>
      </c>
      <c r="AF1052" s="65" t="s">
        <v>3298</v>
      </c>
      <c r="AG1052" s="66" t="s">
        <v>3299</v>
      </c>
      <c r="AH1052" s="67">
        <v>2.65</v>
      </c>
      <c r="AI1052" s="68" t="s">
        <v>2254</v>
      </c>
      <c r="AJ1052" s="67">
        <v>0</v>
      </c>
      <c r="AK1052" s="69">
        <v>-2000000</v>
      </c>
      <c r="FT1052" s="14"/>
    </row>
    <row r="1053" spans="30:176" ht="12.75" x14ac:dyDescent="0.2">
      <c r="AD1053" s="63">
        <v>35452</v>
      </c>
      <c r="AE1053" s="64">
        <v>35490</v>
      </c>
      <c r="AF1053" s="65" t="s">
        <v>3298</v>
      </c>
      <c r="AG1053" s="66" t="s">
        <v>3299</v>
      </c>
      <c r="AH1053" s="67">
        <v>2.64</v>
      </c>
      <c r="AI1053" s="68" t="s">
        <v>2254</v>
      </c>
      <c r="AJ1053" s="67">
        <v>0</v>
      </c>
      <c r="AK1053" s="69">
        <v>-1000000</v>
      </c>
      <c r="FT1053" s="14"/>
    </row>
    <row r="1054" spans="30:176" ht="12.75" x14ac:dyDescent="0.2">
      <c r="AD1054" s="63">
        <v>35452</v>
      </c>
      <c r="AE1054" s="64">
        <v>35490</v>
      </c>
      <c r="AF1054" s="65" t="s">
        <v>3314</v>
      </c>
      <c r="AG1054" s="66" t="s">
        <v>3315</v>
      </c>
      <c r="AH1054" s="67">
        <v>2.65</v>
      </c>
      <c r="AI1054" s="68" t="s">
        <v>2254</v>
      </c>
      <c r="AJ1054" s="67">
        <v>0</v>
      </c>
      <c r="AK1054" s="69">
        <v>-1000000</v>
      </c>
      <c r="FT1054" s="14"/>
    </row>
    <row r="1055" spans="30:176" ht="12.75" x14ac:dyDescent="0.2">
      <c r="AD1055" s="63">
        <v>35454</v>
      </c>
      <c r="AE1055" s="64">
        <v>35490</v>
      </c>
      <c r="AF1055" s="65" t="s">
        <v>3302</v>
      </c>
      <c r="AG1055" s="66" t="s">
        <v>3303</v>
      </c>
      <c r="AH1055" s="67">
        <v>2.48</v>
      </c>
      <c r="AI1055" s="68" t="s">
        <v>2254</v>
      </c>
      <c r="AJ1055" s="67">
        <v>0</v>
      </c>
      <c r="AK1055" s="69">
        <v>-300000</v>
      </c>
      <c r="FT1055" s="14"/>
    </row>
    <row r="1056" spans="30:176" ht="12.75" x14ac:dyDescent="0.2">
      <c r="AD1056" s="63">
        <v>35454</v>
      </c>
      <c r="AE1056" s="64">
        <v>35490</v>
      </c>
      <c r="AF1056" s="65" t="s">
        <v>3302</v>
      </c>
      <c r="AG1056" s="66" t="s">
        <v>3303</v>
      </c>
      <c r="AH1056" s="67">
        <v>2.4700000000000002</v>
      </c>
      <c r="AI1056" s="68" t="s">
        <v>2254</v>
      </c>
      <c r="AJ1056" s="67">
        <v>0</v>
      </c>
      <c r="AK1056" s="69">
        <v>-1700000</v>
      </c>
      <c r="FT1056" s="14"/>
    </row>
    <row r="1057" spans="30:176" ht="12.75" x14ac:dyDescent="0.2">
      <c r="AD1057" s="63">
        <v>35454</v>
      </c>
      <c r="AE1057" s="64">
        <v>35490</v>
      </c>
      <c r="AF1057" s="65" t="s">
        <v>3302</v>
      </c>
      <c r="AG1057" s="66" t="s">
        <v>3303</v>
      </c>
      <c r="AH1057" s="67">
        <v>2.5325000000000002</v>
      </c>
      <c r="AI1057" s="68" t="s">
        <v>2254</v>
      </c>
      <c r="AJ1057" s="67">
        <v>0</v>
      </c>
      <c r="AK1057" s="69">
        <v>500000</v>
      </c>
      <c r="FT1057" s="14"/>
    </row>
    <row r="1058" spans="30:176" ht="12.75" x14ac:dyDescent="0.2">
      <c r="AD1058" s="63">
        <v>35454</v>
      </c>
      <c r="AE1058" s="64">
        <v>35490</v>
      </c>
      <c r="AF1058" s="65" t="s">
        <v>3302</v>
      </c>
      <c r="AG1058" s="66" t="s">
        <v>3303</v>
      </c>
      <c r="AH1058" s="67">
        <v>2.54</v>
      </c>
      <c r="AI1058" s="68" t="s">
        <v>2254</v>
      </c>
      <c r="AJ1058" s="67">
        <v>0</v>
      </c>
      <c r="AK1058" s="69">
        <v>1000000</v>
      </c>
      <c r="FT1058" s="14"/>
    </row>
    <row r="1059" spans="30:176" ht="12.75" x14ac:dyDescent="0.2">
      <c r="AD1059" s="63">
        <v>35454</v>
      </c>
      <c r="AE1059" s="64">
        <v>35490</v>
      </c>
      <c r="AF1059" s="65" t="s">
        <v>3316</v>
      </c>
      <c r="AG1059" s="66" t="s">
        <v>3317</v>
      </c>
      <c r="AH1059" s="67">
        <v>2.46</v>
      </c>
      <c r="AI1059" s="68" t="s">
        <v>2280</v>
      </c>
      <c r="AJ1059" s="67">
        <v>0</v>
      </c>
      <c r="AK1059" s="69">
        <v>-1000000</v>
      </c>
      <c r="FT1059" s="14"/>
    </row>
    <row r="1060" spans="30:176" ht="12.75" x14ac:dyDescent="0.2">
      <c r="AD1060" s="63">
        <v>35457</v>
      </c>
      <c r="AE1060" s="64">
        <v>35490</v>
      </c>
      <c r="AF1060" s="65" t="s">
        <v>3318</v>
      </c>
      <c r="AG1060" s="66" t="s">
        <v>3319</v>
      </c>
      <c r="AH1060" s="67">
        <v>2.61</v>
      </c>
      <c r="AI1060" s="68" t="s">
        <v>2280</v>
      </c>
      <c r="AJ1060" s="67">
        <v>0</v>
      </c>
      <c r="AK1060" s="69">
        <v>1000000</v>
      </c>
      <c r="FT1060" s="14"/>
    </row>
    <row r="1061" spans="30:176" ht="12.75" x14ac:dyDescent="0.2">
      <c r="AD1061" s="63">
        <v>35457</v>
      </c>
      <c r="AE1061" s="64">
        <v>35490</v>
      </c>
      <c r="AF1061" s="65" t="s">
        <v>3304</v>
      </c>
      <c r="AG1061" s="66" t="s">
        <v>3305</v>
      </c>
      <c r="AH1061" s="67">
        <v>2.62</v>
      </c>
      <c r="AI1061" s="68" t="s">
        <v>2254</v>
      </c>
      <c r="AJ1061" s="67">
        <v>0</v>
      </c>
      <c r="AK1061" s="69">
        <v>2000000</v>
      </c>
      <c r="FT1061" s="14"/>
    </row>
    <row r="1062" spans="30:176" ht="12.75" x14ac:dyDescent="0.2">
      <c r="AD1062" s="63">
        <v>35457</v>
      </c>
      <c r="AE1062" s="64">
        <v>35490</v>
      </c>
      <c r="AF1062" s="65" t="s">
        <v>3304</v>
      </c>
      <c r="AG1062" s="66" t="s">
        <v>3305</v>
      </c>
      <c r="AH1062" s="67">
        <v>2.65</v>
      </c>
      <c r="AI1062" s="68" t="s">
        <v>2254</v>
      </c>
      <c r="AJ1062" s="67">
        <v>0</v>
      </c>
      <c r="AK1062" s="69">
        <v>1500000</v>
      </c>
      <c r="FT1062" s="14"/>
    </row>
    <row r="1063" spans="30:176" ht="12.75" x14ac:dyDescent="0.2">
      <c r="AD1063" s="63">
        <v>35457</v>
      </c>
      <c r="AE1063" s="64">
        <v>35490</v>
      </c>
      <c r="AF1063" s="65" t="s">
        <v>3304</v>
      </c>
      <c r="AG1063" s="66" t="s">
        <v>3305</v>
      </c>
      <c r="AH1063" s="67">
        <v>2.67</v>
      </c>
      <c r="AI1063" s="68" t="s">
        <v>2254</v>
      </c>
      <c r="AJ1063" s="67">
        <v>0</v>
      </c>
      <c r="AK1063" s="69">
        <v>500000</v>
      </c>
      <c r="FT1063" s="14"/>
    </row>
    <row r="1064" spans="30:176" ht="12.75" x14ac:dyDescent="0.2">
      <c r="AD1064" s="63">
        <v>35457</v>
      </c>
      <c r="AE1064" s="64">
        <v>35490</v>
      </c>
      <c r="AF1064" s="65" t="s">
        <v>3304</v>
      </c>
      <c r="AG1064" s="66" t="s">
        <v>3305</v>
      </c>
      <c r="AH1064" s="67">
        <v>2.66</v>
      </c>
      <c r="AI1064" s="68" t="s">
        <v>2254</v>
      </c>
      <c r="AJ1064" s="67">
        <v>0</v>
      </c>
      <c r="AK1064" s="69">
        <v>500000</v>
      </c>
      <c r="FT1064" s="14"/>
    </row>
    <row r="1065" spans="30:176" ht="12.75" x14ac:dyDescent="0.2">
      <c r="AD1065" s="63">
        <v>35457</v>
      </c>
      <c r="AE1065" s="64">
        <v>35490</v>
      </c>
      <c r="AF1065" s="65" t="s">
        <v>3304</v>
      </c>
      <c r="AG1065" s="66" t="s">
        <v>3305</v>
      </c>
      <c r="AH1065" s="67">
        <v>2.64</v>
      </c>
      <c r="AI1065" s="68" t="s">
        <v>2254</v>
      </c>
      <c r="AJ1065" s="67">
        <v>0</v>
      </c>
      <c r="AK1065" s="69">
        <v>1500000</v>
      </c>
      <c r="FT1065" s="14"/>
    </row>
    <row r="1066" spans="30:176" ht="12.75" x14ac:dyDescent="0.2">
      <c r="AD1066" s="63">
        <v>35457</v>
      </c>
      <c r="AE1066" s="64">
        <v>35490</v>
      </c>
      <c r="AF1066" s="65" t="s">
        <v>3304</v>
      </c>
      <c r="AG1066" s="66" t="s">
        <v>3305</v>
      </c>
      <c r="AH1066" s="67">
        <v>2.61</v>
      </c>
      <c r="AI1066" s="68" t="s">
        <v>2254</v>
      </c>
      <c r="AJ1066" s="67">
        <v>0</v>
      </c>
      <c r="AK1066" s="69">
        <v>500000</v>
      </c>
      <c r="FT1066" s="14"/>
    </row>
    <row r="1067" spans="30:176" ht="12.75" x14ac:dyDescent="0.2">
      <c r="AD1067" s="63">
        <v>35457</v>
      </c>
      <c r="AE1067" s="64">
        <v>35490</v>
      </c>
      <c r="AF1067" s="65" t="s">
        <v>3304</v>
      </c>
      <c r="AG1067" s="66" t="s">
        <v>3305</v>
      </c>
      <c r="AH1067" s="67">
        <v>2.6150000000000002</v>
      </c>
      <c r="AI1067" s="68" t="s">
        <v>2254</v>
      </c>
      <c r="AJ1067" s="67">
        <v>0</v>
      </c>
      <c r="AK1067" s="69">
        <v>2000000</v>
      </c>
      <c r="FT1067" s="14"/>
    </row>
    <row r="1068" spans="30:176" ht="12.75" x14ac:dyDescent="0.2">
      <c r="AD1068" s="63">
        <v>35458</v>
      </c>
      <c r="AE1068" s="64">
        <v>35490</v>
      </c>
      <c r="AF1068" s="65" t="s">
        <v>3320</v>
      </c>
      <c r="AG1068" s="66" t="s">
        <v>3321</v>
      </c>
      <c r="AH1068" s="67">
        <v>2.6</v>
      </c>
      <c r="AI1068" s="68" t="s">
        <v>2254</v>
      </c>
      <c r="AJ1068" s="67">
        <v>0</v>
      </c>
      <c r="AK1068" s="69">
        <v>100000</v>
      </c>
      <c r="FT1068" s="14"/>
    </row>
    <row r="1069" spans="30:176" ht="12.75" x14ac:dyDescent="0.2">
      <c r="AD1069" s="63">
        <v>35458</v>
      </c>
      <c r="AE1069" s="64">
        <v>35490</v>
      </c>
      <c r="AF1069" s="65" t="s">
        <v>3322</v>
      </c>
      <c r="AG1069" s="66" t="s">
        <v>3323</v>
      </c>
      <c r="AH1069" s="67">
        <v>2.58</v>
      </c>
      <c r="AI1069" s="68" t="s">
        <v>2280</v>
      </c>
      <c r="AJ1069" s="67">
        <v>0</v>
      </c>
      <c r="AK1069" s="69">
        <v>-500000</v>
      </c>
      <c r="FT1069" s="14"/>
    </row>
    <row r="1070" spans="30:176" ht="12.75" x14ac:dyDescent="0.2">
      <c r="AD1070" s="63">
        <v>35459</v>
      </c>
      <c r="AE1070" s="64">
        <v>35490</v>
      </c>
      <c r="AF1070" s="65" t="s">
        <v>3324</v>
      </c>
      <c r="AG1070" s="66" t="s">
        <v>3325</v>
      </c>
      <c r="AH1070" s="67">
        <v>2.48</v>
      </c>
      <c r="AI1070" s="68" t="s">
        <v>2280</v>
      </c>
      <c r="AJ1070" s="67">
        <v>0</v>
      </c>
      <c r="AK1070" s="69">
        <v>1000000</v>
      </c>
      <c r="FT1070" s="14"/>
    </row>
    <row r="1071" spans="30:176" ht="12.75" x14ac:dyDescent="0.2">
      <c r="AD1071" s="63">
        <v>35459</v>
      </c>
      <c r="AE1071" s="64">
        <v>35490</v>
      </c>
      <c r="AF1071" s="65" t="s">
        <v>3326</v>
      </c>
      <c r="AG1071" s="66" t="s">
        <v>3327</v>
      </c>
      <c r="AH1071" s="67">
        <v>2.4300000000000002</v>
      </c>
      <c r="AI1071" s="68" t="s">
        <v>2254</v>
      </c>
      <c r="AJ1071" s="67">
        <v>0</v>
      </c>
      <c r="AK1071" s="69">
        <v>-1000000</v>
      </c>
      <c r="FT1071" s="14"/>
    </row>
    <row r="1072" spans="30:176" ht="12.75" x14ac:dyDescent="0.2">
      <c r="AD1072" s="63">
        <v>35460</v>
      </c>
      <c r="AE1072" s="64">
        <v>35490</v>
      </c>
      <c r="AF1072" s="65" t="s">
        <v>3328</v>
      </c>
      <c r="AG1072" s="66" t="s">
        <v>3329</v>
      </c>
      <c r="AH1072" s="67">
        <v>2.4500000000000002</v>
      </c>
      <c r="AI1072" s="68" t="s">
        <v>2254</v>
      </c>
      <c r="AJ1072" s="67">
        <v>0</v>
      </c>
      <c r="AK1072" s="69">
        <v>-880000</v>
      </c>
      <c r="FT1072" s="14"/>
    </row>
    <row r="1073" spans="30:176" ht="12.75" x14ac:dyDescent="0.2">
      <c r="AD1073" s="63">
        <v>35460</v>
      </c>
      <c r="AE1073" s="64">
        <v>35490</v>
      </c>
      <c r="AF1073" s="65" t="s">
        <v>3328</v>
      </c>
      <c r="AG1073" s="66" t="s">
        <v>3329</v>
      </c>
      <c r="AH1073" s="67">
        <v>2.4750000000000001</v>
      </c>
      <c r="AI1073" s="68" t="s">
        <v>2254</v>
      </c>
      <c r="AJ1073" s="67">
        <v>0</v>
      </c>
      <c r="AK1073" s="69">
        <v>-250000</v>
      </c>
      <c r="FT1073" s="14"/>
    </row>
    <row r="1074" spans="30:176" ht="12.75" x14ac:dyDescent="0.2">
      <c r="AD1074" s="63">
        <v>35464</v>
      </c>
      <c r="AE1074" s="64">
        <v>35490</v>
      </c>
      <c r="AF1074" s="65" t="s">
        <v>3330</v>
      </c>
      <c r="AG1074" s="66" t="s">
        <v>3331</v>
      </c>
      <c r="AH1074" s="67">
        <v>2.34</v>
      </c>
      <c r="AI1074" s="68" t="s">
        <v>2254</v>
      </c>
      <c r="AJ1074" s="67">
        <v>0</v>
      </c>
      <c r="AK1074" s="69">
        <v>-1000000</v>
      </c>
      <c r="FT1074" s="14"/>
    </row>
    <row r="1075" spans="30:176" ht="12.75" x14ac:dyDescent="0.2">
      <c r="AD1075" s="63">
        <v>35466</v>
      </c>
      <c r="AE1075" s="64">
        <v>35490</v>
      </c>
      <c r="AF1075" s="65" t="s">
        <v>3332</v>
      </c>
      <c r="AG1075" s="66" t="s">
        <v>3333</v>
      </c>
      <c r="AH1075" s="67">
        <v>2.4300000000000002</v>
      </c>
      <c r="AI1075" s="68" t="s">
        <v>2254</v>
      </c>
      <c r="AJ1075" s="67">
        <v>0</v>
      </c>
      <c r="AK1075" s="69">
        <v>1000000</v>
      </c>
      <c r="FT1075" s="14"/>
    </row>
    <row r="1076" spans="30:176" ht="12.75" x14ac:dyDescent="0.2">
      <c r="AD1076" s="63">
        <v>35466</v>
      </c>
      <c r="AE1076" s="64">
        <v>35490</v>
      </c>
      <c r="AF1076" s="65" t="s">
        <v>3334</v>
      </c>
      <c r="AG1076" s="66" t="s">
        <v>3335</v>
      </c>
      <c r="AH1076" s="67">
        <v>2.52</v>
      </c>
      <c r="AI1076" s="68" t="s">
        <v>2254</v>
      </c>
      <c r="AJ1076" s="67">
        <v>0</v>
      </c>
      <c r="AK1076" s="69">
        <v>1000000</v>
      </c>
      <c r="FT1076" s="14"/>
    </row>
    <row r="1077" spans="30:176" ht="12.75" x14ac:dyDescent="0.2">
      <c r="AD1077" s="63">
        <v>35466</v>
      </c>
      <c r="AE1077" s="64">
        <v>35490</v>
      </c>
      <c r="AF1077" s="65" t="s">
        <v>3334</v>
      </c>
      <c r="AG1077" s="66" t="s">
        <v>3335</v>
      </c>
      <c r="AH1077" s="67">
        <v>2.54</v>
      </c>
      <c r="AI1077" s="68" t="s">
        <v>2254</v>
      </c>
      <c r="AJ1077" s="67">
        <v>0</v>
      </c>
      <c r="AK1077" s="69">
        <v>1000000</v>
      </c>
      <c r="FT1077" s="14"/>
    </row>
    <row r="1078" spans="30:176" ht="12.75" x14ac:dyDescent="0.2">
      <c r="AD1078" s="63">
        <v>35467</v>
      </c>
      <c r="AE1078" s="64">
        <v>35490</v>
      </c>
      <c r="AF1078" s="65" t="s">
        <v>3336</v>
      </c>
      <c r="AG1078" s="66" t="s">
        <v>3337</v>
      </c>
      <c r="AH1078" s="67">
        <v>2.34</v>
      </c>
      <c r="AI1078" s="68" t="s">
        <v>2254</v>
      </c>
      <c r="AJ1078" s="67">
        <v>0</v>
      </c>
      <c r="AK1078" s="69">
        <v>-1000000</v>
      </c>
      <c r="FT1078" s="14"/>
    </row>
    <row r="1079" spans="30:176" ht="12.75" x14ac:dyDescent="0.2">
      <c r="AD1079" s="63">
        <v>35467</v>
      </c>
      <c r="AE1079" s="64">
        <v>35490</v>
      </c>
      <c r="AF1079" s="65" t="s">
        <v>3336</v>
      </c>
      <c r="AG1079" s="66" t="s">
        <v>3337</v>
      </c>
      <c r="AH1079" s="67">
        <v>2.36</v>
      </c>
      <c r="AI1079" s="68" t="s">
        <v>2254</v>
      </c>
      <c r="AJ1079" s="67">
        <v>0</v>
      </c>
      <c r="AK1079" s="69">
        <v>-1000000</v>
      </c>
      <c r="FT1079" s="14"/>
    </row>
    <row r="1080" spans="30:176" ht="12.75" x14ac:dyDescent="0.2">
      <c r="AD1080" s="63">
        <v>35473</v>
      </c>
      <c r="AE1080" s="64">
        <v>35490</v>
      </c>
      <c r="AF1080" s="65" t="s">
        <v>3338</v>
      </c>
      <c r="AG1080" s="66" t="s">
        <v>3359</v>
      </c>
      <c r="AH1080" s="67">
        <v>2.2000000000000002</v>
      </c>
      <c r="AI1080" s="68" t="s">
        <v>2254</v>
      </c>
      <c r="AJ1080" s="67">
        <v>0</v>
      </c>
      <c r="AK1080" s="69">
        <v>1000000</v>
      </c>
      <c r="FT1080" s="14"/>
    </row>
    <row r="1081" spans="30:176" ht="12.75" x14ac:dyDescent="0.2">
      <c r="AD1081" s="63">
        <v>35473</v>
      </c>
      <c r="AE1081" s="64">
        <v>35490</v>
      </c>
      <c r="AF1081" s="65" t="s">
        <v>3338</v>
      </c>
      <c r="AG1081" s="66" t="s">
        <v>3359</v>
      </c>
      <c r="AH1081" s="67">
        <v>2.1800000000000002</v>
      </c>
      <c r="AI1081" s="68" t="s">
        <v>2254</v>
      </c>
      <c r="AJ1081" s="67">
        <v>0</v>
      </c>
      <c r="AK1081" s="69">
        <v>500000</v>
      </c>
      <c r="FT1081" s="14"/>
    </row>
    <row r="1082" spans="30:176" ht="12.75" x14ac:dyDescent="0.2">
      <c r="AD1082" s="63">
        <v>35474</v>
      </c>
      <c r="AE1082" s="64">
        <v>35490</v>
      </c>
      <c r="AF1082" s="65" t="s">
        <v>3360</v>
      </c>
      <c r="AG1082" s="66" t="s">
        <v>3361</v>
      </c>
      <c r="AH1082" s="67">
        <v>2</v>
      </c>
      <c r="AI1082" s="68" t="s">
        <v>2280</v>
      </c>
      <c r="AJ1082" s="67">
        <v>0</v>
      </c>
      <c r="AK1082" s="69">
        <v>1000000</v>
      </c>
      <c r="FT1082" s="14"/>
    </row>
    <row r="1083" spans="30:176" ht="12.75" x14ac:dyDescent="0.2">
      <c r="AD1083" s="63">
        <v>35479</v>
      </c>
      <c r="AE1083" s="64">
        <v>35490</v>
      </c>
      <c r="AF1083" s="65" t="s">
        <v>3362</v>
      </c>
      <c r="AG1083" s="66" t="s">
        <v>3363</v>
      </c>
      <c r="AH1083" s="67">
        <v>1.9550000000000001</v>
      </c>
      <c r="AI1083" s="68" t="s">
        <v>2280</v>
      </c>
      <c r="AJ1083" s="67">
        <v>0</v>
      </c>
      <c r="AK1083" s="69">
        <v>2500000</v>
      </c>
      <c r="FT1083" s="14"/>
    </row>
    <row r="1084" spans="30:176" ht="12.75" x14ac:dyDescent="0.2">
      <c r="AD1084" s="63">
        <v>35479</v>
      </c>
      <c r="AE1084" s="64">
        <v>35490</v>
      </c>
      <c r="AF1084" s="65" t="s">
        <v>3362</v>
      </c>
      <c r="AG1084" s="66" t="s">
        <v>3363</v>
      </c>
      <c r="AH1084" s="67">
        <v>1.96</v>
      </c>
      <c r="AI1084" s="68" t="s">
        <v>2280</v>
      </c>
      <c r="AJ1084" s="67">
        <v>0</v>
      </c>
      <c r="AK1084" s="69">
        <v>2500000</v>
      </c>
      <c r="FT1084" s="14"/>
    </row>
    <row r="1085" spans="30:176" ht="12.75" x14ac:dyDescent="0.2">
      <c r="AD1085" s="63">
        <v>35480</v>
      </c>
      <c r="AE1085" s="64">
        <v>35490</v>
      </c>
      <c r="AF1085" s="65" t="s">
        <v>3364</v>
      </c>
      <c r="AG1085" s="66" t="s">
        <v>3365</v>
      </c>
      <c r="AH1085" s="67">
        <v>2.0099999999999998</v>
      </c>
      <c r="AI1085" s="68" t="s">
        <v>2280</v>
      </c>
      <c r="AJ1085" s="67">
        <v>0</v>
      </c>
      <c r="AK1085" s="69">
        <v>5619546</v>
      </c>
      <c r="FT1085" s="14"/>
    </row>
    <row r="1086" spans="30:176" ht="12.75" x14ac:dyDescent="0.2">
      <c r="AD1086" s="63">
        <v>35480</v>
      </c>
      <c r="AE1086" s="64">
        <v>35490</v>
      </c>
      <c r="AF1086" s="65" t="s">
        <v>3364</v>
      </c>
      <c r="AG1086" s="66" t="s">
        <v>3365</v>
      </c>
      <c r="AH1086" s="67">
        <v>2.0099999999999998</v>
      </c>
      <c r="AI1086" s="68" t="s">
        <v>2254</v>
      </c>
      <c r="AJ1086" s="67">
        <v>0</v>
      </c>
      <c r="AK1086" s="69">
        <v>-5619546</v>
      </c>
      <c r="FT1086" s="14"/>
    </row>
    <row r="1087" spans="30:176" ht="12.75" x14ac:dyDescent="0.2">
      <c r="AD1087" s="63">
        <v>35481</v>
      </c>
      <c r="AE1087" s="64">
        <v>35490</v>
      </c>
      <c r="AF1087" s="65" t="s">
        <v>3366</v>
      </c>
      <c r="AG1087" s="66" t="s">
        <v>3367</v>
      </c>
      <c r="AH1087" s="67">
        <v>1.96</v>
      </c>
      <c r="AI1087" s="68" t="s">
        <v>2254</v>
      </c>
      <c r="AJ1087" s="67">
        <v>0</v>
      </c>
      <c r="AK1087" s="69">
        <v>1000000</v>
      </c>
      <c r="FT1087" s="14"/>
    </row>
    <row r="1088" spans="30:176" ht="12.75" x14ac:dyDescent="0.2">
      <c r="AD1088" s="63">
        <v>35481</v>
      </c>
      <c r="AE1088" s="64">
        <v>35490</v>
      </c>
      <c r="AF1088" s="65" t="s">
        <v>3368</v>
      </c>
      <c r="AG1088" s="66" t="s">
        <v>3369</v>
      </c>
      <c r="AH1088" s="67">
        <v>1.95</v>
      </c>
      <c r="AI1088" s="68" t="s">
        <v>2254</v>
      </c>
      <c r="AJ1088" s="67">
        <v>0</v>
      </c>
      <c r="AK1088" s="69">
        <v>1000000</v>
      </c>
      <c r="FT1088" s="14"/>
    </row>
    <row r="1089" spans="30:176" ht="12.75" x14ac:dyDescent="0.2">
      <c r="AD1089" s="63">
        <v>35482</v>
      </c>
      <c r="AE1089" s="64">
        <v>35490</v>
      </c>
      <c r="AF1089" s="65" t="s">
        <v>3370</v>
      </c>
      <c r="AG1089" s="66" t="s">
        <v>3371</v>
      </c>
      <c r="AH1089" s="67">
        <v>1.9359999999999999</v>
      </c>
      <c r="AI1089" s="68" t="s">
        <v>2254</v>
      </c>
      <c r="AJ1089" s="67">
        <v>0</v>
      </c>
      <c r="AK1089" s="69">
        <v>-470000</v>
      </c>
      <c r="FT1089" s="14"/>
    </row>
    <row r="1090" spans="30:176" ht="12.75" x14ac:dyDescent="0.2">
      <c r="AD1090" s="63">
        <v>35485</v>
      </c>
      <c r="AE1090" s="64">
        <v>35490</v>
      </c>
      <c r="AF1090" s="65" t="s">
        <v>3372</v>
      </c>
      <c r="AG1090" s="66" t="s">
        <v>3373</v>
      </c>
      <c r="AH1090" s="67">
        <v>1.9350000000000001</v>
      </c>
      <c r="AI1090" s="68" t="s">
        <v>2254</v>
      </c>
      <c r="AJ1090" s="67">
        <v>0</v>
      </c>
      <c r="AK1090" s="69">
        <v>2000000</v>
      </c>
      <c r="FT1090" s="14"/>
    </row>
    <row r="1091" spans="30:176" ht="12.75" x14ac:dyDescent="0.2">
      <c r="AD1091" s="63">
        <v>35485</v>
      </c>
      <c r="AE1091" s="64">
        <v>35490</v>
      </c>
      <c r="AF1091" s="65" t="s">
        <v>3372</v>
      </c>
      <c r="AG1091" s="66" t="s">
        <v>3373</v>
      </c>
      <c r="AH1091" s="67">
        <v>1.9359999999999999</v>
      </c>
      <c r="AI1091" s="68" t="s">
        <v>2254</v>
      </c>
      <c r="AJ1091" s="67">
        <v>0</v>
      </c>
      <c r="AK1091" s="69">
        <v>2000000</v>
      </c>
      <c r="FT1091" s="14"/>
    </row>
    <row r="1092" spans="30:176" ht="12.75" x14ac:dyDescent="0.2">
      <c r="AD1092" s="63">
        <v>35485</v>
      </c>
      <c r="AE1092" s="64">
        <v>35490</v>
      </c>
      <c r="AF1092" s="65" t="s">
        <v>3372</v>
      </c>
      <c r="AG1092" s="66" t="s">
        <v>3373</v>
      </c>
      <c r="AH1092" s="67">
        <v>1.89</v>
      </c>
      <c r="AI1092" s="68" t="s">
        <v>2664</v>
      </c>
      <c r="AJ1092" s="67">
        <v>0</v>
      </c>
      <c r="AK1092" s="69">
        <v>1000000</v>
      </c>
      <c r="FT1092" s="14"/>
    </row>
    <row r="1093" spans="30:176" ht="12.75" x14ac:dyDescent="0.2">
      <c r="AD1093" s="63">
        <v>35485</v>
      </c>
      <c r="AE1093" s="64">
        <v>35490</v>
      </c>
      <c r="AF1093" s="65" t="s">
        <v>3372</v>
      </c>
      <c r="AG1093" s="66" t="s">
        <v>3373</v>
      </c>
      <c r="AH1093" s="67">
        <v>1.9</v>
      </c>
      <c r="AI1093" s="68" t="s">
        <v>2254</v>
      </c>
      <c r="AJ1093" s="67">
        <v>0</v>
      </c>
      <c r="AK1093" s="69">
        <v>2000000</v>
      </c>
      <c r="FT1093" s="14"/>
    </row>
    <row r="1094" spans="30:176" ht="12.75" x14ac:dyDescent="0.2">
      <c r="AD1094" s="63">
        <v>35485</v>
      </c>
      <c r="AE1094" s="64">
        <v>35490</v>
      </c>
      <c r="AF1094" s="65" t="s">
        <v>3372</v>
      </c>
      <c r="AG1094" s="66" t="s">
        <v>3373</v>
      </c>
      <c r="AH1094" s="67">
        <v>1.77</v>
      </c>
      <c r="AI1094" s="68" t="s">
        <v>2254</v>
      </c>
      <c r="AJ1094" s="67">
        <v>0</v>
      </c>
      <c r="AK1094" s="69">
        <v>1000000</v>
      </c>
      <c r="FT1094" s="14"/>
    </row>
    <row r="1095" spans="30:176" ht="12.75" x14ac:dyDescent="0.2">
      <c r="AK1095" s="69">
        <f>SUM(AK1014:AK1094)</f>
        <v>7795454</v>
      </c>
      <c r="FT1095" s="14"/>
    </row>
    <row r="1096" spans="30:176" ht="12.75" x14ac:dyDescent="0.2">
      <c r="FT1096" s="14"/>
    </row>
    <row r="1097" spans="30:176" ht="12.75" x14ac:dyDescent="0.2">
      <c r="AD1097" s="63">
        <v>35187</v>
      </c>
      <c r="AE1097" s="64">
        <v>35521</v>
      </c>
      <c r="AF1097" s="65" t="s">
        <v>3374</v>
      </c>
      <c r="AG1097" s="66" t="s">
        <v>3375</v>
      </c>
      <c r="AH1097" s="67">
        <v>1.95</v>
      </c>
      <c r="AI1097" s="68" t="s">
        <v>2245</v>
      </c>
      <c r="AJ1097" s="67">
        <v>0</v>
      </c>
      <c r="AK1097" s="69">
        <v>3000000</v>
      </c>
      <c r="FT1097" s="14"/>
    </row>
    <row r="1098" spans="30:176" ht="12.75" x14ac:dyDescent="0.2">
      <c r="AD1098" s="63">
        <v>35188</v>
      </c>
      <c r="AE1098" s="64">
        <v>35521</v>
      </c>
      <c r="AF1098" s="65" t="s">
        <v>3376</v>
      </c>
      <c r="AG1098" s="66" t="s">
        <v>3377</v>
      </c>
      <c r="AH1098" s="67">
        <v>1.95</v>
      </c>
      <c r="AI1098" s="68" t="s">
        <v>2245</v>
      </c>
      <c r="AJ1098" s="67">
        <v>0</v>
      </c>
      <c r="AK1098" s="69">
        <v>2000000</v>
      </c>
      <c r="FT1098" s="14"/>
    </row>
    <row r="1099" spans="30:176" ht="12.75" x14ac:dyDescent="0.2">
      <c r="AD1099" s="63">
        <v>35382</v>
      </c>
      <c r="AE1099" s="64">
        <v>35521</v>
      </c>
      <c r="AF1099" s="65" t="s">
        <v>3157</v>
      </c>
      <c r="AG1099" s="66" t="s">
        <v>3158</v>
      </c>
      <c r="AH1099" s="67">
        <v>2.085</v>
      </c>
      <c r="AI1099" s="68" t="s">
        <v>2245</v>
      </c>
      <c r="AJ1099" s="67">
        <v>0</v>
      </c>
      <c r="AK1099" s="69">
        <v>-1000000</v>
      </c>
      <c r="FT1099" s="14"/>
    </row>
    <row r="1100" spans="30:176" ht="12.75" x14ac:dyDescent="0.2">
      <c r="AD1100" s="63">
        <v>35391</v>
      </c>
      <c r="AE1100" s="64">
        <v>35521</v>
      </c>
      <c r="AF1100" s="65" t="s">
        <v>3159</v>
      </c>
      <c r="AG1100" s="66" t="s">
        <v>3174</v>
      </c>
      <c r="AH1100" s="67">
        <v>2.25</v>
      </c>
      <c r="AI1100" s="68" t="s">
        <v>2245</v>
      </c>
      <c r="AJ1100" s="67">
        <v>0</v>
      </c>
      <c r="AK1100" s="69">
        <v>-2000000</v>
      </c>
      <c r="FT1100" s="14"/>
    </row>
    <row r="1101" spans="30:176" ht="12.75" x14ac:dyDescent="0.2">
      <c r="AD1101" s="63">
        <v>35405</v>
      </c>
      <c r="AE1101" s="64">
        <v>35521</v>
      </c>
      <c r="AF1101" s="65" t="s">
        <v>3098</v>
      </c>
      <c r="AG1101" s="66" t="s">
        <v>3101</v>
      </c>
      <c r="AH1101" s="67">
        <v>2.4</v>
      </c>
      <c r="AI1101" s="68" t="s">
        <v>2254</v>
      </c>
      <c r="AJ1101" s="67">
        <v>0</v>
      </c>
      <c r="AK1101" s="69">
        <v>1000000</v>
      </c>
      <c r="FT1101" s="14"/>
    </row>
    <row r="1102" spans="30:176" ht="12.75" x14ac:dyDescent="0.2">
      <c r="AD1102" s="63">
        <v>35405</v>
      </c>
      <c r="AE1102" s="64">
        <v>35521</v>
      </c>
      <c r="AF1102" s="65" t="s">
        <v>3102</v>
      </c>
      <c r="AG1102" s="66" t="s">
        <v>3103</v>
      </c>
      <c r="AH1102" s="67">
        <v>2.4</v>
      </c>
      <c r="AI1102" s="68" t="s">
        <v>2254</v>
      </c>
      <c r="AJ1102" s="67">
        <v>0</v>
      </c>
      <c r="AK1102" s="69">
        <v>1000000</v>
      </c>
      <c r="FT1102" s="14"/>
    </row>
    <row r="1103" spans="30:176" ht="12.75" x14ac:dyDescent="0.2">
      <c r="AD1103" s="63">
        <v>35410</v>
      </c>
      <c r="AE1103" s="64">
        <v>35521</v>
      </c>
      <c r="AF1103" s="65" t="s">
        <v>3128</v>
      </c>
      <c r="AG1103" s="66" t="s">
        <v>3129</v>
      </c>
      <c r="AH1103" s="67">
        <v>2.38</v>
      </c>
      <c r="AI1103" s="68" t="s">
        <v>2254</v>
      </c>
      <c r="AJ1103" s="67">
        <v>0</v>
      </c>
      <c r="AK1103" s="69">
        <v>250000</v>
      </c>
      <c r="FT1103" s="14"/>
    </row>
    <row r="1104" spans="30:176" ht="12.75" x14ac:dyDescent="0.2">
      <c r="AD1104" s="63">
        <v>35410</v>
      </c>
      <c r="AE1104" s="64">
        <v>35521</v>
      </c>
      <c r="AF1104" s="65" t="s">
        <v>3128</v>
      </c>
      <c r="AG1104" s="66" t="s">
        <v>3129</v>
      </c>
      <c r="AH1104" s="67">
        <v>2.39</v>
      </c>
      <c r="AI1104" s="68" t="s">
        <v>2254</v>
      </c>
      <c r="AJ1104" s="67">
        <v>0</v>
      </c>
      <c r="AK1104" s="69">
        <v>100000</v>
      </c>
      <c r="FT1104" s="14"/>
    </row>
    <row r="1105" spans="30:176" ht="12.75" x14ac:dyDescent="0.2">
      <c r="AD1105" s="63">
        <v>35417</v>
      </c>
      <c r="AE1105" s="64">
        <v>35521</v>
      </c>
      <c r="AF1105" s="65" t="s">
        <v>3378</v>
      </c>
      <c r="AG1105" s="66" t="s">
        <v>3379</v>
      </c>
      <c r="AH1105" s="67">
        <v>2.5</v>
      </c>
      <c r="AI1105" s="68" t="s">
        <v>2254</v>
      </c>
      <c r="AJ1105" s="67">
        <v>0</v>
      </c>
      <c r="AK1105" s="69">
        <v>-500000</v>
      </c>
      <c r="FT1105" s="14"/>
    </row>
    <row r="1106" spans="30:176" ht="12.75" x14ac:dyDescent="0.2">
      <c r="AD1106" s="63">
        <v>35429</v>
      </c>
      <c r="AE1106" s="64">
        <v>35521</v>
      </c>
      <c r="AF1106" s="65" t="s">
        <v>3224</v>
      </c>
      <c r="AG1106" s="66" t="s">
        <v>3225</v>
      </c>
      <c r="AH1106" s="67">
        <v>2.34</v>
      </c>
      <c r="AI1106" s="68" t="s">
        <v>2254</v>
      </c>
      <c r="AJ1106" s="67">
        <v>0</v>
      </c>
      <c r="AK1106" s="69">
        <v>-850000</v>
      </c>
      <c r="FT1106" s="14"/>
    </row>
    <row r="1107" spans="30:176" ht="12.75" x14ac:dyDescent="0.2">
      <c r="AD1107" s="63">
        <v>35433</v>
      </c>
      <c r="AE1107" s="64">
        <v>35521</v>
      </c>
      <c r="AF1107" s="65" t="s">
        <v>3231</v>
      </c>
      <c r="AG1107" s="66" t="s">
        <v>3232</v>
      </c>
      <c r="AH1107" s="67">
        <v>2.38</v>
      </c>
      <c r="AI1107" s="68" t="s">
        <v>2254</v>
      </c>
      <c r="AJ1107" s="67">
        <v>0</v>
      </c>
      <c r="AK1107" s="69">
        <v>730000</v>
      </c>
      <c r="FT1107" s="14"/>
    </row>
    <row r="1108" spans="30:176" ht="12.75" x14ac:dyDescent="0.2">
      <c r="AD1108" s="63">
        <v>35444</v>
      </c>
      <c r="AE1108" s="64">
        <v>35521</v>
      </c>
      <c r="AF1108" s="65" t="s">
        <v>3380</v>
      </c>
      <c r="AG1108" s="66" t="s">
        <v>3381</v>
      </c>
      <c r="AH1108" s="67">
        <v>2.54</v>
      </c>
      <c r="AI1108" s="68" t="s">
        <v>2254</v>
      </c>
      <c r="AJ1108" s="67">
        <v>0</v>
      </c>
      <c r="AK1108" s="69">
        <v>-750000</v>
      </c>
      <c r="FT1108" s="14"/>
    </row>
    <row r="1109" spans="30:176" ht="12.75" x14ac:dyDescent="0.2">
      <c r="AD1109" s="63">
        <v>35454</v>
      </c>
      <c r="AE1109" s="64">
        <v>35521</v>
      </c>
      <c r="AF1109" s="65" t="s">
        <v>3316</v>
      </c>
      <c r="AG1109" s="66" t="s">
        <v>3317</v>
      </c>
      <c r="AH1109" s="67">
        <v>2.2250000000000001</v>
      </c>
      <c r="AI1109" s="68" t="s">
        <v>2254</v>
      </c>
      <c r="AJ1109" s="67">
        <v>0</v>
      </c>
      <c r="AK1109" s="69">
        <v>-1000000</v>
      </c>
      <c r="FT1109" s="14"/>
    </row>
    <row r="1110" spans="30:176" ht="12.75" x14ac:dyDescent="0.2">
      <c r="AD1110" s="63">
        <v>35454</v>
      </c>
      <c r="AE1110" s="64">
        <v>35521</v>
      </c>
      <c r="AF1110" s="65" t="s">
        <v>3316</v>
      </c>
      <c r="AG1110" s="66" t="s">
        <v>3317</v>
      </c>
      <c r="AH1110" s="67">
        <v>2.23</v>
      </c>
      <c r="AI1110" s="68" t="s">
        <v>2254</v>
      </c>
      <c r="AJ1110" s="67">
        <v>0</v>
      </c>
      <c r="AK1110" s="69">
        <v>-1000000</v>
      </c>
      <c r="FT1110" s="14"/>
    </row>
    <row r="1111" spans="30:176" ht="12.75" x14ac:dyDescent="0.2">
      <c r="AD1111" s="63">
        <v>35454</v>
      </c>
      <c r="AE1111" s="64">
        <v>35521</v>
      </c>
      <c r="AF1111" s="65" t="s">
        <v>3316</v>
      </c>
      <c r="AG1111" s="66" t="s">
        <v>3317</v>
      </c>
      <c r="AH1111" s="67">
        <v>2.27</v>
      </c>
      <c r="AI1111" s="68" t="s">
        <v>2254</v>
      </c>
      <c r="AJ1111" s="67">
        <v>0</v>
      </c>
      <c r="AK1111" s="69">
        <v>-1000000</v>
      </c>
      <c r="FT1111" s="14"/>
    </row>
    <row r="1112" spans="30:176" ht="12.75" x14ac:dyDescent="0.2">
      <c r="AD1112" s="63">
        <v>35454</v>
      </c>
      <c r="AE1112" s="64">
        <v>35521</v>
      </c>
      <c r="AF1112" s="65" t="s">
        <v>3316</v>
      </c>
      <c r="AG1112" s="66" t="s">
        <v>3317</v>
      </c>
      <c r="AH1112" s="67">
        <v>2.2650000000000001</v>
      </c>
      <c r="AI1112" s="68" t="s">
        <v>2254</v>
      </c>
      <c r="AJ1112" s="67">
        <v>0</v>
      </c>
      <c r="AK1112" s="69">
        <v>-500000</v>
      </c>
      <c r="FT1112" s="14"/>
    </row>
    <row r="1113" spans="30:176" ht="12.75" x14ac:dyDescent="0.2">
      <c r="AD1113" s="63">
        <v>35458</v>
      </c>
      <c r="AE1113" s="64">
        <v>35521</v>
      </c>
      <c r="AF1113" s="65" t="s">
        <v>3322</v>
      </c>
      <c r="AG1113" s="66" t="s">
        <v>3323</v>
      </c>
      <c r="AH1113" s="67">
        <v>2.27</v>
      </c>
      <c r="AI1113" s="68" t="s">
        <v>2254</v>
      </c>
      <c r="AJ1113" s="67">
        <v>0</v>
      </c>
      <c r="AK1113" s="69">
        <v>-500000</v>
      </c>
      <c r="FT1113" s="14"/>
    </row>
    <row r="1114" spans="30:176" ht="12.75" x14ac:dyDescent="0.2">
      <c r="AD1114" s="63">
        <v>35459</v>
      </c>
      <c r="AE1114" s="64">
        <v>35521</v>
      </c>
      <c r="AF1114" s="65" t="s">
        <v>3324</v>
      </c>
      <c r="AG1114" s="66" t="s">
        <v>3325</v>
      </c>
      <c r="AH1114" s="67">
        <v>2.19</v>
      </c>
      <c r="AI1114" s="68" t="s">
        <v>2280</v>
      </c>
      <c r="AJ1114" s="67">
        <v>0</v>
      </c>
      <c r="AK1114" s="69">
        <v>1000000</v>
      </c>
      <c r="FT1114" s="14"/>
    </row>
    <row r="1115" spans="30:176" ht="12.75" x14ac:dyDescent="0.2">
      <c r="AD1115" s="63">
        <v>35460</v>
      </c>
      <c r="AE1115" s="64">
        <v>35521</v>
      </c>
      <c r="AF1115" s="65" t="s">
        <v>3382</v>
      </c>
      <c r="AG1115" s="66" t="s">
        <v>3383</v>
      </c>
      <c r="AH1115" s="67">
        <v>2.17</v>
      </c>
      <c r="AI1115" s="68" t="s">
        <v>2254</v>
      </c>
      <c r="AJ1115" s="67">
        <v>0</v>
      </c>
      <c r="AK1115" s="69">
        <v>-500000</v>
      </c>
      <c r="FT1115" s="14"/>
    </row>
    <row r="1116" spans="30:176" ht="12.75" x14ac:dyDescent="0.2">
      <c r="AD1116" s="63">
        <v>35460</v>
      </c>
      <c r="AE1116" s="64">
        <v>35521</v>
      </c>
      <c r="AF1116" s="65" t="s">
        <v>3382</v>
      </c>
      <c r="AG1116" s="66" t="s">
        <v>3383</v>
      </c>
      <c r="AH1116" s="67">
        <v>2.19</v>
      </c>
      <c r="AI1116" s="68" t="s">
        <v>2254</v>
      </c>
      <c r="AJ1116" s="67">
        <v>0</v>
      </c>
      <c r="AK1116" s="69">
        <v>-500000</v>
      </c>
      <c r="FT1116" s="14"/>
    </row>
    <row r="1117" spans="30:176" ht="12.75" x14ac:dyDescent="0.2">
      <c r="AD1117" s="63">
        <v>35460</v>
      </c>
      <c r="AE1117" s="64">
        <v>35521</v>
      </c>
      <c r="AF1117" s="65" t="s">
        <v>3382</v>
      </c>
      <c r="AG1117" s="66" t="s">
        <v>3383</v>
      </c>
      <c r="AH1117" s="67">
        <v>2.21</v>
      </c>
      <c r="AI1117" s="68" t="s">
        <v>2254</v>
      </c>
      <c r="AJ1117" s="67">
        <v>0</v>
      </c>
      <c r="AK1117" s="69">
        <v>-3500000</v>
      </c>
      <c r="FT1117" s="14"/>
    </row>
    <row r="1118" spans="30:176" ht="12.75" x14ac:dyDescent="0.2">
      <c r="AD1118" s="63">
        <v>35461</v>
      </c>
      <c r="AE1118" s="64">
        <v>35521</v>
      </c>
      <c r="AF1118" s="65" t="s">
        <v>3384</v>
      </c>
      <c r="AG1118" s="66" t="s">
        <v>3385</v>
      </c>
      <c r="AH1118" s="67">
        <v>2.1850000000000001</v>
      </c>
      <c r="AI1118" s="68" t="s">
        <v>2254</v>
      </c>
      <c r="AJ1118" s="67">
        <v>0</v>
      </c>
      <c r="AK1118" s="69">
        <v>-500000</v>
      </c>
      <c r="FT1118" s="14"/>
    </row>
    <row r="1119" spans="30:176" ht="12.75" x14ac:dyDescent="0.2">
      <c r="AD1119" s="63">
        <v>35468</v>
      </c>
      <c r="AE1119" s="64">
        <v>35521</v>
      </c>
      <c r="AF1119" s="65" t="s">
        <v>3386</v>
      </c>
      <c r="AG1119" s="66" t="s">
        <v>3387</v>
      </c>
      <c r="AH1119" s="67">
        <v>2.12</v>
      </c>
      <c r="AI1119" s="68" t="s">
        <v>2280</v>
      </c>
      <c r="AJ1119" s="67">
        <v>0</v>
      </c>
      <c r="AK1119" s="69">
        <v>-1000000</v>
      </c>
      <c r="FT1119" s="14"/>
    </row>
    <row r="1120" spans="30:176" ht="12.75" x14ac:dyDescent="0.2">
      <c r="AD1120" s="63">
        <v>35479</v>
      </c>
      <c r="AE1120" s="64">
        <v>35521</v>
      </c>
      <c r="AF1120" s="65" t="s">
        <v>3362</v>
      </c>
      <c r="AG1120" s="66" t="s">
        <v>3363</v>
      </c>
      <c r="AH1120" s="67">
        <v>1.9650000000000001</v>
      </c>
      <c r="AI1120" s="68" t="s">
        <v>2280</v>
      </c>
      <c r="AJ1120" s="67">
        <v>0</v>
      </c>
      <c r="AK1120" s="69">
        <v>5000000</v>
      </c>
      <c r="FT1120" s="14"/>
    </row>
    <row r="1121" spans="30:176" ht="12.75" x14ac:dyDescent="0.2">
      <c r="AD1121" s="63">
        <v>35489</v>
      </c>
      <c r="AE1121" s="64">
        <v>35521</v>
      </c>
      <c r="AF1121" s="65" t="s">
        <v>3388</v>
      </c>
      <c r="AG1121" s="66" t="s">
        <v>3475</v>
      </c>
      <c r="AH1121" s="67">
        <v>1.91</v>
      </c>
      <c r="AI1121" s="68" t="s">
        <v>2254</v>
      </c>
      <c r="AJ1121" s="67">
        <v>0</v>
      </c>
      <c r="AK1121" s="69">
        <v>20000</v>
      </c>
      <c r="FT1121" s="14"/>
    </row>
    <row r="1122" spans="30:176" ht="12.75" x14ac:dyDescent="0.2">
      <c r="AD1122" s="63">
        <v>35493</v>
      </c>
      <c r="AE1122" s="64">
        <v>35521</v>
      </c>
      <c r="AF1122" s="65" t="s">
        <v>3476</v>
      </c>
      <c r="AG1122" s="66" t="s">
        <v>3477</v>
      </c>
      <c r="AH1122" s="67">
        <v>1.94</v>
      </c>
      <c r="AI1122" s="68" t="s">
        <v>2254</v>
      </c>
      <c r="AJ1122" s="67">
        <v>0</v>
      </c>
      <c r="AK1122" s="69">
        <v>-500000</v>
      </c>
      <c r="FT1122" s="14"/>
    </row>
    <row r="1123" spans="30:176" ht="12.75" x14ac:dyDescent="0.2">
      <c r="AD1123" s="63">
        <v>35494</v>
      </c>
      <c r="AE1123" s="64">
        <v>35521</v>
      </c>
      <c r="AF1123" s="65" t="s">
        <v>3478</v>
      </c>
      <c r="AG1123" s="66" t="s">
        <v>3479</v>
      </c>
      <c r="AH1123" s="67">
        <v>1.93</v>
      </c>
      <c r="AI1123" s="68" t="s">
        <v>2254</v>
      </c>
      <c r="AJ1123" s="67">
        <v>0</v>
      </c>
      <c r="AK1123" s="69">
        <v>300000</v>
      </c>
      <c r="FT1123" s="14"/>
    </row>
    <row r="1124" spans="30:176" ht="12.75" x14ac:dyDescent="0.2">
      <c r="AD1124" s="63">
        <v>35494</v>
      </c>
      <c r="AE1124" s="64">
        <v>35521</v>
      </c>
      <c r="AF1124" s="65" t="s">
        <v>3478</v>
      </c>
      <c r="AG1124" s="66" t="s">
        <v>3479</v>
      </c>
      <c r="AH1124" s="67">
        <v>1.9550000000000001</v>
      </c>
      <c r="AI1124" s="68" t="s">
        <v>2254</v>
      </c>
      <c r="AJ1124" s="67">
        <v>0</v>
      </c>
      <c r="AK1124" s="69">
        <v>200000</v>
      </c>
      <c r="FT1124" s="14"/>
    </row>
    <row r="1125" spans="30:176" ht="12.75" x14ac:dyDescent="0.2">
      <c r="AD1125" s="63">
        <v>35496</v>
      </c>
      <c r="AE1125" s="64">
        <v>35521</v>
      </c>
      <c r="AF1125" s="65" t="s">
        <v>3480</v>
      </c>
      <c r="AG1125" s="66" t="s">
        <v>3481</v>
      </c>
      <c r="AH1125" s="67">
        <v>2.145</v>
      </c>
      <c r="AI1125" s="68" t="s">
        <v>2254</v>
      </c>
      <c r="AJ1125" s="67">
        <v>0</v>
      </c>
      <c r="AK1125" s="69">
        <v>750000</v>
      </c>
      <c r="FT1125" s="14"/>
    </row>
    <row r="1126" spans="30:176" ht="12.75" x14ac:dyDescent="0.2">
      <c r="AD1126" s="63">
        <v>35499</v>
      </c>
      <c r="AE1126" s="64">
        <v>35521</v>
      </c>
      <c r="AF1126" s="65" t="s">
        <v>3482</v>
      </c>
      <c r="AG1126" s="66" t="s">
        <v>3483</v>
      </c>
      <c r="AH1126" s="67">
        <v>2.1139999999999999</v>
      </c>
      <c r="AI1126" s="68" t="s">
        <v>2254</v>
      </c>
      <c r="AJ1126" s="67">
        <v>0</v>
      </c>
      <c r="AK1126" s="69">
        <v>-750000</v>
      </c>
      <c r="FT1126" s="14"/>
    </row>
    <row r="1127" spans="30:176" ht="12.75" x14ac:dyDescent="0.2">
      <c r="AD1127" s="63">
        <v>35502</v>
      </c>
      <c r="AE1127" s="64">
        <v>35521</v>
      </c>
      <c r="AF1127" s="65" t="s">
        <v>3484</v>
      </c>
      <c r="AG1127" s="66" t="s">
        <v>3485</v>
      </c>
      <c r="AH1127" s="67">
        <v>1.95</v>
      </c>
      <c r="AI1127" s="68" t="s">
        <v>2280</v>
      </c>
      <c r="AJ1127" s="67">
        <v>0</v>
      </c>
      <c r="AK1127" s="69">
        <v>2500000</v>
      </c>
      <c r="FT1127" s="14"/>
    </row>
    <row r="1128" spans="30:176" ht="12.75" x14ac:dyDescent="0.2">
      <c r="AD1128" s="63">
        <v>35502</v>
      </c>
      <c r="AE1128" s="64">
        <v>35521</v>
      </c>
      <c r="AF1128" s="65" t="s">
        <v>3484</v>
      </c>
      <c r="AG1128" s="66" t="s">
        <v>3486</v>
      </c>
      <c r="AH1128" s="67">
        <v>2</v>
      </c>
      <c r="AI1128" s="68" t="s">
        <v>2254</v>
      </c>
      <c r="AJ1128" s="67">
        <v>0</v>
      </c>
      <c r="AK1128" s="69">
        <v>2000000</v>
      </c>
      <c r="FT1128" s="14"/>
    </row>
    <row r="1129" spans="30:176" ht="12.75" x14ac:dyDescent="0.2">
      <c r="AD1129" s="63">
        <v>35502</v>
      </c>
      <c r="AE1129" s="64">
        <v>35521</v>
      </c>
      <c r="AF1129" s="65" t="s">
        <v>3487</v>
      </c>
      <c r="AG1129" s="66" t="s">
        <v>3488</v>
      </c>
      <c r="AH1129" s="67">
        <v>1.9550000000000001</v>
      </c>
      <c r="AI1129" s="68" t="s">
        <v>2254</v>
      </c>
      <c r="AJ1129" s="67">
        <v>0</v>
      </c>
      <c r="AK1129" s="69">
        <v>1000000</v>
      </c>
      <c r="FT1129" s="14"/>
    </row>
    <row r="1130" spans="30:176" ht="12.75" x14ac:dyDescent="0.2">
      <c r="AD1130" s="63">
        <v>35502</v>
      </c>
      <c r="AE1130" s="64">
        <v>35521</v>
      </c>
      <c r="AF1130" s="65" t="s">
        <v>3487</v>
      </c>
      <c r="AG1130" s="66" t="s">
        <v>3488</v>
      </c>
      <c r="AH1130" s="67">
        <v>1.9350000000000001</v>
      </c>
      <c r="AI1130" s="68" t="s">
        <v>2254</v>
      </c>
      <c r="AJ1130" s="67">
        <v>0</v>
      </c>
      <c r="AK1130" s="69">
        <v>310000</v>
      </c>
      <c r="FT1130" s="14"/>
    </row>
    <row r="1131" spans="30:176" ht="12.75" x14ac:dyDescent="0.2">
      <c r="AD1131" s="63">
        <v>35503</v>
      </c>
      <c r="AE1131" s="64">
        <v>35521</v>
      </c>
      <c r="AF1131" s="65" t="s">
        <v>3489</v>
      </c>
      <c r="AG1131" s="66" t="s">
        <v>3490</v>
      </c>
      <c r="AH1131" s="67">
        <v>1.95</v>
      </c>
      <c r="AI1131" s="68" t="s">
        <v>2254</v>
      </c>
      <c r="AJ1131" s="67">
        <v>0</v>
      </c>
      <c r="AK1131" s="69">
        <v>1000000</v>
      </c>
      <c r="FT1131" s="14"/>
    </row>
    <row r="1132" spans="30:176" ht="12.75" x14ac:dyDescent="0.2">
      <c r="AD1132" s="63">
        <v>35506</v>
      </c>
      <c r="AE1132" s="64">
        <v>35521</v>
      </c>
      <c r="AF1132" s="65" t="s">
        <v>3491</v>
      </c>
      <c r="AG1132" s="66" t="s">
        <v>3492</v>
      </c>
      <c r="AH1132" s="67">
        <v>2</v>
      </c>
      <c r="AI1132" s="68" t="s">
        <v>2254</v>
      </c>
      <c r="AJ1132" s="67">
        <v>0</v>
      </c>
      <c r="AK1132" s="69">
        <v>-150000</v>
      </c>
      <c r="FT1132" s="14"/>
    </row>
    <row r="1133" spans="30:176" ht="12.75" x14ac:dyDescent="0.2">
      <c r="AD1133" s="63">
        <v>35506</v>
      </c>
      <c r="AE1133" s="64">
        <v>35521</v>
      </c>
      <c r="AF1133" s="65" t="s">
        <v>3491</v>
      </c>
      <c r="AG1133" s="66" t="s">
        <v>3492</v>
      </c>
      <c r="AH1133" s="67">
        <v>1.9550000000000001</v>
      </c>
      <c r="AI1133" s="68" t="s">
        <v>2254</v>
      </c>
      <c r="AJ1133" s="67">
        <v>0</v>
      </c>
      <c r="AK1133" s="69">
        <v>-1000000</v>
      </c>
      <c r="FT1133" s="14"/>
    </row>
    <row r="1134" spans="30:176" ht="12.75" x14ac:dyDescent="0.2">
      <c r="AD1134" s="63">
        <v>35507</v>
      </c>
      <c r="AE1134" s="64">
        <v>35521</v>
      </c>
      <c r="AF1134" s="65" t="s">
        <v>3493</v>
      </c>
      <c r="AG1134" s="66" t="s">
        <v>3494</v>
      </c>
      <c r="AH1134" s="67">
        <v>1.89</v>
      </c>
      <c r="AI1134" s="68" t="s">
        <v>2254</v>
      </c>
      <c r="AJ1134" s="67">
        <v>0</v>
      </c>
      <c r="AK1134" s="69">
        <v>-1000000</v>
      </c>
      <c r="FT1134" s="14"/>
    </row>
    <row r="1135" spans="30:176" ht="12.75" x14ac:dyDescent="0.2">
      <c r="AD1135" s="63">
        <v>35507</v>
      </c>
      <c r="AE1135" s="64">
        <v>35521</v>
      </c>
      <c r="AF1135" s="65" t="s">
        <v>3493</v>
      </c>
      <c r="AG1135" s="66" t="s">
        <v>3494</v>
      </c>
      <c r="AH1135" s="67">
        <v>1.9</v>
      </c>
      <c r="AI1135" s="68" t="s">
        <v>2254</v>
      </c>
      <c r="AJ1135" s="67">
        <v>0</v>
      </c>
      <c r="AK1135" s="69">
        <v>-160000</v>
      </c>
      <c r="FT1135" s="14"/>
    </row>
    <row r="1136" spans="30:176" ht="12.75" x14ac:dyDescent="0.2">
      <c r="AD1136" s="63">
        <v>35508</v>
      </c>
      <c r="AE1136" s="64">
        <v>35521</v>
      </c>
      <c r="AF1136" s="65" t="s">
        <v>3495</v>
      </c>
      <c r="AG1136" s="66" t="s">
        <v>3496</v>
      </c>
      <c r="AH1136" s="67">
        <v>1.8959999999999999</v>
      </c>
      <c r="AI1136" s="68" t="s">
        <v>2254</v>
      </c>
      <c r="AJ1136" s="67">
        <v>0</v>
      </c>
      <c r="AK1136" s="69">
        <v>7500000</v>
      </c>
      <c r="FT1136" s="14"/>
    </row>
    <row r="1137" spans="30:176" ht="12.75" x14ac:dyDescent="0.2">
      <c r="AD1137" s="63">
        <v>35508</v>
      </c>
      <c r="AE1137" s="64">
        <v>35521</v>
      </c>
      <c r="AF1137" s="65" t="s">
        <v>3495</v>
      </c>
      <c r="AG1137" s="66" t="s">
        <v>3496</v>
      </c>
      <c r="AH1137" s="67">
        <v>1.8959999999999999</v>
      </c>
      <c r="AI1137" s="68" t="s">
        <v>2280</v>
      </c>
      <c r="AJ1137" s="67">
        <v>0</v>
      </c>
      <c r="AK1137" s="69">
        <v>-7500000</v>
      </c>
      <c r="FT1137" s="14"/>
    </row>
    <row r="1138" spans="30:176" ht="12.75" x14ac:dyDescent="0.2">
      <c r="AD1138" s="63">
        <v>35509</v>
      </c>
      <c r="AE1138" s="64">
        <v>35521</v>
      </c>
      <c r="AF1138" s="65" t="s">
        <v>3497</v>
      </c>
      <c r="AG1138" s="66" t="s">
        <v>3498</v>
      </c>
      <c r="AH1138" s="67">
        <v>1.91</v>
      </c>
      <c r="AI1138" s="68" t="s">
        <v>2254</v>
      </c>
      <c r="AJ1138" s="67">
        <v>0</v>
      </c>
      <c r="AK1138" s="69">
        <v>1000000</v>
      </c>
      <c r="FT1138" s="14"/>
    </row>
    <row r="1139" spans="30:176" ht="12.75" x14ac:dyDescent="0.2">
      <c r="AD1139" s="63">
        <v>35510</v>
      </c>
      <c r="AE1139" s="64">
        <v>35521</v>
      </c>
      <c r="AF1139" s="65" t="s">
        <v>3499</v>
      </c>
      <c r="AG1139" s="66" t="s">
        <v>3500</v>
      </c>
      <c r="AH1139" s="67">
        <v>1.885</v>
      </c>
      <c r="AI1139" s="68" t="s">
        <v>2254</v>
      </c>
      <c r="AJ1139" s="67">
        <v>0</v>
      </c>
      <c r="AK1139" s="69">
        <v>-1000000</v>
      </c>
      <c r="FT1139" s="14"/>
    </row>
    <row r="1140" spans="30:176" ht="12.75" x14ac:dyDescent="0.2">
      <c r="AK1140" s="69">
        <f>SUM(AK1097:AK1139)</f>
        <v>3500000</v>
      </c>
      <c r="FT1140" s="14"/>
    </row>
    <row r="1141" spans="30:176" ht="12.75" x14ac:dyDescent="0.2">
      <c r="FT1141" s="14"/>
    </row>
    <row r="1142" spans="30:176" ht="12.75" x14ac:dyDescent="0.2">
      <c r="AD1142" s="63">
        <v>35188</v>
      </c>
      <c r="AE1142" s="64">
        <v>35551</v>
      </c>
      <c r="AF1142" s="65" t="s">
        <v>3376</v>
      </c>
      <c r="AG1142" s="66" t="s">
        <v>3377</v>
      </c>
      <c r="AH1142" s="67">
        <v>1.95</v>
      </c>
      <c r="AI1142" s="68" t="s">
        <v>2245</v>
      </c>
      <c r="AJ1142" s="67">
        <v>0</v>
      </c>
      <c r="AK1142" s="69">
        <v>3000000</v>
      </c>
      <c r="FT1142" s="14"/>
    </row>
    <row r="1143" spans="30:176" ht="12.75" x14ac:dyDescent="0.2">
      <c r="AD1143" s="63">
        <v>35191</v>
      </c>
      <c r="AE1143" s="64">
        <v>35551</v>
      </c>
      <c r="AF1143" s="65" t="s">
        <v>2311</v>
      </c>
      <c r="AG1143" s="66" t="s">
        <v>3501</v>
      </c>
      <c r="AH1143" s="67">
        <v>1.96</v>
      </c>
      <c r="AI1143" s="68" t="s">
        <v>2245</v>
      </c>
      <c r="AJ1143" s="67">
        <v>0</v>
      </c>
      <c r="AK1143" s="69">
        <v>1000000</v>
      </c>
      <c r="FT1143" s="14"/>
    </row>
    <row r="1144" spans="30:176" ht="12.75" x14ac:dyDescent="0.2">
      <c r="AD1144" s="63">
        <v>35192</v>
      </c>
      <c r="AE1144" s="64">
        <v>35551</v>
      </c>
      <c r="AF1144" s="65" t="s">
        <v>2312</v>
      </c>
      <c r="AG1144" s="66" t="s">
        <v>3502</v>
      </c>
      <c r="AH1144" s="67">
        <v>1.98</v>
      </c>
      <c r="AI1144" s="68" t="s">
        <v>2245</v>
      </c>
      <c r="AJ1144" s="67">
        <v>0</v>
      </c>
      <c r="AK1144" s="69">
        <v>1000000</v>
      </c>
      <c r="FT1144" s="14"/>
    </row>
    <row r="1145" spans="30:176" ht="12.75" x14ac:dyDescent="0.2">
      <c r="AD1145" s="63">
        <v>35381</v>
      </c>
      <c r="AE1145" s="64">
        <v>35551</v>
      </c>
      <c r="AF1145" s="65" t="s">
        <v>2977</v>
      </c>
      <c r="AG1145" s="66" t="s">
        <v>2978</v>
      </c>
      <c r="AH1145" s="67">
        <v>2.0099999999999998</v>
      </c>
      <c r="AI1145" s="68" t="s">
        <v>2245</v>
      </c>
      <c r="AJ1145" s="67">
        <v>0</v>
      </c>
      <c r="AK1145" s="69">
        <v>1000000</v>
      </c>
      <c r="FT1145" s="14"/>
    </row>
    <row r="1146" spans="30:176" ht="12.75" x14ac:dyDescent="0.2">
      <c r="AD1146" s="63">
        <v>35383</v>
      </c>
      <c r="AE1146" s="64">
        <v>35551</v>
      </c>
      <c r="AF1146" s="65" t="s">
        <v>3308</v>
      </c>
      <c r="AG1146" s="66" t="s">
        <v>3309</v>
      </c>
      <c r="AH1146" s="67">
        <v>2.0499999999999998</v>
      </c>
      <c r="AI1146" s="68" t="s">
        <v>2254</v>
      </c>
      <c r="AJ1146" s="67">
        <v>0</v>
      </c>
      <c r="AK1146" s="69">
        <v>1000000</v>
      </c>
      <c r="FT1146" s="14"/>
    </row>
    <row r="1147" spans="30:176" ht="12.75" x14ac:dyDescent="0.2">
      <c r="AD1147" s="63">
        <v>35388</v>
      </c>
      <c r="AE1147" s="64">
        <v>35551</v>
      </c>
      <c r="AF1147" s="65" t="s">
        <v>2987</v>
      </c>
      <c r="AG1147" s="66" t="s">
        <v>2990</v>
      </c>
      <c r="AH1147" s="67">
        <v>2.15</v>
      </c>
      <c r="AI1147" s="68" t="s">
        <v>2245</v>
      </c>
      <c r="AJ1147" s="67">
        <v>0</v>
      </c>
      <c r="AK1147" s="69">
        <v>1000000</v>
      </c>
      <c r="FT1147" s="14"/>
    </row>
    <row r="1148" spans="30:176" ht="12.75" x14ac:dyDescent="0.2">
      <c r="AD1148" s="63">
        <v>35389</v>
      </c>
      <c r="AE1148" s="64">
        <v>35551</v>
      </c>
      <c r="AF1148" s="65" t="s">
        <v>2993</v>
      </c>
      <c r="AG1148" s="66" t="s">
        <v>2994</v>
      </c>
      <c r="AH1148" s="67">
        <v>2.16</v>
      </c>
      <c r="AI1148" s="68" t="s">
        <v>2245</v>
      </c>
      <c r="AJ1148" s="67">
        <v>0</v>
      </c>
      <c r="AK1148" s="69">
        <v>1000000</v>
      </c>
      <c r="FT1148" s="14"/>
    </row>
    <row r="1149" spans="30:176" ht="12.75" x14ac:dyDescent="0.2">
      <c r="AD1149" s="63">
        <v>35396</v>
      </c>
      <c r="AE1149" s="64">
        <v>35551</v>
      </c>
      <c r="AF1149" s="65" t="s">
        <v>3195</v>
      </c>
      <c r="AG1149" s="66" t="s">
        <v>3196</v>
      </c>
      <c r="AH1149" s="67">
        <v>2.2599999999999998</v>
      </c>
      <c r="AI1149" s="68" t="s">
        <v>2245</v>
      </c>
      <c r="AJ1149" s="67">
        <v>0</v>
      </c>
      <c r="AK1149" s="69">
        <v>500000</v>
      </c>
      <c r="FT1149" s="14"/>
    </row>
    <row r="1150" spans="30:176" ht="12.75" x14ac:dyDescent="0.2">
      <c r="AD1150" s="63">
        <v>35396</v>
      </c>
      <c r="AE1150" s="64">
        <v>35551</v>
      </c>
      <c r="AF1150" s="65" t="s">
        <v>3195</v>
      </c>
      <c r="AG1150" s="66" t="s">
        <v>3196</v>
      </c>
      <c r="AH1150" s="67">
        <v>2.2599999999999998</v>
      </c>
      <c r="AI1150" s="68" t="s">
        <v>2245</v>
      </c>
      <c r="AJ1150" s="67">
        <v>0</v>
      </c>
      <c r="AK1150" s="69">
        <v>500000</v>
      </c>
      <c r="FT1150" s="14"/>
    </row>
    <row r="1151" spans="30:176" ht="12.75" x14ac:dyDescent="0.2">
      <c r="AD1151" s="63">
        <v>35405</v>
      </c>
      <c r="AE1151" s="64">
        <v>35551</v>
      </c>
      <c r="AF1151" s="65" t="s">
        <v>3098</v>
      </c>
      <c r="AG1151" s="66" t="s">
        <v>3101</v>
      </c>
      <c r="AH1151" s="67">
        <v>2.29</v>
      </c>
      <c r="AI1151" s="68" t="s">
        <v>2254</v>
      </c>
      <c r="AJ1151" s="67">
        <v>0</v>
      </c>
      <c r="AK1151" s="69">
        <v>1000000</v>
      </c>
      <c r="FT1151" s="14"/>
    </row>
    <row r="1152" spans="30:176" ht="12.75" x14ac:dyDescent="0.2">
      <c r="AD1152" s="63">
        <v>35446</v>
      </c>
      <c r="AE1152" s="64">
        <v>35551</v>
      </c>
      <c r="AF1152" s="65" t="s">
        <v>3503</v>
      </c>
      <c r="AG1152" s="66" t="s">
        <v>3504</v>
      </c>
      <c r="AH1152" s="67">
        <v>2.34</v>
      </c>
      <c r="AI1152" s="68" t="s">
        <v>2280</v>
      </c>
      <c r="AJ1152" s="67">
        <v>0</v>
      </c>
      <c r="AK1152" s="69">
        <v>2000000</v>
      </c>
      <c r="FT1152" s="14"/>
    </row>
    <row r="1153" spans="30:176" ht="12.75" x14ac:dyDescent="0.2">
      <c r="AD1153" s="63">
        <v>35460</v>
      </c>
      <c r="AE1153" s="64">
        <v>35551</v>
      </c>
      <c r="AF1153" s="65" t="s">
        <v>3382</v>
      </c>
      <c r="AG1153" s="66" t="s">
        <v>3383</v>
      </c>
      <c r="AH1153" s="67">
        <v>2.0699999999999998</v>
      </c>
      <c r="AI1153" s="68" t="s">
        <v>2254</v>
      </c>
      <c r="AJ1153" s="67">
        <v>0</v>
      </c>
      <c r="AK1153" s="69">
        <v>-500000</v>
      </c>
      <c r="FT1153" s="14"/>
    </row>
    <row r="1154" spans="30:176" ht="12.75" x14ac:dyDescent="0.2">
      <c r="AD1154" s="63">
        <v>35460</v>
      </c>
      <c r="AE1154" s="64">
        <v>35551</v>
      </c>
      <c r="AF1154" s="65" t="s">
        <v>3382</v>
      </c>
      <c r="AG1154" s="66" t="s">
        <v>3383</v>
      </c>
      <c r="AH1154" s="67">
        <v>2.1</v>
      </c>
      <c r="AI1154" s="68" t="s">
        <v>2254</v>
      </c>
      <c r="AJ1154" s="67">
        <v>0</v>
      </c>
      <c r="AK1154" s="69">
        <v>3500000</v>
      </c>
      <c r="FT1154" s="14"/>
    </row>
    <row r="1155" spans="30:176" ht="12.75" x14ac:dyDescent="0.2">
      <c r="AD1155" s="63">
        <v>35461</v>
      </c>
      <c r="AE1155" s="64">
        <v>35551</v>
      </c>
      <c r="AF1155" s="65" t="s">
        <v>3384</v>
      </c>
      <c r="AG1155" s="66" t="s">
        <v>3385</v>
      </c>
      <c r="AH1155" s="67">
        <v>2.0750000000000002</v>
      </c>
      <c r="AI1155" s="68" t="s">
        <v>2254</v>
      </c>
      <c r="AJ1155" s="67">
        <v>0</v>
      </c>
      <c r="AK1155" s="69">
        <v>-500000</v>
      </c>
      <c r="FT1155" s="14"/>
    </row>
    <row r="1156" spans="30:176" ht="12.75" x14ac:dyDescent="0.2">
      <c r="AD1156" s="63">
        <v>35464</v>
      </c>
      <c r="AE1156" s="64">
        <v>35551</v>
      </c>
      <c r="AF1156" s="65" t="s">
        <v>3505</v>
      </c>
      <c r="AG1156" s="66" t="s">
        <v>3506</v>
      </c>
      <c r="AH1156" s="67">
        <v>2.0299999999999998</v>
      </c>
      <c r="AI1156" s="68" t="s">
        <v>2280</v>
      </c>
      <c r="AJ1156" s="67">
        <v>0</v>
      </c>
      <c r="AK1156" s="69">
        <v>-500000</v>
      </c>
      <c r="FT1156" s="14"/>
    </row>
    <row r="1157" spans="30:176" ht="12.75" x14ac:dyDescent="0.2">
      <c r="AD1157" s="63">
        <v>35468</v>
      </c>
      <c r="AE1157" s="64">
        <v>35551</v>
      </c>
      <c r="AF1157" s="65" t="s">
        <v>3386</v>
      </c>
      <c r="AG1157" s="66" t="s">
        <v>3387</v>
      </c>
      <c r="AH1157" s="67">
        <v>2.0649999999999999</v>
      </c>
      <c r="AI1157" s="68" t="s">
        <v>2280</v>
      </c>
      <c r="AJ1157" s="67">
        <v>0</v>
      </c>
      <c r="AK1157" s="69">
        <v>-1000000</v>
      </c>
      <c r="FT1157" s="14"/>
    </row>
    <row r="1158" spans="30:176" ht="12.75" x14ac:dyDescent="0.2">
      <c r="AD1158" s="63">
        <v>35474</v>
      </c>
      <c r="AE1158" s="64">
        <v>35551</v>
      </c>
      <c r="AF1158" s="65" t="s">
        <v>3360</v>
      </c>
      <c r="AG1158" s="66" t="s">
        <v>3361</v>
      </c>
      <c r="AH1158" s="67">
        <v>1.9750000000000001</v>
      </c>
      <c r="AI1158" s="68" t="s">
        <v>2280</v>
      </c>
      <c r="AJ1158" s="67">
        <v>0</v>
      </c>
      <c r="AK1158" s="69">
        <v>-310000</v>
      </c>
      <c r="FT1158" s="14"/>
    </row>
    <row r="1159" spans="30:176" ht="12.75" x14ac:dyDescent="0.2">
      <c r="AD1159" s="63">
        <v>35486</v>
      </c>
      <c r="AE1159" s="64">
        <v>35551</v>
      </c>
      <c r="AF1159" s="65" t="s">
        <v>3507</v>
      </c>
      <c r="AG1159" s="66" t="s">
        <v>3508</v>
      </c>
      <c r="AH1159" s="67">
        <v>1.885</v>
      </c>
      <c r="AI1159" s="68" t="s">
        <v>2280</v>
      </c>
      <c r="AJ1159" s="67">
        <v>0</v>
      </c>
      <c r="AK1159" s="69">
        <v>-3000000</v>
      </c>
      <c r="FT1159" s="14"/>
    </row>
    <row r="1160" spans="30:176" ht="12.75" x14ac:dyDescent="0.2">
      <c r="AD1160" s="63">
        <v>35492</v>
      </c>
      <c r="AE1160" s="64">
        <v>35551</v>
      </c>
      <c r="AF1160" s="65" t="s">
        <v>3509</v>
      </c>
      <c r="AG1160" s="66" t="s">
        <v>3510</v>
      </c>
      <c r="AH1160" s="67">
        <v>1.85</v>
      </c>
      <c r="AI1160" s="68" t="s">
        <v>2280</v>
      </c>
      <c r="AJ1160" s="67">
        <v>0</v>
      </c>
      <c r="AK1160" s="69">
        <v>-1000000</v>
      </c>
      <c r="FT1160" s="14"/>
    </row>
    <row r="1161" spans="30:176" ht="12.75" x14ac:dyDescent="0.2">
      <c r="AD1161" s="63">
        <v>35492</v>
      </c>
      <c r="AE1161" s="64">
        <v>35551</v>
      </c>
      <c r="AF1161"/>
      <c r="AG1161" s="66" t="s">
        <v>3510</v>
      </c>
      <c r="AH1161" s="67">
        <v>1.86</v>
      </c>
      <c r="AI1161" s="68" t="s">
        <v>2280</v>
      </c>
      <c r="AJ1161" s="67">
        <v>0</v>
      </c>
      <c r="AK1161" s="69">
        <v>-1000000</v>
      </c>
      <c r="FT1161" s="14"/>
    </row>
    <row r="1162" spans="30:176" ht="12.75" x14ac:dyDescent="0.2">
      <c r="AD1162" s="63">
        <v>35496</v>
      </c>
      <c r="AE1162" s="64">
        <v>35551</v>
      </c>
      <c r="AF1162" s="65" t="s">
        <v>3480</v>
      </c>
      <c r="AG1162" s="66" t="s">
        <v>3481</v>
      </c>
      <c r="AH1162" s="67">
        <v>2.145</v>
      </c>
      <c r="AI1162" s="68" t="s">
        <v>2254</v>
      </c>
      <c r="AJ1162" s="67">
        <v>0</v>
      </c>
      <c r="AK1162" s="69">
        <v>775000</v>
      </c>
      <c r="FT1162" s="14"/>
    </row>
    <row r="1163" spans="30:176" ht="12.75" x14ac:dyDescent="0.2">
      <c r="AD1163" s="63">
        <v>35499</v>
      </c>
      <c r="AE1163" s="64">
        <v>35551</v>
      </c>
      <c r="AF1163" s="65" t="s">
        <v>3482</v>
      </c>
      <c r="AG1163" s="66" t="s">
        <v>3483</v>
      </c>
      <c r="AH1163" s="67">
        <v>2.1139999999999999</v>
      </c>
      <c r="AI1163" s="68" t="s">
        <v>2254</v>
      </c>
      <c r="AJ1163" s="67">
        <v>0</v>
      </c>
      <c r="AK1163" s="69">
        <v>-775000</v>
      </c>
      <c r="FT1163" s="14"/>
    </row>
    <row r="1164" spans="30:176" ht="12.75" x14ac:dyDescent="0.2">
      <c r="AD1164" s="63">
        <v>35499</v>
      </c>
      <c r="AE1164" s="64">
        <v>35551</v>
      </c>
      <c r="AF1164" s="65" t="s">
        <v>3511</v>
      </c>
      <c r="AG1164" s="66" t="s">
        <v>3512</v>
      </c>
      <c r="AH1164" s="67">
        <v>2.0230000000000001</v>
      </c>
      <c r="AI1164" s="68" t="s">
        <v>2254</v>
      </c>
      <c r="AJ1164" s="67">
        <v>0</v>
      </c>
      <c r="AK1164" s="69">
        <v>-3000000</v>
      </c>
      <c r="FT1164" s="14"/>
    </row>
    <row r="1165" spans="30:176" ht="12.75" x14ac:dyDescent="0.2">
      <c r="AD1165" s="63">
        <v>35499</v>
      </c>
      <c r="AE1165" s="64">
        <v>35551</v>
      </c>
      <c r="AF1165" s="65" t="s">
        <v>3511</v>
      </c>
      <c r="AG1165" s="66" t="s">
        <v>3512</v>
      </c>
      <c r="AH1165" s="67">
        <v>2.0230000000000001</v>
      </c>
      <c r="AI1165" s="68" t="s">
        <v>2254</v>
      </c>
      <c r="AJ1165" s="67">
        <v>0</v>
      </c>
      <c r="AK1165" s="69">
        <v>-1130000</v>
      </c>
      <c r="FT1165" s="14"/>
    </row>
    <row r="1166" spans="30:176" ht="12.75" x14ac:dyDescent="0.2">
      <c r="AD1166" s="63">
        <v>35502</v>
      </c>
      <c r="AE1166" s="64">
        <v>35551</v>
      </c>
      <c r="AF1166" s="65" t="s">
        <v>3484</v>
      </c>
      <c r="AG1166" s="66" t="s">
        <v>3485</v>
      </c>
      <c r="AH1166" s="67">
        <v>2.02</v>
      </c>
      <c r="AI1166" s="68" t="s">
        <v>2280</v>
      </c>
      <c r="AJ1166" s="67">
        <v>0</v>
      </c>
      <c r="AK1166" s="69">
        <v>-2500000</v>
      </c>
      <c r="FT1166" s="14"/>
    </row>
    <row r="1167" spans="30:176" ht="12.75" x14ac:dyDescent="0.2">
      <c r="AD1167" s="63">
        <v>35522</v>
      </c>
      <c r="AE1167" s="64">
        <v>35551</v>
      </c>
      <c r="AF1167" s="65" t="s">
        <v>3513</v>
      </c>
      <c r="AG1167" s="66" t="s">
        <v>3514</v>
      </c>
      <c r="AH1167" s="67">
        <v>1.875</v>
      </c>
      <c r="AI1167" s="68" t="s">
        <v>2254</v>
      </c>
      <c r="AJ1167" s="67">
        <v>0</v>
      </c>
      <c r="AK1167" s="69">
        <v>-250000</v>
      </c>
      <c r="FT1167" s="14"/>
    </row>
    <row r="1168" spans="30:176" ht="12.75" customHeight="1" x14ac:dyDescent="0.2">
      <c r="AD1168" s="63">
        <v>35520</v>
      </c>
      <c r="AE1168" s="64">
        <v>35551</v>
      </c>
      <c r="AF1168" s="65" t="s">
        <v>3515</v>
      </c>
      <c r="AG1168" s="66" t="s">
        <v>3516</v>
      </c>
      <c r="AH1168" s="67">
        <v>1.9279999999999999</v>
      </c>
      <c r="AI1168" s="68" t="s">
        <v>2280</v>
      </c>
      <c r="AJ1168" s="67">
        <v>0</v>
      </c>
      <c r="AK1168" s="69">
        <v>-620000</v>
      </c>
      <c r="FT1168" s="14"/>
    </row>
    <row r="1169" spans="30:176" ht="12.75" customHeight="1" x14ac:dyDescent="0.2">
      <c r="AD1169" s="63">
        <v>35523</v>
      </c>
      <c r="AE1169" s="64">
        <v>35551</v>
      </c>
      <c r="AF1169" s="65" t="s">
        <v>3517</v>
      </c>
      <c r="AG1169" s="66" t="s">
        <v>3518</v>
      </c>
      <c r="AH1169" s="67">
        <v>1.875</v>
      </c>
      <c r="AI1169" s="68" t="s">
        <v>2254</v>
      </c>
      <c r="AJ1169" s="67">
        <v>0</v>
      </c>
      <c r="AK1169" s="69">
        <v>250000</v>
      </c>
      <c r="FT1169" s="14"/>
    </row>
    <row r="1170" spans="30:176" ht="12.75" customHeight="1" x14ac:dyDescent="0.2">
      <c r="AD1170" s="63">
        <v>35524</v>
      </c>
      <c r="AE1170" s="64">
        <v>35551</v>
      </c>
      <c r="AF1170" s="65" t="s">
        <v>3519</v>
      </c>
      <c r="AG1170" s="66" t="s">
        <v>3520</v>
      </c>
      <c r="AH1170" s="67">
        <v>1.91</v>
      </c>
      <c r="AI1170" s="68" t="s">
        <v>2254</v>
      </c>
      <c r="AJ1170" s="67">
        <v>0</v>
      </c>
      <c r="AK1170" s="69">
        <v>300000</v>
      </c>
      <c r="FT1170" s="14"/>
    </row>
    <row r="1171" spans="30:176" ht="12.75" customHeight="1" x14ac:dyDescent="0.2">
      <c r="AD1171" s="63">
        <v>35524</v>
      </c>
      <c r="AE1171" s="64">
        <v>35551</v>
      </c>
      <c r="AF1171" s="65" t="s">
        <v>3519</v>
      </c>
      <c r="AG1171" s="66" t="s">
        <v>3520</v>
      </c>
      <c r="AH1171" s="67">
        <v>1.915</v>
      </c>
      <c r="AI1171" s="68" t="s">
        <v>2254</v>
      </c>
      <c r="AJ1171" s="67">
        <v>0</v>
      </c>
      <c r="AK1171" s="69">
        <v>700000</v>
      </c>
      <c r="FT1171" s="14"/>
    </row>
    <row r="1172" spans="30:176" ht="12.75" customHeight="1" x14ac:dyDescent="0.2">
      <c r="AD1172" s="63">
        <v>35529</v>
      </c>
      <c r="AE1172" s="64">
        <v>35551</v>
      </c>
      <c r="AF1172" s="65" t="s">
        <v>3521</v>
      </c>
      <c r="AG1172" s="66" t="s">
        <v>3522</v>
      </c>
      <c r="AH1172" s="67">
        <v>1.92</v>
      </c>
      <c r="AI1172" s="68" t="s">
        <v>2254</v>
      </c>
      <c r="AJ1172" s="67">
        <v>0</v>
      </c>
      <c r="AK1172" s="69">
        <v>-560000</v>
      </c>
      <c r="FT1172" s="14"/>
    </row>
    <row r="1173" spans="30:176" ht="12.75" customHeight="1" x14ac:dyDescent="0.2">
      <c r="AD1173" s="63">
        <v>35529</v>
      </c>
      <c r="AE1173" s="64">
        <v>35551</v>
      </c>
      <c r="AF1173" s="65" t="s">
        <v>3521</v>
      </c>
      <c r="AG1173" s="66" t="s">
        <v>3522</v>
      </c>
      <c r="AH1173" s="67">
        <v>1.91</v>
      </c>
      <c r="AI1173" s="68" t="s">
        <v>2254</v>
      </c>
      <c r="AJ1173" s="67">
        <v>0</v>
      </c>
      <c r="AK1173" s="69">
        <v>-440000</v>
      </c>
      <c r="FT1173" s="14"/>
    </row>
    <row r="1174" spans="30:176" ht="12.75" customHeight="1" x14ac:dyDescent="0.2">
      <c r="AD1174" s="63">
        <v>35530</v>
      </c>
      <c r="AE1174" s="64">
        <v>35551</v>
      </c>
      <c r="AF1174" s="65" t="s">
        <v>3523</v>
      </c>
      <c r="AG1174" s="66" t="s">
        <v>3524</v>
      </c>
      <c r="AH1174" s="67">
        <v>1.907</v>
      </c>
      <c r="AI1174" s="68" t="s">
        <v>2254</v>
      </c>
      <c r="AJ1174" s="67">
        <v>0</v>
      </c>
      <c r="AK1174" s="69">
        <v>1000000</v>
      </c>
      <c r="FT1174" s="14"/>
    </row>
    <row r="1175" spans="30:176" ht="12.75" customHeight="1" x14ac:dyDescent="0.2">
      <c r="AD1175" s="63">
        <v>35530</v>
      </c>
      <c r="AE1175" s="64">
        <v>35551</v>
      </c>
      <c r="AF1175" s="65" t="s">
        <v>3525</v>
      </c>
      <c r="AG1175" s="66" t="s">
        <v>3526</v>
      </c>
      <c r="AH1175" s="67">
        <v>1.9</v>
      </c>
      <c r="AI1175" s="68" t="s">
        <v>2254</v>
      </c>
      <c r="AJ1175" s="67">
        <v>0</v>
      </c>
      <c r="AK1175" s="69">
        <v>-1000000</v>
      </c>
      <c r="FT1175" s="14"/>
    </row>
    <row r="1176" spans="30:176" ht="12.75" customHeight="1" x14ac:dyDescent="0.2">
      <c r="AD1176" s="63">
        <v>35531</v>
      </c>
      <c r="AE1176" s="64">
        <v>35551</v>
      </c>
      <c r="AF1176" s="65" t="s">
        <v>3527</v>
      </c>
      <c r="AG1176" s="66" t="s">
        <v>3528</v>
      </c>
      <c r="AH1176" s="67">
        <v>1.925</v>
      </c>
      <c r="AI1176" s="68" t="s">
        <v>2254</v>
      </c>
      <c r="AJ1176" s="67">
        <v>0</v>
      </c>
      <c r="AK1176" s="69">
        <v>-1000000</v>
      </c>
      <c r="FT1176" s="14"/>
    </row>
    <row r="1177" spans="30:176" ht="12.75" customHeight="1" x14ac:dyDescent="0.2">
      <c r="AD1177" s="63">
        <v>35536</v>
      </c>
      <c r="AE1177" s="64">
        <v>35551</v>
      </c>
      <c r="AF1177" s="65" t="s">
        <v>3529</v>
      </c>
      <c r="AG1177" s="66" t="s">
        <v>3530</v>
      </c>
      <c r="AH1177" s="67">
        <v>1.98</v>
      </c>
      <c r="AI1177" s="68" t="s">
        <v>2254</v>
      </c>
      <c r="AJ1177" s="67">
        <v>0</v>
      </c>
      <c r="AK1177" s="69">
        <v>1000000</v>
      </c>
      <c r="FT1177" s="14"/>
    </row>
    <row r="1178" spans="30:176" ht="12.75" customHeight="1" x14ac:dyDescent="0.2">
      <c r="AD1178" s="63">
        <v>35537</v>
      </c>
      <c r="AE1178" s="64">
        <v>35551</v>
      </c>
      <c r="AF1178" s="65" t="s">
        <v>3531</v>
      </c>
      <c r="AG1178" s="66" t="s">
        <v>3532</v>
      </c>
      <c r="AH1178" s="67">
        <v>2.06</v>
      </c>
      <c r="AI1178" s="68" t="s">
        <v>2254</v>
      </c>
      <c r="AJ1178" s="67">
        <v>0</v>
      </c>
      <c r="AK1178" s="69">
        <v>-500000</v>
      </c>
      <c r="FT1178" s="14"/>
    </row>
    <row r="1179" spans="30:176" ht="12.75" customHeight="1" x14ac:dyDescent="0.2">
      <c r="AD1179" s="63">
        <v>35537</v>
      </c>
      <c r="AE1179" s="64">
        <v>35551</v>
      </c>
      <c r="AF1179" s="65" t="s">
        <v>3531</v>
      </c>
      <c r="AG1179" s="66" t="s">
        <v>3532</v>
      </c>
      <c r="AH1179" s="67">
        <v>2.08</v>
      </c>
      <c r="AI1179" s="68" t="s">
        <v>2254</v>
      </c>
      <c r="AJ1179" s="67">
        <v>0</v>
      </c>
      <c r="AK1179" s="69">
        <v>-500000</v>
      </c>
      <c r="FT1179" s="14"/>
    </row>
    <row r="1180" spans="30:176" ht="12.75" customHeight="1" x14ac:dyDescent="0.2">
      <c r="AD1180" s="63">
        <v>35537</v>
      </c>
      <c r="AE1180" s="64">
        <v>35551</v>
      </c>
      <c r="AF1180" s="65" t="s">
        <v>3533</v>
      </c>
      <c r="AG1180" s="66" t="s">
        <v>3534</v>
      </c>
      <c r="AH1180" s="67">
        <v>2.0699999999999998</v>
      </c>
      <c r="AI1180" s="68" t="s">
        <v>2280</v>
      </c>
      <c r="AJ1180" s="67">
        <v>0</v>
      </c>
      <c r="AK1180" s="69">
        <v>-3000000</v>
      </c>
      <c r="FT1180" s="14"/>
    </row>
    <row r="1181" spans="30:176" ht="12.75" customHeight="1" x14ac:dyDescent="0.2">
      <c r="AD1181" s="63">
        <v>35541</v>
      </c>
      <c r="AE1181" s="64">
        <v>35551</v>
      </c>
      <c r="AF1181" s="65" t="s">
        <v>3535</v>
      </c>
      <c r="AG1181" s="66" t="s">
        <v>3536</v>
      </c>
      <c r="AH1181" s="67">
        <v>2.06</v>
      </c>
      <c r="AI1181" s="68" t="s">
        <v>2254</v>
      </c>
      <c r="AJ1181" s="67">
        <v>0</v>
      </c>
      <c r="AK1181" s="69">
        <v>-150000</v>
      </c>
      <c r="FT1181" s="14"/>
    </row>
    <row r="1182" spans="30:176" ht="12.75" customHeight="1" x14ac:dyDescent="0.2">
      <c r="AD1182" s="63">
        <v>35541</v>
      </c>
      <c r="AE1182" s="64">
        <v>35551</v>
      </c>
      <c r="AF1182" s="65" t="s">
        <v>3535</v>
      </c>
      <c r="AG1182" s="66" t="s">
        <v>3536</v>
      </c>
      <c r="AH1182" s="67">
        <v>2.06</v>
      </c>
      <c r="AI1182" s="68" t="s">
        <v>2254</v>
      </c>
      <c r="AJ1182" s="67">
        <v>0</v>
      </c>
      <c r="AK1182" s="69">
        <v>-150000</v>
      </c>
      <c r="FT1182" s="14"/>
    </row>
    <row r="1183" spans="30:176" ht="12.75" customHeight="1" x14ac:dyDescent="0.2">
      <c r="AD1183" s="63">
        <v>35541</v>
      </c>
      <c r="AE1183" s="64">
        <v>35551</v>
      </c>
      <c r="AF1183" s="65" t="s">
        <v>3535</v>
      </c>
      <c r="AG1183" s="66" t="s">
        <v>3536</v>
      </c>
      <c r="AH1183" s="67">
        <v>2.06</v>
      </c>
      <c r="AI1183" s="68" t="s">
        <v>2254</v>
      </c>
      <c r="AJ1183" s="67">
        <v>0</v>
      </c>
      <c r="AK1183" s="69">
        <v>-700000</v>
      </c>
      <c r="FT1183" s="14"/>
    </row>
    <row r="1184" spans="30:176" ht="12.75" customHeight="1" x14ac:dyDescent="0.2">
      <c r="AD1184" s="63">
        <v>35542</v>
      </c>
      <c r="AE1184" s="64">
        <v>35551</v>
      </c>
      <c r="AF1184" s="65" t="s">
        <v>3537</v>
      </c>
      <c r="AG1184" s="66" t="s">
        <v>3538</v>
      </c>
      <c r="AH1184" s="67">
        <v>2.1150000000000002</v>
      </c>
      <c r="AI1184" s="68" t="s">
        <v>2254</v>
      </c>
      <c r="AJ1184" s="67">
        <v>0</v>
      </c>
      <c r="AK1184" s="69">
        <v>-500000</v>
      </c>
      <c r="FT1184" s="14"/>
    </row>
    <row r="1185" spans="30:176" ht="12.75" customHeight="1" x14ac:dyDescent="0.2">
      <c r="AD1185" s="63">
        <v>35543</v>
      </c>
      <c r="AE1185" s="64">
        <v>35551</v>
      </c>
      <c r="AF1185" s="65" t="s">
        <v>3539</v>
      </c>
      <c r="AG1185" s="66" t="s">
        <v>3540</v>
      </c>
      <c r="AH1185" s="67">
        <v>2.15</v>
      </c>
      <c r="AI1185" s="68" t="s">
        <v>2254</v>
      </c>
      <c r="AJ1185" s="67">
        <v>0</v>
      </c>
      <c r="AK1185" s="69">
        <v>310000</v>
      </c>
      <c r="FT1185" s="14"/>
    </row>
    <row r="1186" spans="30:176" ht="12.75" customHeight="1" x14ac:dyDescent="0.2">
      <c r="AD1186" s="63">
        <v>35543</v>
      </c>
      <c r="AE1186" s="64">
        <v>35551</v>
      </c>
      <c r="AF1186" s="65" t="s">
        <v>3539</v>
      </c>
      <c r="AG1186" s="66" t="s">
        <v>3541</v>
      </c>
      <c r="AH1186" s="67">
        <v>2.13</v>
      </c>
      <c r="AI1186" s="68" t="s">
        <v>2254</v>
      </c>
      <c r="AJ1186" s="67">
        <v>0</v>
      </c>
      <c r="AK1186" s="69">
        <v>-500000</v>
      </c>
      <c r="FT1186" s="14"/>
    </row>
    <row r="1187" spans="30:176" ht="12.75" customHeight="1" x14ac:dyDescent="0.2">
      <c r="AD1187" s="63">
        <v>35543</v>
      </c>
      <c r="AE1187" s="64">
        <v>35551</v>
      </c>
      <c r="AF1187" s="65" t="s">
        <v>3539</v>
      </c>
      <c r="AG1187" s="66" t="s">
        <v>3541</v>
      </c>
      <c r="AH1187" s="67">
        <v>2.2000000000000002</v>
      </c>
      <c r="AI1187" s="68" t="s">
        <v>2254</v>
      </c>
      <c r="AJ1187" s="67">
        <v>0</v>
      </c>
      <c r="AK1187" s="69">
        <v>-500000</v>
      </c>
      <c r="FT1187" s="14"/>
    </row>
    <row r="1188" spans="30:176" ht="12.75" customHeight="1" x14ac:dyDescent="0.2">
      <c r="AD1188" s="63">
        <v>35543</v>
      </c>
      <c r="AE1188" s="64">
        <v>35551</v>
      </c>
      <c r="AF1188" s="65" t="s">
        <v>3539</v>
      </c>
      <c r="AG1188" s="66" t="s">
        <v>3541</v>
      </c>
      <c r="AH1188" s="67">
        <v>2.16</v>
      </c>
      <c r="AI1188" s="68" t="s">
        <v>2254</v>
      </c>
      <c r="AJ1188" s="67">
        <v>0</v>
      </c>
      <c r="AK1188" s="69">
        <v>1000000</v>
      </c>
      <c r="FT1188" s="14"/>
    </row>
    <row r="1189" spans="30:176" ht="12.75" customHeight="1" x14ac:dyDescent="0.2">
      <c r="AD1189" s="63">
        <v>35544</v>
      </c>
      <c r="AE1189" s="64">
        <v>35551</v>
      </c>
      <c r="AF1189" s="65" t="s">
        <v>3542</v>
      </c>
      <c r="AG1189" s="66" t="s">
        <v>3543</v>
      </c>
      <c r="AH1189" s="67">
        <v>2.0649999999999999</v>
      </c>
      <c r="AI1189" s="68" t="s">
        <v>2254</v>
      </c>
      <c r="AJ1189" s="67">
        <v>0</v>
      </c>
      <c r="AK1189" s="69">
        <v>1000000</v>
      </c>
      <c r="FT1189" s="14"/>
    </row>
    <row r="1190" spans="30:176" ht="12.75" customHeight="1" x14ac:dyDescent="0.2">
      <c r="AD1190" s="63">
        <v>35544</v>
      </c>
      <c r="AE1190" s="64">
        <v>35551</v>
      </c>
      <c r="AF1190" s="65" t="s">
        <v>3542</v>
      </c>
      <c r="AG1190" s="66" t="s">
        <v>3543</v>
      </c>
      <c r="AH1190" s="67">
        <v>2.0550000000000002</v>
      </c>
      <c r="AI1190" s="68" t="s">
        <v>2254</v>
      </c>
      <c r="AJ1190" s="67">
        <v>0</v>
      </c>
      <c r="AK1190" s="69">
        <v>500000</v>
      </c>
      <c r="FT1190" s="14"/>
    </row>
    <row r="1191" spans="30:176" ht="12.75" customHeight="1" x14ac:dyDescent="0.2">
      <c r="AD1191" s="63">
        <v>35544</v>
      </c>
      <c r="AE1191" s="64">
        <v>35551</v>
      </c>
      <c r="AF1191" s="65" t="s">
        <v>3542</v>
      </c>
      <c r="AG1191" s="66" t="s">
        <v>3543</v>
      </c>
      <c r="AH1191" s="67">
        <v>2.0449999999999999</v>
      </c>
      <c r="AI1191" s="68" t="s">
        <v>2254</v>
      </c>
      <c r="AJ1191" s="67">
        <v>0</v>
      </c>
      <c r="AK1191" s="69">
        <v>-500000</v>
      </c>
      <c r="FT1191" s="14"/>
    </row>
    <row r="1192" spans="30:176" ht="12.75" x14ac:dyDescent="0.2">
      <c r="AD1192" s="63">
        <v>35544</v>
      </c>
      <c r="AE1192" s="64">
        <v>35551</v>
      </c>
      <c r="AF1192" s="65" t="s">
        <v>3542</v>
      </c>
      <c r="AG1192" s="66" t="s">
        <v>3543</v>
      </c>
      <c r="AH1192" s="67">
        <v>2.08</v>
      </c>
      <c r="AI1192" s="68" t="s">
        <v>2254</v>
      </c>
      <c r="AJ1192" s="67">
        <v>0</v>
      </c>
      <c r="AK1192" s="69">
        <v>-500000</v>
      </c>
      <c r="FT1192" s="14"/>
    </row>
    <row r="1193" spans="30:176" ht="12.75" x14ac:dyDescent="0.2">
      <c r="AK1193" s="69">
        <f>SUM(AK1142:AK1192)</f>
        <v>-3250000</v>
      </c>
      <c r="FT1193" s="14"/>
    </row>
    <row r="1194" spans="30:176" ht="12.75" x14ac:dyDescent="0.2">
      <c r="FT1194" s="14"/>
    </row>
    <row r="1195" spans="30:176" ht="12.75" x14ac:dyDescent="0.2">
      <c r="AD1195" s="63">
        <v>35185</v>
      </c>
      <c r="AE1195" s="64">
        <v>35582</v>
      </c>
      <c r="AF1195" s="65" t="s">
        <v>3544</v>
      </c>
      <c r="AG1195" s="66" t="s">
        <v>3545</v>
      </c>
      <c r="AH1195" s="67">
        <v>1.857</v>
      </c>
      <c r="AI1195" s="68" t="s">
        <v>2245</v>
      </c>
      <c r="AJ1195" s="67">
        <v>0</v>
      </c>
      <c r="AK1195" s="69">
        <v>1000000</v>
      </c>
      <c r="FT1195" s="14" t="s">
        <v>2099</v>
      </c>
    </row>
    <row r="1196" spans="30:176" ht="12.75" x14ac:dyDescent="0.2">
      <c r="AD1196" s="63">
        <v>35187</v>
      </c>
      <c r="AE1196" s="64">
        <v>35582</v>
      </c>
      <c r="AF1196" s="65" t="s">
        <v>3374</v>
      </c>
      <c r="AG1196" s="66" t="s">
        <v>3375</v>
      </c>
      <c r="AH1196" s="67">
        <v>1.95</v>
      </c>
      <c r="AI1196" s="68" t="s">
        <v>2245</v>
      </c>
      <c r="AJ1196" s="67">
        <v>0</v>
      </c>
      <c r="AK1196" s="69">
        <v>3000000</v>
      </c>
      <c r="FT1196" s="14"/>
    </row>
    <row r="1197" spans="30:176" ht="12.75" x14ac:dyDescent="0.2">
      <c r="AD1197" s="63">
        <v>35188</v>
      </c>
      <c r="AE1197" s="64">
        <v>35582</v>
      </c>
      <c r="AF1197" s="65" t="s">
        <v>3376</v>
      </c>
      <c r="AG1197" s="66" t="s">
        <v>3377</v>
      </c>
      <c r="AH1197" s="67">
        <v>1.95</v>
      </c>
      <c r="AI1197" s="68" t="s">
        <v>2245</v>
      </c>
      <c r="AJ1197" s="67">
        <v>0</v>
      </c>
      <c r="AK1197" s="69">
        <v>1000000</v>
      </c>
      <c r="FT1197" s="14"/>
    </row>
    <row r="1198" spans="30:176" ht="12.75" x14ac:dyDescent="0.2">
      <c r="AD1198" s="63">
        <v>35388</v>
      </c>
      <c r="AE1198" s="64">
        <v>35582</v>
      </c>
      <c r="AF1198" s="65" t="s">
        <v>2987</v>
      </c>
      <c r="AG1198" s="66" t="s">
        <v>2990</v>
      </c>
      <c r="AH1198" s="67">
        <v>2.11</v>
      </c>
      <c r="AI1198" s="68" t="s">
        <v>2245</v>
      </c>
      <c r="AJ1198" s="67">
        <v>0</v>
      </c>
      <c r="AK1198" s="69">
        <v>1000000</v>
      </c>
      <c r="FT1198" s="14"/>
    </row>
    <row r="1199" spans="30:176" ht="12.75" x14ac:dyDescent="0.2">
      <c r="AD1199" s="63">
        <v>35389</v>
      </c>
      <c r="AE1199" s="64">
        <v>35582</v>
      </c>
      <c r="AF1199" s="65" t="s">
        <v>2993</v>
      </c>
      <c r="AG1199" s="66" t="s">
        <v>2994</v>
      </c>
      <c r="AH1199" s="67">
        <v>2.12</v>
      </c>
      <c r="AI1199" s="68" t="s">
        <v>2245</v>
      </c>
      <c r="AJ1199" s="67">
        <v>0</v>
      </c>
      <c r="AK1199" s="69">
        <v>1000000</v>
      </c>
      <c r="FT1199" s="14"/>
    </row>
    <row r="1200" spans="30:176" ht="12.75" x14ac:dyDescent="0.2">
      <c r="AD1200" s="63">
        <v>35390</v>
      </c>
      <c r="AE1200" s="64">
        <v>35582</v>
      </c>
      <c r="AF1200" s="65" t="s">
        <v>3310</v>
      </c>
      <c r="AG1200" s="66" t="s">
        <v>3311</v>
      </c>
      <c r="AH1200" s="67">
        <v>2.12</v>
      </c>
      <c r="AI1200" s="68" t="s">
        <v>2254</v>
      </c>
      <c r="AJ1200" s="67">
        <v>0</v>
      </c>
      <c r="AK1200" s="69">
        <v>1000000</v>
      </c>
      <c r="FT1200" s="14"/>
    </row>
    <row r="1201" spans="30:176" ht="12.75" x14ac:dyDescent="0.2">
      <c r="AD1201" s="63">
        <v>35396</v>
      </c>
      <c r="AE1201" s="64">
        <v>35582</v>
      </c>
      <c r="AF1201" s="65" t="s">
        <v>3195</v>
      </c>
      <c r="AG1201" s="66" t="s">
        <v>3196</v>
      </c>
      <c r="AH1201" s="67">
        <v>2.23</v>
      </c>
      <c r="AI1201" s="68" t="s">
        <v>2245</v>
      </c>
      <c r="AJ1201" s="67">
        <v>0</v>
      </c>
      <c r="AK1201" s="69">
        <v>1000000</v>
      </c>
      <c r="FT1201" s="14"/>
    </row>
    <row r="1202" spans="30:176" ht="12.75" x14ac:dyDescent="0.2">
      <c r="AD1202" s="63">
        <v>35415</v>
      </c>
      <c r="AE1202" s="64">
        <v>35582</v>
      </c>
      <c r="AF1202" s="65" t="s">
        <v>3546</v>
      </c>
      <c r="AG1202" s="66" t="s">
        <v>3547</v>
      </c>
      <c r="AH1202" s="67">
        <v>2.3374999999999999</v>
      </c>
      <c r="AI1202" s="68" t="s">
        <v>2254</v>
      </c>
      <c r="AJ1202" s="67">
        <v>0</v>
      </c>
      <c r="AK1202" s="69">
        <v>1000000</v>
      </c>
      <c r="FT1202" s="14"/>
    </row>
    <row r="1203" spans="30:176" ht="12.75" x14ac:dyDescent="0.2">
      <c r="AD1203" s="63">
        <v>35430</v>
      </c>
      <c r="AE1203" s="64">
        <v>35582</v>
      </c>
      <c r="AF1203" s="65" t="s">
        <v>3548</v>
      </c>
      <c r="AG1203" s="66" t="s">
        <v>3549</v>
      </c>
      <c r="AH1203" s="67">
        <v>2.0550000000000002</v>
      </c>
      <c r="AI1203" s="68" t="s">
        <v>2254</v>
      </c>
      <c r="AJ1203" s="67">
        <v>0</v>
      </c>
      <c r="AK1203" s="69">
        <v>-1000000</v>
      </c>
      <c r="FT1203" s="14"/>
    </row>
    <row r="1204" spans="30:176" ht="12.75" x14ac:dyDescent="0.2">
      <c r="AD1204" s="63">
        <v>35474</v>
      </c>
      <c r="AE1204" s="64">
        <v>35582</v>
      </c>
      <c r="AF1204" s="65" t="s">
        <v>3360</v>
      </c>
      <c r="AG1204" s="66" t="s">
        <v>3361</v>
      </c>
      <c r="AH1204" s="67">
        <v>1.9750000000000001</v>
      </c>
      <c r="AI1204" s="68" t="s">
        <v>2280</v>
      </c>
      <c r="AJ1204" s="67">
        <v>0</v>
      </c>
      <c r="AK1204" s="69">
        <v>-300000</v>
      </c>
      <c r="FT1204" s="14"/>
    </row>
    <row r="1205" spans="30:176" ht="12.75" x14ac:dyDescent="0.2">
      <c r="AD1205" s="63">
        <v>35472</v>
      </c>
      <c r="AE1205" s="64">
        <v>35582</v>
      </c>
      <c r="AF1205" s="65" t="s">
        <v>3550</v>
      </c>
      <c r="AG1205" s="66" t="s">
        <v>3551</v>
      </c>
      <c r="AH1205" s="67">
        <v>2.0649999999999999</v>
      </c>
      <c r="AI1205" s="68" t="s">
        <v>2280</v>
      </c>
      <c r="AJ1205" s="67">
        <v>0</v>
      </c>
      <c r="AK1205" s="69">
        <v>90000</v>
      </c>
      <c r="FT1205" s="14"/>
    </row>
    <row r="1206" spans="30:176" ht="12.75" x14ac:dyDescent="0.2">
      <c r="AD1206" s="63">
        <v>35474</v>
      </c>
      <c r="AE1206" s="64">
        <v>35582</v>
      </c>
      <c r="AF1206" s="65" t="s">
        <v>3550</v>
      </c>
      <c r="AG1206" s="66" t="s">
        <v>3552</v>
      </c>
      <c r="AH1206" s="67">
        <v>1.98</v>
      </c>
      <c r="AI1206" s="68" t="s">
        <v>2280</v>
      </c>
      <c r="AJ1206" s="67">
        <v>0</v>
      </c>
      <c r="AK1206" s="69">
        <v>-90000</v>
      </c>
      <c r="FT1206" s="14"/>
    </row>
    <row r="1207" spans="30:176" ht="12.75" x14ac:dyDescent="0.2">
      <c r="AD1207" s="63">
        <v>35496</v>
      </c>
      <c r="AE1207" s="64">
        <v>35582</v>
      </c>
      <c r="AF1207" s="65" t="s">
        <v>3480</v>
      </c>
      <c r="AG1207" s="66" t="s">
        <v>3481</v>
      </c>
      <c r="AH1207" s="67">
        <v>2.145</v>
      </c>
      <c r="AI1207" s="68" t="s">
        <v>2254</v>
      </c>
      <c r="AJ1207" s="67">
        <v>0</v>
      </c>
      <c r="AK1207" s="69">
        <v>750000</v>
      </c>
      <c r="FT1207" s="14"/>
    </row>
    <row r="1208" spans="30:176" ht="12.75" x14ac:dyDescent="0.2">
      <c r="AD1208" s="63">
        <v>35499</v>
      </c>
      <c r="AE1208" s="64">
        <v>35582</v>
      </c>
      <c r="AF1208" s="65" t="s">
        <v>3482</v>
      </c>
      <c r="AG1208" s="66" t="s">
        <v>3483</v>
      </c>
      <c r="AH1208" s="67">
        <v>2.1139999999999999</v>
      </c>
      <c r="AI1208" s="68" t="s">
        <v>2254</v>
      </c>
      <c r="AJ1208" s="67">
        <v>0</v>
      </c>
      <c r="AK1208" s="69">
        <v>-750000</v>
      </c>
      <c r="FT1208" s="14"/>
    </row>
    <row r="1209" spans="30:176" ht="12.75" x14ac:dyDescent="0.2">
      <c r="AD1209" s="63">
        <v>35520</v>
      </c>
      <c r="AE1209" s="64">
        <v>35582</v>
      </c>
      <c r="AF1209" s="65" t="s">
        <v>3553</v>
      </c>
      <c r="AG1209" s="66" t="s">
        <v>3554</v>
      </c>
      <c r="AH1209" s="67">
        <v>1.9450000000000001</v>
      </c>
      <c r="AI1209" s="68" t="s">
        <v>2254</v>
      </c>
      <c r="AJ1209" s="67">
        <v>0</v>
      </c>
      <c r="AK1209" s="69">
        <v>-500000</v>
      </c>
      <c r="FT1209" s="14"/>
    </row>
    <row r="1210" spans="30:176" ht="12.75" x14ac:dyDescent="0.2">
      <c r="AD1210" s="63">
        <v>35521</v>
      </c>
      <c r="AE1210" s="64">
        <v>35582</v>
      </c>
      <c r="AF1210" s="65" t="s">
        <v>3555</v>
      </c>
      <c r="AG1210" s="66" t="s">
        <v>3556</v>
      </c>
      <c r="AH1210" s="67">
        <v>1.95</v>
      </c>
      <c r="AI1210" s="68" t="s">
        <v>2254</v>
      </c>
      <c r="AJ1210" s="67">
        <v>0</v>
      </c>
      <c r="AK1210" s="69">
        <v>500000</v>
      </c>
      <c r="FT1210" s="14"/>
    </row>
    <row r="1211" spans="30:176" ht="12.75" x14ac:dyDescent="0.2">
      <c r="AD1211" s="63">
        <v>35520</v>
      </c>
      <c r="AE1211" s="64">
        <v>35582</v>
      </c>
      <c r="AF1211" s="65" t="s">
        <v>3515</v>
      </c>
      <c r="AG1211" s="66" t="s">
        <v>3516</v>
      </c>
      <c r="AH1211" s="67">
        <v>1.96</v>
      </c>
      <c r="AI1211" s="68" t="s">
        <v>2280</v>
      </c>
      <c r="AJ1211" s="67">
        <v>0</v>
      </c>
      <c r="AK1211" s="69">
        <v>-600000</v>
      </c>
      <c r="FT1211" s="14"/>
    </row>
    <row r="1212" spans="30:176" ht="12.75" x14ac:dyDescent="0.2">
      <c r="AD1212" s="63">
        <v>35524</v>
      </c>
      <c r="AE1212" s="64">
        <v>35582</v>
      </c>
      <c r="AF1212" s="65" t="s">
        <v>3557</v>
      </c>
      <c r="AG1212" s="66" t="s">
        <v>3559</v>
      </c>
      <c r="AH1212" s="67">
        <v>1.98</v>
      </c>
      <c r="AI1212" s="68" t="s">
        <v>2254</v>
      </c>
      <c r="AJ1212" s="67">
        <v>0</v>
      </c>
      <c r="AK1212" s="69">
        <v>1000000</v>
      </c>
      <c r="FT1212" s="14"/>
    </row>
    <row r="1213" spans="30:176" ht="12.75" x14ac:dyDescent="0.2">
      <c r="AD1213" s="63">
        <v>35529</v>
      </c>
      <c r="AE1213" s="64">
        <v>35582</v>
      </c>
      <c r="AF1213" s="65" t="s">
        <v>3560</v>
      </c>
      <c r="AG1213" s="66" t="s">
        <v>3561</v>
      </c>
      <c r="AH1213" s="67">
        <v>1.97</v>
      </c>
      <c r="AI1213" s="68" t="s">
        <v>2280</v>
      </c>
      <c r="AJ1213" s="67">
        <v>0</v>
      </c>
      <c r="AK1213" s="69">
        <v>-1000000</v>
      </c>
      <c r="FT1213" s="14"/>
    </row>
    <row r="1214" spans="30:176" ht="12.75" x14ac:dyDescent="0.2">
      <c r="AD1214" s="63">
        <v>35537</v>
      </c>
      <c r="AE1214" s="64">
        <v>35582</v>
      </c>
      <c r="AF1214" s="65" t="s">
        <v>3531</v>
      </c>
      <c r="AG1214" s="66" t="s">
        <v>3532</v>
      </c>
      <c r="AH1214" s="67">
        <v>2.12</v>
      </c>
      <c r="AI1214" s="68" t="s">
        <v>2254</v>
      </c>
      <c r="AJ1214" s="67">
        <v>0</v>
      </c>
      <c r="AK1214" s="69">
        <v>-250000</v>
      </c>
      <c r="FT1214" s="14"/>
    </row>
    <row r="1215" spans="30:176" ht="12.75" x14ac:dyDescent="0.2">
      <c r="AD1215" s="63">
        <v>35537</v>
      </c>
      <c r="AE1215" s="64">
        <v>35582</v>
      </c>
      <c r="AF1215" s="65" t="s">
        <v>3533</v>
      </c>
      <c r="AG1215" s="66" t="s">
        <v>3534</v>
      </c>
      <c r="AH1215" s="67">
        <v>2.1150000000000002</v>
      </c>
      <c r="AI1215" s="68" t="s">
        <v>2280</v>
      </c>
      <c r="AJ1215" s="67">
        <v>0</v>
      </c>
      <c r="AK1215" s="69">
        <v>-3000000</v>
      </c>
      <c r="FT1215" s="14"/>
    </row>
    <row r="1216" spans="30:176" ht="12.75" customHeight="1" x14ac:dyDescent="0.2">
      <c r="AD1216" s="63">
        <v>35537</v>
      </c>
      <c r="AE1216" s="64">
        <v>35582</v>
      </c>
      <c r="AF1216" s="65" t="s">
        <v>3533</v>
      </c>
      <c r="AG1216" s="66" t="s">
        <v>3534</v>
      </c>
      <c r="AH1216" s="67">
        <v>2.12</v>
      </c>
      <c r="AI1216" s="68" t="s">
        <v>2280</v>
      </c>
      <c r="AJ1216" s="67">
        <v>0</v>
      </c>
      <c r="AK1216" s="69">
        <v>-3000000</v>
      </c>
      <c r="FT1216" s="14"/>
    </row>
    <row r="1217" spans="30:176" ht="12.75" customHeight="1" x14ac:dyDescent="0.2">
      <c r="AD1217" s="63">
        <v>35543</v>
      </c>
      <c r="AE1217" s="64">
        <v>35582</v>
      </c>
      <c r="AF1217" s="65" t="s">
        <v>3539</v>
      </c>
      <c r="AG1217" s="66" t="s">
        <v>3541</v>
      </c>
      <c r="AH1217" s="67">
        <v>2.11</v>
      </c>
      <c r="AI1217" s="68" t="s">
        <v>2254</v>
      </c>
      <c r="AJ1217" s="67">
        <v>0</v>
      </c>
      <c r="AK1217" s="69">
        <v>-500000</v>
      </c>
      <c r="FT1217" s="14"/>
    </row>
    <row r="1218" spans="30:176" ht="12.75" customHeight="1" x14ac:dyDescent="0.2">
      <c r="AD1218" s="63">
        <v>35543</v>
      </c>
      <c r="AE1218" s="64">
        <v>35582</v>
      </c>
      <c r="AF1218" s="65" t="s">
        <v>3562</v>
      </c>
      <c r="AG1218" s="66" t="s">
        <v>3563</v>
      </c>
      <c r="AH1218" s="67">
        <v>2.14</v>
      </c>
      <c r="AI1218" s="68" t="s">
        <v>2280</v>
      </c>
      <c r="AJ1218" s="67">
        <v>0</v>
      </c>
      <c r="AK1218" s="69">
        <v>-1500000</v>
      </c>
      <c r="FT1218" s="14"/>
    </row>
    <row r="1219" spans="30:176" ht="12.75" customHeight="1" x14ac:dyDescent="0.2">
      <c r="AD1219" s="63">
        <v>35544</v>
      </c>
      <c r="AE1219" s="64">
        <v>35582</v>
      </c>
      <c r="AF1219" s="65" t="s">
        <v>3542</v>
      </c>
      <c r="AG1219" s="66" t="s">
        <v>3543</v>
      </c>
      <c r="AH1219" s="67">
        <v>2.0950000000000002</v>
      </c>
      <c r="AI1219" s="68" t="s">
        <v>2254</v>
      </c>
      <c r="AJ1219" s="67">
        <v>0</v>
      </c>
      <c r="AK1219" s="69">
        <v>500000</v>
      </c>
      <c r="FT1219" s="14"/>
    </row>
    <row r="1220" spans="30:176" ht="12.75" customHeight="1" x14ac:dyDescent="0.2">
      <c r="AD1220" s="63">
        <v>35544</v>
      </c>
      <c r="AE1220" s="64">
        <v>35582</v>
      </c>
      <c r="AF1220" s="65" t="s">
        <v>3542</v>
      </c>
      <c r="AG1220" s="66" t="s">
        <v>3543</v>
      </c>
      <c r="AH1220" s="67">
        <v>2.09</v>
      </c>
      <c r="AI1220" s="68" t="s">
        <v>2254</v>
      </c>
      <c r="AJ1220" s="67">
        <v>0</v>
      </c>
      <c r="AK1220" s="69">
        <v>500000</v>
      </c>
      <c r="FT1220" s="14"/>
    </row>
    <row r="1221" spans="30:176" ht="12.75" customHeight="1" x14ac:dyDescent="0.2">
      <c r="AD1221" s="63">
        <v>35544</v>
      </c>
      <c r="AE1221" s="64">
        <v>35582</v>
      </c>
      <c r="AF1221" s="65" t="s">
        <v>3542</v>
      </c>
      <c r="AG1221" s="66" t="s">
        <v>3543</v>
      </c>
      <c r="AH1221" s="67">
        <v>2.0750000000000002</v>
      </c>
      <c r="AI1221" s="68" t="s">
        <v>2254</v>
      </c>
      <c r="AJ1221" s="67">
        <v>0</v>
      </c>
      <c r="AK1221" s="69">
        <v>500000</v>
      </c>
      <c r="FT1221" s="14"/>
    </row>
    <row r="1222" spans="30:176" ht="12.75" customHeight="1" x14ac:dyDescent="0.2">
      <c r="AD1222" s="63">
        <v>35544</v>
      </c>
      <c r="AE1222" s="64">
        <v>35582</v>
      </c>
      <c r="AF1222" s="65" t="s">
        <v>3542</v>
      </c>
      <c r="AG1222" s="66" t="s">
        <v>3543</v>
      </c>
      <c r="AH1222" s="67">
        <v>2.0550000000000002</v>
      </c>
      <c r="AI1222" s="68" t="s">
        <v>2254</v>
      </c>
      <c r="AJ1222" s="67">
        <v>0</v>
      </c>
      <c r="AK1222" s="69">
        <v>500000</v>
      </c>
      <c r="FT1222" s="14"/>
    </row>
    <row r="1223" spans="30:176" ht="12.75" customHeight="1" x14ac:dyDescent="0.2">
      <c r="AD1223" s="63">
        <v>35544</v>
      </c>
      <c r="AE1223" s="64">
        <v>35582</v>
      </c>
      <c r="AF1223" s="65" t="s">
        <v>3542</v>
      </c>
      <c r="AG1223" s="66" t="s">
        <v>3543</v>
      </c>
      <c r="AH1223" s="67">
        <v>2.08</v>
      </c>
      <c r="AI1223" s="68" t="s">
        <v>2254</v>
      </c>
      <c r="AJ1223" s="67">
        <v>0</v>
      </c>
      <c r="AK1223" s="69">
        <v>-1000000</v>
      </c>
      <c r="FT1223" s="14"/>
    </row>
    <row r="1224" spans="30:176" ht="12.75" customHeight="1" x14ac:dyDescent="0.2">
      <c r="AD1224" s="63">
        <v>35544</v>
      </c>
      <c r="AE1224" s="64">
        <v>35582</v>
      </c>
      <c r="AF1224" s="65" t="s">
        <v>3542</v>
      </c>
      <c r="AG1224" s="66" t="s">
        <v>3543</v>
      </c>
      <c r="AH1224" s="67">
        <v>2.0699999999999998</v>
      </c>
      <c r="AI1224" s="68" t="s">
        <v>2254</v>
      </c>
      <c r="AJ1224" s="67">
        <v>0</v>
      </c>
      <c r="AK1224" s="69">
        <v>-250000</v>
      </c>
      <c r="FT1224" s="14"/>
    </row>
    <row r="1225" spans="30:176" ht="12.75" customHeight="1" x14ac:dyDescent="0.2">
      <c r="AD1225" s="63">
        <v>35545</v>
      </c>
      <c r="AE1225" s="64">
        <v>35582</v>
      </c>
      <c r="AF1225" s="65" t="s">
        <v>3564</v>
      </c>
      <c r="AG1225" s="66" t="s">
        <v>3565</v>
      </c>
      <c r="AH1225" s="67">
        <v>2.1549999999999998</v>
      </c>
      <c r="AI1225" s="68" t="s">
        <v>2254</v>
      </c>
      <c r="AJ1225" s="67">
        <v>0</v>
      </c>
      <c r="AK1225" s="69">
        <v>2000000</v>
      </c>
      <c r="FT1225" s="14"/>
    </row>
    <row r="1226" spans="30:176" ht="12.75" customHeight="1" x14ac:dyDescent="0.2">
      <c r="AD1226" s="63">
        <v>35545</v>
      </c>
      <c r="AE1226" s="64">
        <v>35582</v>
      </c>
      <c r="AF1226" s="65" t="s">
        <v>3564</v>
      </c>
      <c r="AG1226" s="66" t="s">
        <v>3565</v>
      </c>
      <c r="AH1226" s="67">
        <v>2.161</v>
      </c>
      <c r="AI1226" s="68" t="s">
        <v>2254</v>
      </c>
      <c r="AJ1226" s="67">
        <v>0</v>
      </c>
      <c r="AK1226" s="69">
        <v>1080000</v>
      </c>
      <c r="FT1226" s="14"/>
    </row>
    <row r="1227" spans="30:176" ht="12.75" customHeight="1" x14ac:dyDescent="0.2">
      <c r="AD1227" s="63">
        <v>35545</v>
      </c>
      <c r="AE1227" s="64">
        <v>35582</v>
      </c>
      <c r="AF1227" s="65" t="s">
        <v>3564</v>
      </c>
      <c r="AG1227" s="66" t="s">
        <v>3565</v>
      </c>
      <c r="AH1227" s="67">
        <v>2.16</v>
      </c>
      <c r="AI1227" s="68" t="s">
        <v>2254</v>
      </c>
      <c r="AJ1227" s="67">
        <v>0</v>
      </c>
      <c r="AK1227" s="69">
        <v>1000000</v>
      </c>
      <c r="FT1227" s="14"/>
    </row>
    <row r="1228" spans="30:176" ht="12.75" customHeight="1" x14ac:dyDescent="0.2">
      <c r="AD1228" s="63">
        <v>35545</v>
      </c>
      <c r="AE1228" s="64">
        <v>35582</v>
      </c>
      <c r="AF1228" s="65" t="s">
        <v>3564</v>
      </c>
      <c r="AG1228" s="66" t="s">
        <v>3565</v>
      </c>
      <c r="AH1228" s="67">
        <v>2.14</v>
      </c>
      <c r="AI1228" s="68" t="s">
        <v>2254</v>
      </c>
      <c r="AJ1228" s="67">
        <v>0</v>
      </c>
      <c r="AK1228" s="69">
        <v>1000000</v>
      </c>
      <c r="FT1228" s="14"/>
    </row>
    <row r="1229" spans="30:176" ht="12.75" customHeight="1" x14ac:dyDescent="0.2">
      <c r="AD1229" s="63">
        <v>35545</v>
      </c>
      <c r="AE1229" s="64">
        <v>35582</v>
      </c>
      <c r="AF1229" s="65" t="s">
        <v>3564</v>
      </c>
      <c r="AG1229" s="66" t="s">
        <v>3565</v>
      </c>
      <c r="AH1229" s="67">
        <v>2.13</v>
      </c>
      <c r="AI1229" s="68" t="s">
        <v>2254</v>
      </c>
      <c r="AJ1229" s="67">
        <v>0</v>
      </c>
      <c r="AK1229" s="69">
        <v>1000000</v>
      </c>
      <c r="FT1229" s="14"/>
    </row>
    <row r="1230" spans="30:176" ht="12.75" customHeight="1" x14ac:dyDescent="0.2">
      <c r="AD1230" s="63">
        <v>35548</v>
      </c>
      <c r="AE1230" s="64">
        <v>35582</v>
      </c>
      <c r="AF1230" s="65" t="s">
        <v>3566</v>
      </c>
      <c r="AG1230" s="66" t="s">
        <v>3567</v>
      </c>
      <c r="AH1230" s="67">
        <v>2.0750000000000002</v>
      </c>
      <c r="AI1230" s="68" t="s">
        <v>2254</v>
      </c>
      <c r="AJ1230" s="67">
        <v>0</v>
      </c>
      <c r="AK1230" s="69">
        <v>-500000</v>
      </c>
      <c r="FT1230" s="14"/>
    </row>
    <row r="1231" spans="30:176" ht="12.75" customHeight="1" x14ac:dyDescent="0.2">
      <c r="AD1231" s="63">
        <v>35548</v>
      </c>
      <c r="AE1231" s="64">
        <v>35582</v>
      </c>
      <c r="AF1231" s="65" t="s">
        <v>3566</v>
      </c>
      <c r="AG1231" s="66" t="s">
        <v>3565</v>
      </c>
      <c r="AH1231" s="67">
        <v>2.08</v>
      </c>
      <c r="AI1231" s="68" t="s">
        <v>2254</v>
      </c>
      <c r="AJ1231" s="67">
        <v>0</v>
      </c>
      <c r="AK1231" s="69">
        <v>-500000</v>
      </c>
      <c r="FT1231" s="14"/>
    </row>
    <row r="1232" spans="30:176" ht="12.75" customHeight="1" x14ac:dyDescent="0.2">
      <c r="AD1232" s="63">
        <v>35551</v>
      </c>
      <c r="AE1232" s="64">
        <v>35582</v>
      </c>
      <c r="AF1232" s="65" t="s">
        <v>3568</v>
      </c>
      <c r="AG1232" s="66" t="s">
        <v>3569</v>
      </c>
      <c r="AH1232" s="67">
        <v>2.1850000000000001</v>
      </c>
      <c r="AI1232" s="68" t="s">
        <v>2280</v>
      </c>
      <c r="AJ1232" s="67">
        <v>0</v>
      </c>
      <c r="AK1232" s="69">
        <v>-2000000</v>
      </c>
      <c r="FT1232" s="14"/>
    </row>
    <row r="1233" spans="30:176" ht="12.75" customHeight="1" x14ac:dyDescent="0.2">
      <c r="AD1233" s="63">
        <v>35551</v>
      </c>
      <c r="AE1233" s="64">
        <v>35582</v>
      </c>
      <c r="AF1233" s="65" t="s">
        <v>3568</v>
      </c>
      <c r="AG1233" s="66" t="s">
        <v>3569</v>
      </c>
      <c r="AH1233" s="67">
        <v>2.1850000000000001</v>
      </c>
      <c r="AI1233" s="68" t="s">
        <v>2280</v>
      </c>
      <c r="AJ1233" s="67">
        <v>0</v>
      </c>
      <c r="AK1233" s="69">
        <v>-2000000</v>
      </c>
      <c r="FT1233" s="14"/>
    </row>
    <row r="1234" spans="30:176" ht="12.75" customHeight="1" x14ac:dyDescent="0.2">
      <c r="AD1234" s="63">
        <v>35559</v>
      </c>
      <c r="AE1234" s="64">
        <v>35582</v>
      </c>
      <c r="AF1234" s="65" t="s">
        <v>3570</v>
      </c>
      <c r="AG1234" s="66" t="s">
        <v>3571</v>
      </c>
      <c r="AH1234" s="67">
        <v>2.2999999999999998</v>
      </c>
      <c r="AI1234" s="68" t="s">
        <v>2254</v>
      </c>
      <c r="AJ1234" s="67">
        <v>0</v>
      </c>
      <c r="AK1234" s="69">
        <v>-1000000</v>
      </c>
      <c r="FT1234" s="14"/>
    </row>
    <row r="1235" spans="30:176" ht="12.75" customHeight="1" x14ac:dyDescent="0.2">
      <c r="AD1235" s="63">
        <v>35559</v>
      </c>
      <c r="AE1235" s="64">
        <v>35582</v>
      </c>
      <c r="AF1235" s="65" t="s">
        <v>3570</v>
      </c>
      <c r="AG1235" s="66" t="s">
        <v>3571</v>
      </c>
      <c r="AH1235" s="67">
        <v>2.2450000000000001</v>
      </c>
      <c r="AI1235" s="68" t="s">
        <v>2254</v>
      </c>
      <c r="AJ1235" s="67">
        <v>0</v>
      </c>
      <c r="AK1235" s="69">
        <v>-1000000</v>
      </c>
      <c r="FT1235" s="14"/>
    </row>
    <row r="1236" spans="30:176" ht="12.75" customHeight="1" x14ac:dyDescent="0.2">
      <c r="AD1236" s="63">
        <v>35562</v>
      </c>
      <c r="AE1236" s="64">
        <v>35582</v>
      </c>
      <c r="AF1236" s="65" t="s">
        <v>3582</v>
      </c>
      <c r="AG1236" s="66" t="s">
        <v>3583</v>
      </c>
      <c r="AH1236" s="67">
        <v>2.2349999999999999</v>
      </c>
      <c r="AI1236" s="68" t="s">
        <v>2280</v>
      </c>
      <c r="AJ1236" s="67">
        <v>0</v>
      </c>
      <c r="AK1236" s="69">
        <v>-2000000</v>
      </c>
      <c r="FT1236" s="14"/>
    </row>
    <row r="1237" spans="30:176" ht="12.75" customHeight="1" x14ac:dyDescent="0.2">
      <c r="AD1237" s="63">
        <v>35562</v>
      </c>
      <c r="AE1237" s="64">
        <v>35582</v>
      </c>
      <c r="AF1237" s="65" t="s">
        <v>3582</v>
      </c>
      <c r="AG1237" s="66" t="s">
        <v>3583</v>
      </c>
      <c r="AH1237" s="67">
        <v>2.2400000000000002</v>
      </c>
      <c r="AI1237" s="68" t="s">
        <v>2280</v>
      </c>
      <c r="AJ1237" s="67">
        <v>0</v>
      </c>
      <c r="AK1237" s="69">
        <v>-1000000</v>
      </c>
      <c r="FT1237" s="14"/>
    </row>
    <row r="1238" spans="30:176" ht="12.75" customHeight="1" x14ac:dyDescent="0.2">
      <c r="AD1238" s="63">
        <v>35562</v>
      </c>
      <c r="AE1238" s="64">
        <v>35582</v>
      </c>
      <c r="AF1238" s="65" t="s">
        <v>3582</v>
      </c>
      <c r="AG1238" s="66" t="s">
        <v>3583</v>
      </c>
      <c r="AH1238" s="67">
        <v>2.25</v>
      </c>
      <c r="AI1238" s="68" t="s">
        <v>2280</v>
      </c>
      <c r="AJ1238" s="67">
        <v>0</v>
      </c>
      <c r="AK1238" s="69">
        <v>-1000000</v>
      </c>
      <c r="FT1238" s="14"/>
    </row>
    <row r="1239" spans="30:176" ht="12.75" customHeight="1" x14ac:dyDescent="0.2">
      <c r="AD1239" s="63">
        <v>35562</v>
      </c>
      <c r="AE1239" s="64">
        <v>35582</v>
      </c>
      <c r="AF1239" s="65" t="s">
        <v>3584</v>
      </c>
      <c r="AG1239" s="66" t="s">
        <v>3585</v>
      </c>
      <c r="AH1239" s="67">
        <v>2.25</v>
      </c>
      <c r="AI1239" s="68" t="s">
        <v>2254</v>
      </c>
      <c r="AJ1239" s="67">
        <v>0</v>
      </c>
      <c r="AK1239" s="69">
        <v>500000</v>
      </c>
      <c r="FT1239" s="14"/>
    </row>
    <row r="1240" spans="30:176" ht="12.75" customHeight="1" x14ac:dyDescent="0.2">
      <c r="AD1240" s="63">
        <v>35562</v>
      </c>
      <c r="AE1240" s="64">
        <v>35582</v>
      </c>
      <c r="AF1240" s="65" t="s">
        <v>3584</v>
      </c>
      <c r="AG1240" s="66" t="s">
        <v>3585</v>
      </c>
      <c r="AH1240" s="67">
        <v>2.23</v>
      </c>
      <c r="AI1240" s="68" t="s">
        <v>2254</v>
      </c>
      <c r="AJ1240" s="67">
        <v>0</v>
      </c>
      <c r="AK1240" s="69">
        <v>-500000</v>
      </c>
      <c r="FT1240" s="14"/>
    </row>
    <row r="1241" spans="30:176" ht="12.75" customHeight="1" x14ac:dyDescent="0.2">
      <c r="AD1241" s="63">
        <v>35562</v>
      </c>
      <c r="AE1241" s="64">
        <v>35582</v>
      </c>
      <c r="AF1241" s="65" t="s">
        <v>3584</v>
      </c>
      <c r="AG1241" s="66" t="s">
        <v>3585</v>
      </c>
      <c r="AH1241" s="67">
        <v>2.242</v>
      </c>
      <c r="AI1241" s="68" t="s">
        <v>2254</v>
      </c>
      <c r="AJ1241" s="67">
        <v>0</v>
      </c>
      <c r="AK1241" s="69">
        <v>-1000000</v>
      </c>
      <c r="FT1241" s="14"/>
    </row>
    <row r="1242" spans="30:176" ht="12.75" customHeight="1" x14ac:dyDescent="0.2">
      <c r="AD1242" s="63">
        <v>35564</v>
      </c>
      <c r="AE1242" s="64">
        <v>35582</v>
      </c>
      <c r="AF1242" s="65" t="s">
        <v>3586</v>
      </c>
      <c r="AG1242" s="66" t="s">
        <v>3587</v>
      </c>
      <c r="AH1242" s="67">
        <v>2.2200000000000002</v>
      </c>
      <c r="AI1242" s="68" t="s">
        <v>2254</v>
      </c>
      <c r="AJ1242" s="67">
        <v>0</v>
      </c>
      <c r="AK1242" s="69">
        <v>340000</v>
      </c>
      <c r="FT1242" s="14"/>
    </row>
    <row r="1243" spans="30:176" ht="12.75" customHeight="1" x14ac:dyDescent="0.2">
      <c r="AD1243" s="63">
        <v>35565</v>
      </c>
      <c r="AE1243" s="64">
        <v>35582</v>
      </c>
      <c r="AF1243" s="65" t="s">
        <v>3588</v>
      </c>
      <c r="AG1243" s="66" t="s">
        <v>3589</v>
      </c>
      <c r="AH1243" s="67">
        <v>2.2599999999999998</v>
      </c>
      <c r="AI1243" s="68" t="s">
        <v>2254</v>
      </c>
      <c r="AJ1243" s="67">
        <v>0</v>
      </c>
      <c r="AK1243" s="69">
        <v>500000</v>
      </c>
      <c r="FT1243" s="14"/>
    </row>
    <row r="1244" spans="30:176" ht="12.75" customHeight="1" x14ac:dyDescent="0.2">
      <c r="AD1244" s="63">
        <v>35565</v>
      </c>
      <c r="AE1244" s="64">
        <v>35582</v>
      </c>
      <c r="AF1244" s="65" t="s">
        <v>3588</v>
      </c>
      <c r="AG1244" s="66" t="s">
        <v>3589</v>
      </c>
      <c r="AH1244" s="67">
        <v>2.2450000000000001</v>
      </c>
      <c r="AI1244" s="68" t="s">
        <v>2254</v>
      </c>
      <c r="AJ1244" s="67">
        <v>0</v>
      </c>
      <c r="AK1244" s="69">
        <v>250000</v>
      </c>
      <c r="FT1244" s="14"/>
    </row>
    <row r="1245" spans="30:176" ht="12.75" customHeight="1" x14ac:dyDescent="0.2">
      <c r="AD1245" s="63">
        <v>35565</v>
      </c>
      <c r="AE1245" s="64">
        <v>35582</v>
      </c>
      <c r="AF1245" s="65" t="s">
        <v>3588</v>
      </c>
      <c r="AG1245" s="66" t="s">
        <v>3589</v>
      </c>
      <c r="AH1245" s="67">
        <v>2.25</v>
      </c>
      <c r="AI1245" s="68" t="s">
        <v>2254</v>
      </c>
      <c r="AJ1245" s="67">
        <v>0</v>
      </c>
      <c r="AK1245" s="69">
        <v>100000</v>
      </c>
      <c r="FT1245" s="14"/>
    </row>
    <row r="1246" spans="30:176" ht="12.75" customHeight="1" x14ac:dyDescent="0.2">
      <c r="AD1246" s="63">
        <v>35565</v>
      </c>
      <c r="AE1246" s="64">
        <v>35582</v>
      </c>
      <c r="AF1246" s="65" t="s">
        <v>3588</v>
      </c>
      <c r="AG1246" s="66" t="s">
        <v>3589</v>
      </c>
      <c r="AH1246" s="67">
        <v>2.2549999999999999</v>
      </c>
      <c r="AI1246" s="68" t="s">
        <v>2254</v>
      </c>
      <c r="AJ1246" s="67">
        <v>0</v>
      </c>
      <c r="AK1246" s="69">
        <v>660000</v>
      </c>
      <c r="FT1246" s="14"/>
    </row>
    <row r="1247" spans="30:176" ht="12.75" customHeight="1" x14ac:dyDescent="0.2">
      <c r="AD1247" s="63">
        <v>35565</v>
      </c>
      <c r="AE1247" s="64">
        <v>35582</v>
      </c>
      <c r="AF1247" s="65" t="s">
        <v>3588</v>
      </c>
      <c r="AG1247" s="66" t="s">
        <v>3589</v>
      </c>
      <c r="AH1247" s="67">
        <v>2.2469999999999999</v>
      </c>
      <c r="AI1247" s="68" t="s">
        <v>2254</v>
      </c>
      <c r="AJ1247" s="67">
        <v>0</v>
      </c>
      <c r="AK1247" s="69">
        <v>50000</v>
      </c>
      <c r="FT1247" s="14"/>
    </row>
    <row r="1248" spans="30:176" ht="12.75" customHeight="1" x14ac:dyDescent="0.2">
      <c r="AD1248" s="63">
        <v>35565</v>
      </c>
      <c r="AE1248" s="64">
        <v>35582</v>
      </c>
      <c r="AF1248" s="65" t="s">
        <v>3588</v>
      </c>
      <c r="AG1248" s="66" t="s">
        <v>3589</v>
      </c>
      <c r="AH1248" s="67">
        <v>2.2599999999999998</v>
      </c>
      <c r="AI1248" s="68" t="s">
        <v>2254</v>
      </c>
      <c r="AJ1248" s="67">
        <v>0</v>
      </c>
      <c r="AK1248" s="69">
        <v>-360000</v>
      </c>
      <c r="FT1248" s="14"/>
    </row>
    <row r="1249" spans="30:176" ht="12.75" customHeight="1" x14ac:dyDescent="0.2">
      <c r="AD1249" s="63">
        <v>35566</v>
      </c>
      <c r="AE1249" s="64">
        <v>35582</v>
      </c>
      <c r="AF1249" s="65" t="s">
        <v>3590</v>
      </c>
      <c r="AG1249" s="66" t="s">
        <v>3591</v>
      </c>
      <c r="AH1249" s="67">
        <v>2.2200000000000002</v>
      </c>
      <c r="AI1249" s="68" t="s">
        <v>2254</v>
      </c>
      <c r="AJ1249" s="67">
        <v>0</v>
      </c>
      <c r="AK1249" s="69">
        <v>-1000000</v>
      </c>
      <c r="FT1249" s="14"/>
    </row>
    <row r="1250" spans="30:176" ht="12.75" customHeight="1" x14ac:dyDescent="0.2">
      <c r="AD1250" s="63">
        <v>35566</v>
      </c>
      <c r="AE1250" s="64">
        <v>35582</v>
      </c>
      <c r="AF1250" s="65" t="s">
        <v>3590</v>
      </c>
      <c r="AG1250" s="66" t="s">
        <v>3591</v>
      </c>
      <c r="AH1250" s="67">
        <v>2.2400000000000002</v>
      </c>
      <c r="AI1250" s="68" t="s">
        <v>2254</v>
      </c>
      <c r="AJ1250" s="67">
        <v>0</v>
      </c>
      <c r="AK1250" s="69">
        <v>1000000</v>
      </c>
      <c r="FT1250" s="14"/>
    </row>
    <row r="1251" spans="30:176" ht="12.75" customHeight="1" x14ac:dyDescent="0.2">
      <c r="AD1251" s="63">
        <v>35566</v>
      </c>
      <c r="AE1251" s="64">
        <v>35582</v>
      </c>
      <c r="AF1251" s="65" t="s">
        <v>3592</v>
      </c>
      <c r="AG1251" s="66" t="s">
        <v>3593</v>
      </c>
      <c r="AH1251" s="67">
        <v>2.2050000000000001</v>
      </c>
      <c r="AI1251" s="68" t="s">
        <v>2254</v>
      </c>
      <c r="AJ1251" s="67">
        <v>0</v>
      </c>
      <c r="AK1251" s="69">
        <v>500000</v>
      </c>
      <c r="FT1251" s="14"/>
    </row>
    <row r="1252" spans="30:176" ht="12.75" customHeight="1" x14ac:dyDescent="0.2">
      <c r="AD1252" s="63">
        <v>35569</v>
      </c>
      <c r="AE1252" s="64">
        <v>35582</v>
      </c>
      <c r="AF1252" s="65" t="s">
        <v>3594</v>
      </c>
      <c r="AG1252" s="66" t="s">
        <v>3595</v>
      </c>
      <c r="AH1252" s="67">
        <v>2.2549999999999999</v>
      </c>
      <c r="AI1252" s="68" t="s">
        <v>2280</v>
      </c>
      <c r="AJ1252" s="67">
        <v>0</v>
      </c>
      <c r="AK1252" s="69">
        <v>1000000</v>
      </c>
      <c r="FT1252" s="14"/>
    </row>
    <row r="1253" spans="30:176" ht="12.75" customHeight="1" x14ac:dyDescent="0.2">
      <c r="AD1253" s="63">
        <v>35569</v>
      </c>
      <c r="AE1253" s="64">
        <v>35582</v>
      </c>
      <c r="AF1253" s="65" t="s">
        <v>3594</v>
      </c>
      <c r="AG1253" s="66" t="s">
        <v>3596</v>
      </c>
      <c r="AH1253" s="67">
        <v>2.1949999999999998</v>
      </c>
      <c r="AI1253" s="68" t="s">
        <v>2280</v>
      </c>
      <c r="AJ1253" s="67">
        <v>0</v>
      </c>
      <c r="AK1253" s="69">
        <v>1000000</v>
      </c>
      <c r="FT1253" s="14"/>
    </row>
    <row r="1254" spans="30:176" ht="12.75" customHeight="1" x14ac:dyDescent="0.2">
      <c r="AD1254" s="63">
        <v>35569</v>
      </c>
      <c r="AE1254" s="64">
        <v>35582</v>
      </c>
      <c r="AF1254" s="65" t="s">
        <v>3597</v>
      </c>
      <c r="AG1254" s="66" t="s">
        <v>3598</v>
      </c>
      <c r="AH1254" s="67">
        <v>2.19</v>
      </c>
      <c r="AI1254" s="68" t="s">
        <v>2254</v>
      </c>
      <c r="AJ1254" s="67">
        <v>0</v>
      </c>
      <c r="AK1254" s="69">
        <v>500000</v>
      </c>
      <c r="FT1254" s="14"/>
    </row>
    <row r="1255" spans="30:176" ht="12.75" customHeight="1" x14ac:dyDescent="0.2">
      <c r="AD1255" s="63">
        <v>35569</v>
      </c>
      <c r="AE1255" s="64">
        <v>35582</v>
      </c>
      <c r="AF1255" s="65" t="s">
        <v>3597</v>
      </c>
      <c r="AG1255" s="66" t="s">
        <v>3598</v>
      </c>
      <c r="AH1255" s="67">
        <v>2.2250000000000001</v>
      </c>
      <c r="AI1255" s="68" t="s">
        <v>2254</v>
      </c>
      <c r="AJ1255" s="67">
        <v>0</v>
      </c>
      <c r="AK1255" s="69">
        <v>500000</v>
      </c>
      <c r="FT1255" s="14"/>
    </row>
    <row r="1256" spans="30:176" ht="12.75" customHeight="1" x14ac:dyDescent="0.2">
      <c r="AD1256" s="63">
        <v>35570</v>
      </c>
      <c r="AE1256" s="64">
        <v>35582</v>
      </c>
      <c r="AF1256" s="65" t="s">
        <v>3599</v>
      </c>
      <c r="AG1256" s="66" t="s">
        <v>3600</v>
      </c>
      <c r="AH1256" s="67">
        <v>2.2149999999999999</v>
      </c>
      <c r="AI1256" s="68" t="s">
        <v>2254</v>
      </c>
      <c r="AJ1256" s="67">
        <v>0</v>
      </c>
      <c r="AK1256" s="69">
        <v>-1000000</v>
      </c>
      <c r="FT1256" s="14"/>
    </row>
    <row r="1257" spans="30:176" ht="12.75" customHeight="1" x14ac:dyDescent="0.2">
      <c r="AD1257" s="63">
        <v>35570</v>
      </c>
      <c r="AE1257" s="64">
        <v>35582</v>
      </c>
      <c r="AF1257" s="65" t="s">
        <v>3599</v>
      </c>
      <c r="AG1257" s="66" t="s">
        <v>3600</v>
      </c>
      <c r="AH1257" s="67">
        <v>2.21</v>
      </c>
      <c r="AI1257" s="68" t="s">
        <v>2254</v>
      </c>
      <c r="AJ1257" s="67">
        <v>0</v>
      </c>
      <c r="AK1257" s="69">
        <v>-1000000</v>
      </c>
      <c r="FT1257" s="14"/>
    </row>
    <row r="1258" spans="30:176" ht="12.75" customHeight="1" x14ac:dyDescent="0.2">
      <c r="AD1258" s="63">
        <v>35570</v>
      </c>
      <c r="AE1258" s="64">
        <v>35582</v>
      </c>
      <c r="AF1258" s="65" t="s">
        <v>3599</v>
      </c>
      <c r="AG1258" s="66" t="s">
        <v>3600</v>
      </c>
      <c r="AH1258" s="67">
        <v>2.21</v>
      </c>
      <c r="AI1258" s="68" t="s">
        <v>2254</v>
      </c>
      <c r="AJ1258" s="67">
        <v>0</v>
      </c>
      <c r="AK1258" s="69">
        <v>-1000000</v>
      </c>
      <c r="FT1258" s="14"/>
    </row>
    <row r="1259" spans="30:176" ht="12.75" customHeight="1" x14ac:dyDescent="0.2">
      <c r="AD1259" s="63">
        <v>35570</v>
      </c>
      <c r="AE1259" s="64">
        <v>35582</v>
      </c>
      <c r="AF1259" s="65" t="s">
        <v>3599</v>
      </c>
      <c r="AG1259" s="66" t="s">
        <v>3600</v>
      </c>
      <c r="AH1259" s="67">
        <v>2.2200000000000002</v>
      </c>
      <c r="AI1259" s="68" t="s">
        <v>2254</v>
      </c>
      <c r="AJ1259" s="67">
        <v>0</v>
      </c>
      <c r="AK1259" s="69">
        <v>-1000000</v>
      </c>
      <c r="FT1259" s="14"/>
    </row>
    <row r="1260" spans="30:176" ht="12.75" customHeight="1" x14ac:dyDescent="0.2">
      <c r="AD1260" s="63">
        <v>35571</v>
      </c>
      <c r="AE1260" s="64">
        <v>35582</v>
      </c>
      <c r="AF1260" s="65" t="s">
        <v>3601</v>
      </c>
      <c r="AG1260" s="66" t="s">
        <v>3602</v>
      </c>
      <c r="AH1260" s="67">
        <v>2.2000000000000002</v>
      </c>
      <c r="AI1260" s="68" t="s">
        <v>2254</v>
      </c>
      <c r="AJ1260" s="67">
        <v>0</v>
      </c>
      <c r="AK1260" s="69">
        <v>1000000</v>
      </c>
      <c r="FT1260" s="14"/>
    </row>
    <row r="1261" spans="30:176" ht="12.75" customHeight="1" x14ac:dyDescent="0.2">
      <c r="AD1261" s="63">
        <v>35573</v>
      </c>
      <c r="AE1261" s="64">
        <v>35582</v>
      </c>
      <c r="AF1261" s="65" t="s">
        <v>3603</v>
      </c>
      <c r="AG1261" s="66" t="s">
        <v>3604</v>
      </c>
      <c r="AH1261" s="67">
        <v>2.1800000000000002</v>
      </c>
      <c r="AI1261" s="68" t="s">
        <v>2254</v>
      </c>
      <c r="AJ1261" s="67">
        <v>0</v>
      </c>
      <c r="AK1261" s="69">
        <v>-300000</v>
      </c>
      <c r="FT1261" s="14"/>
    </row>
    <row r="1262" spans="30:176" ht="12.75" customHeight="1" x14ac:dyDescent="0.2">
      <c r="AD1262" s="63">
        <v>35573</v>
      </c>
      <c r="AE1262" s="64">
        <v>35582</v>
      </c>
      <c r="AF1262" s="65" t="s">
        <v>3603</v>
      </c>
      <c r="AG1262" s="66" t="s">
        <v>3604</v>
      </c>
      <c r="AH1262" s="67">
        <v>2.19</v>
      </c>
      <c r="AI1262" s="68" t="s">
        <v>2254</v>
      </c>
      <c r="AJ1262" s="67">
        <v>0</v>
      </c>
      <c r="AK1262" s="69">
        <v>-500000</v>
      </c>
      <c r="FT1262" s="14"/>
    </row>
    <row r="1263" spans="30:176" ht="12.75" customHeight="1" x14ac:dyDescent="0.2">
      <c r="AD1263" s="63">
        <v>35573</v>
      </c>
      <c r="AE1263" s="64">
        <v>35582</v>
      </c>
      <c r="AF1263" s="65" t="s">
        <v>3603</v>
      </c>
      <c r="AG1263" s="66" t="s">
        <v>3604</v>
      </c>
      <c r="AH1263" s="67">
        <v>2.2349999999999999</v>
      </c>
      <c r="AI1263" s="68" t="s">
        <v>2254</v>
      </c>
      <c r="AJ1263" s="67">
        <v>0</v>
      </c>
      <c r="AK1263" s="69">
        <v>500000</v>
      </c>
      <c r="FT1263" s="14"/>
    </row>
    <row r="1264" spans="30:176" ht="12.75" customHeight="1" x14ac:dyDescent="0.2">
      <c r="AD1264" s="63">
        <v>35573</v>
      </c>
      <c r="AE1264" s="64">
        <v>35582</v>
      </c>
      <c r="AF1264" s="65" t="s">
        <v>3603</v>
      </c>
      <c r="AG1264" s="66" t="s">
        <v>3604</v>
      </c>
      <c r="AH1264" s="67">
        <v>2.2050000000000001</v>
      </c>
      <c r="AI1264" s="68" t="s">
        <v>2254</v>
      </c>
      <c r="AJ1264" s="67">
        <v>0</v>
      </c>
      <c r="AK1264" s="69">
        <v>820000</v>
      </c>
      <c r="FT1264" s="14"/>
    </row>
    <row r="1265" spans="30:176" ht="12.75" customHeight="1" x14ac:dyDescent="0.2">
      <c r="AD1265" s="63">
        <v>35573</v>
      </c>
      <c r="AE1265" s="64">
        <v>35582</v>
      </c>
      <c r="AF1265" s="65" t="s">
        <v>3603</v>
      </c>
      <c r="AG1265" s="66" t="s">
        <v>3604</v>
      </c>
      <c r="AH1265" s="67">
        <v>2.2250000000000001</v>
      </c>
      <c r="AI1265" s="68" t="s">
        <v>2254</v>
      </c>
      <c r="AJ1265" s="67">
        <v>0</v>
      </c>
      <c r="AK1265" s="69">
        <v>-500000</v>
      </c>
      <c r="FT1265" s="14"/>
    </row>
    <row r="1266" spans="30:176" ht="12.75" customHeight="1" x14ac:dyDescent="0.2">
      <c r="AD1266" s="63">
        <v>35577</v>
      </c>
      <c r="AE1266" s="64">
        <v>35582</v>
      </c>
      <c r="AF1266" s="65" t="s">
        <v>3605</v>
      </c>
      <c r="AG1266" s="66" t="s">
        <v>3606</v>
      </c>
      <c r="AH1266" s="67">
        <v>2.3250000000000002</v>
      </c>
      <c r="AI1266" s="68" t="s">
        <v>2254</v>
      </c>
      <c r="AJ1266" s="67">
        <v>0</v>
      </c>
      <c r="AK1266" s="69">
        <v>1000000</v>
      </c>
      <c r="FT1266" s="14"/>
    </row>
    <row r="1267" spans="30:176" ht="12.75" customHeight="1" x14ac:dyDescent="0.2">
      <c r="AD1267" s="63">
        <v>35578</v>
      </c>
      <c r="AE1267" s="64">
        <v>35582</v>
      </c>
      <c r="AF1267" s="65" t="s">
        <v>3607</v>
      </c>
      <c r="AG1267" s="66" t="s">
        <v>3608</v>
      </c>
      <c r="AH1267" s="67">
        <v>2.355</v>
      </c>
      <c r="AI1267" s="68" t="s">
        <v>2254</v>
      </c>
      <c r="AJ1267" s="67">
        <v>0</v>
      </c>
      <c r="AK1267" s="69">
        <v>-1000000</v>
      </c>
      <c r="FT1267" s="14"/>
    </row>
    <row r="1268" spans="30:176" ht="12.75" customHeight="1" x14ac:dyDescent="0.2">
      <c r="AD1268" s="63">
        <v>35578</v>
      </c>
      <c r="AE1268" s="64">
        <v>35582</v>
      </c>
      <c r="AF1268" s="65" t="s">
        <v>3607</v>
      </c>
      <c r="AG1268" s="66" t="s">
        <v>3608</v>
      </c>
      <c r="AH1268" s="67">
        <v>2.36</v>
      </c>
      <c r="AI1268" s="68" t="s">
        <v>2254</v>
      </c>
      <c r="AJ1268" s="67">
        <v>0</v>
      </c>
      <c r="AK1268" s="69">
        <v>-1000000</v>
      </c>
      <c r="FT1268" s="14"/>
    </row>
    <row r="1269" spans="30:176" ht="12.75" x14ac:dyDescent="0.2">
      <c r="AD1269" s="63">
        <v>35578</v>
      </c>
      <c r="AE1269" s="64">
        <v>35582</v>
      </c>
      <c r="AF1269" s="65" t="s">
        <v>3607</v>
      </c>
      <c r="AG1269" s="66" t="s">
        <v>3608</v>
      </c>
      <c r="AH1269" s="67">
        <v>2.3450000000000002</v>
      </c>
      <c r="AI1269" s="68" t="s">
        <v>2254</v>
      </c>
      <c r="AJ1269" s="67">
        <v>0</v>
      </c>
      <c r="AK1269" s="69">
        <v>1000000</v>
      </c>
      <c r="FT1269" s="14"/>
    </row>
    <row r="1270" spans="30:176" ht="12.75" x14ac:dyDescent="0.2">
      <c r="AK1270" s="69">
        <f>SUM(AK1195:AK1269)</f>
        <v>-3260000</v>
      </c>
      <c r="FT1270" s="14" t="s">
        <v>2099</v>
      </c>
    </row>
    <row r="1271" spans="30:176" ht="12.75" x14ac:dyDescent="0.2">
      <c r="FT1271" s="14" t="s">
        <v>2099</v>
      </c>
    </row>
    <row r="1272" spans="30:176" ht="12.75" x14ac:dyDescent="0.2">
      <c r="AD1272" s="63">
        <v>35187</v>
      </c>
      <c r="AE1272" s="64">
        <v>35612</v>
      </c>
      <c r="AF1272" s="65" t="s">
        <v>3374</v>
      </c>
      <c r="AG1272" s="66" t="s">
        <v>3375</v>
      </c>
      <c r="AH1272" s="67">
        <v>1.95</v>
      </c>
      <c r="AI1272" s="68" t="s">
        <v>2245</v>
      </c>
      <c r="AJ1272" s="67">
        <v>0</v>
      </c>
      <c r="AK1272" s="69">
        <v>3100000</v>
      </c>
      <c r="FT1272" s="14"/>
    </row>
    <row r="1273" spans="30:176" ht="12.75" x14ac:dyDescent="0.2">
      <c r="AD1273" s="63">
        <v>35188</v>
      </c>
      <c r="AE1273" s="64">
        <v>35612</v>
      </c>
      <c r="AF1273" s="65" t="s">
        <v>3376</v>
      </c>
      <c r="AG1273" s="66" t="s">
        <v>3609</v>
      </c>
      <c r="AH1273" s="67">
        <v>1.95</v>
      </c>
      <c r="AI1273" s="68" t="s">
        <v>2245</v>
      </c>
      <c r="AJ1273" s="67">
        <v>0</v>
      </c>
      <c r="AK1273" s="69">
        <v>1000000</v>
      </c>
      <c r="FT1273" s="14"/>
    </row>
    <row r="1274" spans="30:176" ht="12.75" x14ac:dyDescent="0.2">
      <c r="AD1274" s="63">
        <v>35191</v>
      </c>
      <c r="AE1274" s="64">
        <v>35612</v>
      </c>
      <c r="AF1274" s="65" t="s">
        <v>2311</v>
      </c>
      <c r="AG1274" s="66" t="s">
        <v>3501</v>
      </c>
      <c r="AH1274" s="67">
        <v>1.96</v>
      </c>
      <c r="AI1274" s="68" t="s">
        <v>2245</v>
      </c>
      <c r="AJ1274" s="67">
        <v>0</v>
      </c>
      <c r="AK1274" s="69">
        <v>500000</v>
      </c>
      <c r="FT1274" s="14"/>
    </row>
    <row r="1275" spans="30:176" ht="12.75" x14ac:dyDescent="0.2">
      <c r="AD1275" s="63">
        <v>35192</v>
      </c>
      <c r="AE1275" s="64">
        <v>35612</v>
      </c>
      <c r="AF1275" s="65" t="s">
        <v>2312</v>
      </c>
      <c r="AG1275" s="66" t="s">
        <v>3502</v>
      </c>
      <c r="AH1275" s="67">
        <v>1.98</v>
      </c>
      <c r="AI1275" s="68" t="s">
        <v>2245</v>
      </c>
      <c r="AJ1275" s="67">
        <v>0</v>
      </c>
      <c r="AK1275" s="69">
        <v>500000</v>
      </c>
      <c r="FT1275" s="14"/>
    </row>
    <row r="1276" spans="30:176" ht="12.75" x14ac:dyDescent="0.2">
      <c r="AD1276" s="63">
        <v>35306</v>
      </c>
      <c r="AE1276" s="64">
        <v>35612</v>
      </c>
      <c r="AF1276" s="65" t="s">
        <v>2426</v>
      </c>
      <c r="AG1276" s="66" t="s">
        <v>3610</v>
      </c>
      <c r="AH1276" s="67">
        <v>1.97</v>
      </c>
      <c r="AI1276" s="68" t="s">
        <v>2245</v>
      </c>
      <c r="AJ1276" s="67">
        <v>0</v>
      </c>
      <c r="AK1276" s="69">
        <v>3500000</v>
      </c>
      <c r="FT1276" s="14"/>
    </row>
    <row r="1277" spans="30:176" ht="12.75" x14ac:dyDescent="0.2">
      <c r="AD1277" s="63">
        <v>35319</v>
      </c>
      <c r="AE1277" s="64">
        <v>35612</v>
      </c>
      <c r="AF1277" s="65" t="s">
        <v>3611</v>
      </c>
      <c r="AG1277" s="66" t="s">
        <v>2734</v>
      </c>
      <c r="AH1277" s="67">
        <v>1.9350000000000001</v>
      </c>
      <c r="AI1277" s="68" t="s">
        <v>2245</v>
      </c>
      <c r="AJ1277" s="67">
        <v>0</v>
      </c>
      <c r="AK1277" s="69">
        <v>1000000</v>
      </c>
      <c r="FT1277" s="14"/>
    </row>
    <row r="1278" spans="30:176" ht="12.75" x14ac:dyDescent="0.2">
      <c r="AD1278" s="63">
        <v>35474</v>
      </c>
      <c r="AE1278" s="64">
        <v>35612</v>
      </c>
      <c r="AF1278" s="65" t="s">
        <v>3360</v>
      </c>
      <c r="AG1278" s="66" t="s">
        <v>3361</v>
      </c>
      <c r="AH1278" s="67">
        <v>1.9750000000000001</v>
      </c>
      <c r="AI1278" s="68" t="s">
        <v>2280</v>
      </c>
      <c r="AJ1278" s="67">
        <v>0</v>
      </c>
      <c r="AK1278" s="69">
        <v>-310000</v>
      </c>
      <c r="FT1278" s="14"/>
    </row>
    <row r="1279" spans="30:176" ht="12.75" x14ac:dyDescent="0.2">
      <c r="AD1279" s="63">
        <v>35472</v>
      </c>
      <c r="AE1279" s="64">
        <v>35612</v>
      </c>
      <c r="AF1279" s="65" t="s">
        <v>3550</v>
      </c>
      <c r="AG1279" s="66" t="s">
        <v>3551</v>
      </c>
      <c r="AH1279" s="67">
        <v>2.0649999999999999</v>
      </c>
      <c r="AI1279" s="68" t="s">
        <v>2280</v>
      </c>
      <c r="AJ1279" s="67">
        <v>0</v>
      </c>
      <c r="AK1279" s="69">
        <v>93000</v>
      </c>
      <c r="FT1279" s="14"/>
    </row>
    <row r="1280" spans="30:176" ht="12.75" x14ac:dyDescent="0.2">
      <c r="AD1280" s="63">
        <v>35474</v>
      </c>
      <c r="AE1280" s="64">
        <v>35612</v>
      </c>
      <c r="AF1280" s="65" t="s">
        <v>3612</v>
      </c>
      <c r="AG1280" s="66" t="s">
        <v>3552</v>
      </c>
      <c r="AH1280" s="67">
        <v>1.98</v>
      </c>
      <c r="AI1280" s="68" t="s">
        <v>2280</v>
      </c>
      <c r="AJ1280" s="67">
        <v>0</v>
      </c>
      <c r="AK1280" s="69">
        <v>-93000</v>
      </c>
      <c r="FT1280" s="14"/>
    </row>
    <row r="1281" spans="30:176" ht="12.75" x14ac:dyDescent="0.2">
      <c r="AD1281" s="63">
        <v>35496</v>
      </c>
      <c r="AE1281" s="64">
        <v>35612</v>
      </c>
      <c r="AF1281" s="65" t="s">
        <v>3480</v>
      </c>
      <c r="AG1281" s="66" t="s">
        <v>3481</v>
      </c>
      <c r="AH1281" s="67">
        <v>2.145</v>
      </c>
      <c r="AI1281" s="68" t="s">
        <v>2254</v>
      </c>
      <c r="AJ1281" s="67">
        <v>0</v>
      </c>
      <c r="AK1281" s="69">
        <v>775000</v>
      </c>
      <c r="FT1281" s="14"/>
    </row>
    <row r="1282" spans="30:176" ht="12.75" x14ac:dyDescent="0.2">
      <c r="AD1282" s="63">
        <v>35499</v>
      </c>
      <c r="AE1282" s="64">
        <v>35612</v>
      </c>
      <c r="AF1282" s="65" t="s">
        <v>3482</v>
      </c>
      <c r="AG1282" s="66" t="s">
        <v>3483</v>
      </c>
      <c r="AH1282" s="67">
        <v>2.1139999999999999</v>
      </c>
      <c r="AI1282" s="68" t="s">
        <v>2254</v>
      </c>
      <c r="AJ1282" s="67">
        <v>0</v>
      </c>
      <c r="AK1282" s="69">
        <v>-775000</v>
      </c>
      <c r="FT1282" s="14"/>
    </row>
    <row r="1283" spans="30:176" ht="12.75" x14ac:dyDescent="0.2">
      <c r="AD1283" s="63">
        <v>35502</v>
      </c>
      <c r="AE1283" s="64">
        <v>35612</v>
      </c>
      <c r="AF1283" s="65" t="s">
        <v>3484</v>
      </c>
      <c r="AG1283" s="66" t="s">
        <v>3485</v>
      </c>
      <c r="AH1283" s="67">
        <v>2.0499999999999998</v>
      </c>
      <c r="AI1283" s="68" t="s">
        <v>2280</v>
      </c>
      <c r="AJ1283" s="67">
        <v>0</v>
      </c>
      <c r="AK1283" s="69">
        <v>330000</v>
      </c>
      <c r="FT1283" s="14"/>
    </row>
    <row r="1284" spans="30:176" ht="12.75" x14ac:dyDescent="0.2">
      <c r="AD1284" s="63">
        <v>35502</v>
      </c>
      <c r="AE1284" s="64">
        <v>35612</v>
      </c>
      <c r="AF1284" s="65" t="s">
        <v>3484</v>
      </c>
      <c r="AG1284" s="66" t="s">
        <v>3485</v>
      </c>
      <c r="AH1284" s="67">
        <v>2.0499999999999998</v>
      </c>
      <c r="AI1284" s="68" t="s">
        <v>2280</v>
      </c>
      <c r="AJ1284" s="67">
        <v>0</v>
      </c>
      <c r="AK1284" s="69">
        <v>170000</v>
      </c>
      <c r="FT1284" s="14"/>
    </row>
    <row r="1285" spans="30:176" ht="12.75" x14ac:dyDescent="0.2">
      <c r="AD1285" s="63">
        <v>35520</v>
      </c>
      <c r="AE1285" s="64">
        <v>35612</v>
      </c>
      <c r="AF1285" s="65" t="s">
        <v>3613</v>
      </c>
      <c r="AG1285" s="66" t="s">
        <v>3614</v>
      </c>
      <c r="AH1285" s="67">
        <v>1.97</v>
      </c>
      <c r="AI1285" s="68" t="s">
        <v>2280</v>
      </c>
      <c r="AJ1285" s="67">
        <v>0</v>
      </c>
      <c r="AK1285" s="69">
        <v>1000000</v>
      </c>
      <c r="FT1285" s="14"/>
    </row>
    <row r="1286" spans="30:176" ht="12.75" x14ac:dyDescent="0.2">
      <c r="AD1286" s="63">
        <v>35521</v>
      </c>
      <c r="AE1286" s="64">
        <v>35612</v>
      </c>
      <c r="AF1286" s="65" t="s">
        <v>3615</v>
      </c>
      <c r="AG1286" s="66" t="s">
        <v>3616</v>
      </c>
      <c r="AH1286" s="67">
        <v>1.98</v>
      </c>
      <c r="AI1286" s="68" t="s">
        <v>2280</v>
      </c>
      <c r="AJ1286" s="67">
        <v>0</v>
      </c>
      <c r="AK1286" s="69">
        <v>1000000</v>
      </c>
      <c r="FT1286" s="14"/>
    </row>
    <row r="1287" spans="30:176" ht="12.75" x14ac:dyDescent="0.2">
      <c r="AD1287" s="63">
        <v>35522</v>
      </c>
      <c r="AE1287" s="64">
        <v>35612</v>
      </c>
      <c r="AF1287" s="65" t="s">
        <v>3617</v>
      </c>
      <c r="AG1287" s="66" t="s">
        <v>3618</v>
      </c>
      <c r="AH1287" s="67">
        <v>1.96</v>
      </c>
      <c r="AI1287" s="68" t="s">
        <v>2280</v>
      </c>
      <c r="AJ1287" s="67">
        <v>0</v>
      </c>
      <c r="AK1287" s="69">
        <v>-500000</v>
      </c>
      <c r="FT1287" s="14"/>
    </row>
    <row r="1288" spans="30:176" ht="12.75" x14ac:dyDescent="0.2">
      <c r="AD1288" s="63">
        <v>35520</v>
      </c>
      <c r="AE1288" s="64">
        <v>35612</v>
      </c>
      <c r="AF1288" s="65" t="s">
        <v>3515</v>
      </c>
      <c r="AG1288" s="66" t="s">
        <v>3516</v>
      </c>
      <c r="AH1288" s="67">
        <v>1.97</v>
      </c>
      <c r="AI1288" s="68" t="s">
        <v>2280</v>
      </c>
      <c r="AJ1288" s="67">
        <v>0</v>
      </c>
      <c r="AK1288" s="69">
        <v>-620000</v>
      </c>
      <c r="FT1288" s="14"/>
    </row>
    <row r="1289" spans="30:176" ht="12.75" x14ac:dyDescent="0.2">
      <c r="AD1289" s="63">
        <v>35530</v>
      </c>
      <c r="AE1289" s="64">
        <v>35612</v>
      </c>
      <c r="AF1289" s="65" t="s">
        <v>3525</v>
      </c>
      <c r="AG1289" s="66" t="s">
        <v>3526</v>
      </c>
      <c r="AH1289" s="67">
        <v>2</v>
      </c>
      <c r="AI1289" s="68" t="s">
        <v>2254</v>
      </c>
      <c r="AJ1289" s="67">
        <v>0</v>
      </c>
      <c r="AK1289" s="69">
        <v>1000000</v>
      </c>
      <c r="FT1289" s="14"/>
    </row>
    <row r="1290" spans="30:176" ht="12.75" x14ac:dyDescent="0.2">
      <c r="AD1290" s="63">
        <v>35548</v>
      </c>
      <c r="AE1290" s="64">
        <v>35612</v>
      </c>
      <c r="AF1290" s="65" t="s">
        <v>3564</v>
      </c>
      <c r="AG1290" s="66" t="s">
        <v>3565</v>
      </c>
      <c r="AH1290" s="67">
        <v>2.165</v>
      </c>
      <c r="AI1290" s="68" t="s">
        <v>2254</v>
      </c>
      <c r="AJ1290" s="67">
        <v>0</v>
      </c>
      <c r="AK1290" s="69">
        <v>540000</v>
      </c>
      <c r="FT1290" s="14"/>
    </row>
    <row r="1291" spans="30:176" ht="12.75" x14ac:dyDescent="0.2">
      <c r="AD1291" s="63">
        <v>35548</v>
      </c>
      <c r="AE1291" s="64">
        <v>35612</v>
      </c>
      <c r="AF1291" s="65" t="s">
        <v>3564</v>
      </c>
      <c r="AG1291" s="66" t="s">
        <v>3565</v>
      </c>
      <c r="AH1291" s="67">
        <v>2.165</v>
      </c>
      <c r="AI1291" s="68" t="s">
        <v>2254</v>
      </c>
      <c r="AJ1291" s="67">
        <v>0</v>
      </c>
      <c r="AK1291" s="69">
        <v>460000</v>
      </c>
      <c r="FT1291" s="14"/>
    </row>
    <row r="1292" spans="30:176" ht="12.75" x14ac:dyDescent="0.2">
      <c r="AD1292" s="63">
        <v>35548</v>
      </c>
      <c r="AE1292" s="64">
        <v>35612</v>
      </c>
      <c r="AF1292" s="65" t="s">
        <v>3564</v>
      </c>
      <c r="AG1292" s="66" t="s">
        <v>3565</v>
      </c>
      <c r="AH1292" s="67">
        <v>2.16</v>
      </c>
      <c r="AI1292" s="68" t="s">
        <v>2254</v>
      </c>
      <c r="AJ1292" s="67">
        <v>0</v>
      </c>
      <c r="AK1292" s="69">
        <v>1000000</v>
      </c>
      <c r="FT1292" s="14"/>
    </row>
    <row r="1293" spans="30:176" ht="12.75" x14ac:dyDescent="0.2">
      <c r="AD1293" s="63">
        <v>35557</v>
      </c>
      <c r="AE1293" s="64">
        <v>35612</v>
      </c>
      <c r="AF1293" s="65" t="s">
        <v>3619</v>
      </c>
      <c r="AG1293" s="66" t="s">
        <v>3620</v>
      </c>
      <c r="AH1293" s="67">
        <v>2.38</v>
      </c>
      <c r="AI1293" s="68" t="s">
        <v>2280</v>
      </c>
      <c r="AJ1293" s="67">
        <v>0</v>
      </c>
      <c r="AK1293" s="69">
        <v>-2000000</v>
      </c>
      <c r="FT1293" s="14"/>
    </row>
    <row r="1294" spans="30:176" ht="12.75" x14ac:dyDescent="0.2">
      <c r="AD1294" s="63">
        <v>35557</v>
      </c>
      <c r="AE1294" s="64">
        <v>35612</v>
      </c>
      <c r="AF1294" s="65" t="s">
        <v>3619</v>
      </c>
      <c r="AG1294" s="66" t="s">
        <v>3620</v>
      </c>
      <c r="AH1294" s="67">
        <v>2.37</v>
      </c>
      <c r="AI1294" s="68" t="s">
        <v>2280</v>
      </c>
      <c r="AJ1294" s="67">
        <v>0</v>
      </c>
      <c r="AK1294" s="69">
        <v>-3000000</v>
      </c>
      <c r="FT1294" s="14"/>
    </row>
    <row r="1295" spans="30:176" ht="12.75" x14ac:dyDescent="0.2">
      <c r="AD1295" s="63">
        <v>35562</v>
      </c>
      <c r="AE1295" s="64">
        <v>35612</v>
      </c>
      <c r="AF1295" s="65" t="s">
        <v>3584</v>
      </c>
      <c r="AG1295" s="66" t="s">
        <v>3585</v>
      </c>
      <c r="AH1295" s="67">
        <v>2.2469999999999999</v>
      </c>
      <c r="AI1295" s="68" t="s">
        <v>2254</v>
      </c>
      <c r="AJ1295" s="67">
        <v>0</v>
      </c>
      <c r="AK1295" s="69">
        <v>-1000000</v>
      </c>
      <c r="FT1295" s="14"/>
    </row>
    <row r="1296" spans="30:176" ht="12.75" x14ac:dyDescent="0.2">
      <c r="AD1296" s="63">
        <v>35565</v>
      </c>
      <c r="AE1296" s="64">
        <v>35612</v>
      </c>
      <c r="AF1296" s="65" t="s">
        <v>3588</v>
      </c>
      <c r="AG1296" s="66" t="s">
        <v>3589</v>
      </c>
      <c r="AH1296" s="67">
        <v>2.25</v>
      </c>
      <c r="AI1296" s="68" t="s">
        <v>2254</v>
      </c>
      <c r="AJ1296" s="67">
        <v>0</v>
      </c>
      <c r="AK1296" s="69">
        <v>50000</v>
      </c>
      <c r="FT1296" s="14"/>
    </row>
    <row r="1297" spans="30:176" ht="12.75" x14ac:dyDescent="0.2">
      <c r="AD1297" s="63">
        <v>35566</v>
      </c>
      <c r="AE1297" s="64">
        <v>35612</v>
      </c>
      <c r="AF1297" s="65" t="s">
        <v>3590</v>
      </c>
      <c r="AG1297" s="66" t="s">
        <v>3591</v>
      </c>
      <c r="AH1297" s="67">
        <v>2.2200000000000002</v>
      </c>
      <c r="AI1297" s="68" t="s">
        <v>2254</v>
      </c>
      <c r="AJ1297" s="67">
        <v>0</v>
      </c>
      <c r="AK1297" s="69">
        <v>-1000000</v>
      </c>
      <c r="FT1297" s="14"/>
    </row>
    <row r="1298" spans="30:176" ht="12.75" x14ac:dyDescent="0.2">
      <c r="AD1298" s="63">
        <v>35566</v>
      </c>
      <c r="AE1298" s="64">
        <v>35612</v>
      </c>
      <c r="AF1298" s="65" t="s">
        <v>3590</v>
      </c>
      <c r="AG1298" s="66" t="s">
        <v>3591</v>
      </c>
      <c r="AH1298" s="67">
        <v>2.2250000000000001</v>
      </c>
      <c r="AI1298" s="68" t="s">
        <v>2254</v>
      </c>
      <c r="AJ1298" s="67">
        <v>0</v>
      </c>
      <c r="AK1298" s="69">
        <v>-1000000</v>
      </c>
      <c r="FT1298" s="14"/>
    </row>
    <row r="1299" spans="30:176" ht="12.75" x14ac:dyDescent="0.2">
      <c r="AD1299" s="63">
        <v>35566</v>
      </c>
      <c r="AE1299" s="64">
        <v>35612</v>
      </c>
      <c r="AF1299" s="65" t="s">
        <v>3590</v>
      </c>
      <c r="AG1299" s="66" t="s">
        <v>3591</v>
      </c>
      <c r="AH1299" s="67">
        <v>2.23</v>
      </c>
      <c r="AI1299" s="68" t="s">
        <v>2254</v>
      </c>
      <c r="AJ1299" s="67">
        <v>0</v>
      </c>
      <c r="AK1299" s="69">
        <v>-2000000</v>
      </c>
      <c r="FT1299" s="14"/>
    </row>
    <row r="1300" spans="30:176" ht="12.75" x14ac:dyDescent="0.2">
      <c r="AD1300" s="63">
        <v>35566</v>
      </c>
      <c r="AE1300" s="64">
        <v>35612</v>
      </c>
      <c r="AF1300" s="65" t="s">
        <v>3590</v>
      </c>
      <c r="AG1300" s="66" t="s">
        <v>3591</v>
      </c>
      <c r="AH1300" s="67">
        <v>2.2549999999999999</v>
      </c>
      <c r="AI1300" s="68" t="s">
        <v>2254</v>
      </c>
      <c r="AJ1300" s="67">
        <v>0</v>
      </c>
      <c r="AK1300" s="69">
        <v>500000</v>
      </c>
      <c r="FT1300" s="14"/>
    </row>
    <row r="1301" spans="30:176" ht="12.75" x14ac:dyDescent="0.2">
      <c r="AD1301" s="63">
        <v>35569</v>
      </c>
      <c r="AE1301" s="64">
        <v>35612</v>
      </c>
      <c r="AF1301" s="65" t="s">
        <v>3597</v>
      </c>
      <c r="AG1301" s="66" t="s">
        <v>3598</v>
      </c>
      <c r="AH1301" s="67">
        <v>2.27</v>
      </c>
      <c r="AI1301" s="68" t="s">
        <v>2254</v>
      </c>
      <c r="AJ1301" s="67">
        <v>0</v>
      </c>
      <c r="AK1301" s="69">
        <v>500000</v>
      </c>
      <c r="FT1301" s="14"/>
    </row>
    <row r="1302" spans="30:176" ht="12.75" x14ac:dyDescent="0.2">
      <c r="AD1302" s="63">
        <v>35569</v>
      </c>
      <c r="AE1302" s="64">
        <v>35612</v>
      </c>
      <c r="AF1302" s="65" t="s">
        <v>3597</v>
      </c>
      <c r="AG1302" s="66" t="s">
        <v>3598</v>
      </c>
      <c r="AH1302" s="67">
        <v>2.2650000000000001</v>
      </c>
      <c r="AI1302" s="68" t="s">
        <v>2254</v>
      </c>
      <c r="AJ1302" s="67">
        <v>0</v>
      </c>
      <c r="AK1302" s="69">
        <v>500000</v>
      </c>
      <c r="FT1302" s="14"/>
    </row>
    <row r="1303" spans="30:176" ht="12.75" x14ac:dyDescent="0.2">
      <c r="AD1303" s="63">
        <v>35569</v>
      </c>
      <c r="AE1303" s="64">
        <v>35612</v>
      </c>
      <c r="AF1303" s="65" t="s">
        <v>3597</v>
      </c>
      <c r="AG1303" s="66" t="s">
        <v>3598</v>
      </c>
      <c r="AH1303" s="67">
        <v>2.2250000000000001</v>
      </c>
      <c r="AI1303" s="68" t="s">
        <v>2254</v>
      </c>
      <c r="AJ1303" s="67">
        <v>0</v>
      </c>
      <c r="AK1303" s="69">
        <v>500000</v>
      </c>
      <c r="FT1303" s="14"/>
    </row>
    <row r="1304" spans="30:176" ht="12.75" x14ac:dyDescent="0.2">
      <c r="AD1304" s="63">
        <v>35577</v>
      </c>
      <c r="AE1304" s="64">
        <v>35612</v>
      </c>
      <c r="AF1304" s="65" t="s">
        <v>3605</v>
      </c>
      <c r="AG1304" s="66" t="s">
        <v>3606</v>
      </c>
      <c r="AH1304" s="67">
        <v>2.2250000000000001</v>
      </c>
      <c r="AI1304" s="68" t="s">
        <v>2254</v>
      </c>
      <c r="AJ1304" s="67">
        <v>0</v>
      </c>
      <c r="AK1304" s="69">
        <v>1000000</v>
      </c>
      <c r="FT1304" s="14"/>
    </row>
    <row r="1305" spans="30:176" ht="12.75" x14ac:dyDescent="0.2">
      <c r="AD1305" s="63">
        <v>35577</v>
      </c>
      <c r="AE1305" s="64">
        <v>35612</v>
      </c>
      <c r="AF1305" s="65" t="s">
        <v>3621</v>
      </c>
      <c r="AG1305" s="66" t="s">
        <v>3622</v>
      </c>
      <c r="AH1305" s="67">
        <v>2.2250000000000001</v>
      </c>
      <c r="AI1305" s="68" t="s">
        <v>2280</v>
      </c>
      <c r="AJ1305" s="67">
        <v>0</v>
      </c>
      <c r="AK1305" s="69">
        <v>-1000000</v>
      </c>
      <c r="FT1305" s="14"/>
    </row>
    <row r="1306" spans="30:176" ht="12.75" x14ac:dyDescent="0.2">
      <c r="AD1306" s="63">
        <v>35577</v>
      </c>
      <c r="AE1306" s="64">
        <v>35612</v>
      </c>
      <c r="AF1306" s="65" t="s">
        <v>3621</v>
      </c>
      <c r="AG1306" s="66" t="s">
        <v>3623</v>
      </c>
      <c r="AH1306" s="67">
        <v>2.2250000000000001</v>
      </c>
      <c r="AI1306" s="68" t="s">
        <v>2280</v>
      </c>
      <c r="AJ1306" s="67">
        <v>0</v>
      </c>
      <c r="AK1306" s="69">
        <v>-3500000</v>
      </c>
      <c r="FT1306" s="14"/>
    </row>
    <row r="1307" spans="30:176" ht="12.75" x14ac:dyDescent="0.2">
      <c r="AD1307" s="63">
        <v>35578</v>
      </c>
      <c r="AE1307" s="64">
        <v>35612</v>
      </c>
      <c r="AF1307" s="65" t="s">
        <v>3624</v>
      </c>
      <c r="AG1307" s="66" t="s">
        <v>3625</v>
      </c>
      <c r="AH1307" s="67">
        <v>2.31</v>
      </c>
      <c r="AI1307" s="68" t="s">
        <v>2280</v>
      </c>
      <c r="AJ1307" s="67">
        <v>0</v>
      </c>
      <c r="AK1307" s="69">
        <v>1100000</v>
      </c>
      <c r="FT1307" s="14"/>
    </row>
    <row r="1308" spans="30:176" ht="12.75" x14ac:dyDescent="0.2">
      <c r="AD1308" s="63">
        <v>35578</v>
      </c>
      <c r="AE1308" s="64">
        <v>35612</v>
      </c>
      <c r="AF1308" s="65" t="s">
        <v>3624</v>
      </c>
      <c r="AG1308" s="66" t="s">
        <v>3625</v>
      </c>
      <c r="AH1308" s="67">
        <v>2.3149999999999999</v>
      </c>
      <c r="AI1308" s="68" t="s">
        <v>2280</v>
      </c>
      <c r="AJ1308" s="67">
        <v>0</v>
      </c>
      <c r="AK1308" s="69">
        <v>-1400000</v>
      </c>
      <c r="FT1308" s="14"/>
    </row>
    <row r="1309" spans="30:176" ht="12.75" x14ac:dyDescent="0.2">
      <c r="AD1309" s="63">
        <v>35579</v>
      </c>
      <c r="AE1309" s="64">
        <v>35612</v>
      </c>
      <c r="AF1309" s="65" t="s">
        <v>3626</v>
      </c>
      <c r="AG1309" s="66" t="s">
        <v>3627</v>
      </c>
      <c r="AH1309" s="67">
        <v>2.3050000000000002</v>
      </c>
      <c r="AI1309" s="68" t="s">
        <v>2254</v>
      </c>
      <c r="AJ1309" s="67">
        <v>0</v>
      </c>
      <c r="AK1309" s="69">
        <v>-250000</v>
      </c>
      <c r="FT1309" s="14"/>
    </row>
    <row r="1310" spans="30:176" ht="12.75" x14ac:dyDescent="0.2">
      <c r="AD1310" s="63">
        <v>35579</v>
      </c>
      <c r="AE1310" s="64">
        <v>35612</v>
      </c>
      <c r="AF1310" s="65" t="s">
        <v>3626</v>
      </c>
      <c r="AG1310" s="66" t="s">
        <v>3627</v>
      </c>
      <c r="AH1310" s="67">
        <v>2.2949999999999999</v>
      </c>
      <c r="AI1310" s="68" t="s">
        <v>2254</v>
      </c>
      <c r="AJ1310" s="67">
        <v>0</v>
      </c>
      <c r="AK1310" s="69">
        <v>-550000</v>
      </c>
      <c r="FT1310" s="14"/>
    </row>
    <row r="1311" spans="30:176" ht="12.75" x14ac:dyDescent="0.2">
      <c r="AD1311" s="63">
        <v>35580</v>
      </c>
      <c r="AE1311" s="64">
        <v>35612</v>
      </c>
      <c r="AF1311" s="65" t="s">
        <v>3628</v>
      </c>
      <c r="AG1311" s="66" t="s">
        <v>3629</v>
      </c>
      <c r="AH1311" s="67">
        <v>2.2400000000000002</v>
      </c>
      <c r="AI1311" s="68" t="s">
        <v>2280</v>
      </c>
      <c r="AJ1311" s="67">
        <v>0</v>
      </c>
      <c r="AK1311" s="69">
        <v>-3000000</v>
      </c>
      <c r="FT1311" s="14"/>
    </row>
    <row r="1312" spans="30:176" ht="12.75" x14ac:dyDescent="0.2">
      <c r="AD1312" s="63">
        <v>35580</v>
      </c>
      <c r="AE1312" s="64">
        <v>35612</v>
      </c>
      <c r="AF1312" s="65" t="s">
        <v>3630</v>
      </c>
      <c r="AG1312" s="66" t="s">
        <v>3631</v>
      </c>
      <c r="AH1312" s="67">
        <v>2.2149999999999999</v>
      </c>
      <c r="AI1312" s="68" t="s">
        <v>2254</v>
      </c>
      <c r="AJ1312" s="67">
        <v>0</v>
      </c>
      <c r="AK1312" s="69">
        <v>500000</v>
      </c>
      <c r="FT1312" s="14"/>
    </row>
    <row r="1313" spans="30:176" ht="12.75" x14ac:dyDescent="0.2">
      <c r="AD1313" s="63">
        <v>35583</v>
      </c>
      <c r="AE1313" s="64">
        <v>35612</v>
      </c>
      <c r="AF1313" s="65" t="s">
        <v>3632</v>
      </c>
      <c r="AG1313" s="66" t="s">
        <v>3633</v>
      </c>
      <c r="AH1313" s="67">
        <v>2.2000000000000002</v>
      </c>
      <c r="AI1313" s="68" t="s">
        <v>2280</v>
      </c>
      <c r="AJ1313" s="67">
        <v>0</v>
      </c>
      <c r="AK1313" s="69">
        <v>-1000000</v>
      </c>
      <c r="FT1313" s="14"/>
    </row>
    <row r="1314" spans="30:176" ht="12.75" x14ac:dyDescent="0.2">
      <c r="AD1314" s="63">
        <v>35583</v>
      </c>
      <c r="AE1314" s="64">
        <v>35612</v>
      </c>
      <c r="AF1314" s="65" t="s">
        <v>3634</v>
      </c>
      <c r="AG1314" s="66" t="s">
        <v>3669</v>
      </c>
      <c r="AH1314" s="67">
        <v>2.125</v>
      </c>
      <c r="AI1314" s="68" t="s">
        <v>2254</v>
      </c>
      <c r="AJ1314" s="67">
        <v>0</v>
      </c>
      <c r="AK1314" s="69">
        <v>500000</v>
      </c>
      <c r="FT1314" s="14"/>
    </row>
    <row r="1315" spans="30:176" ht="12.75" x14ac:dyDescent="0.2">
      <c r="AD1315" s="63">
        <v>35583</v>
      </c>
      <c r="AE1315" s="64">
        <v>35612</v>
      </c>
      <c r="AF1315" s="65" t="s">
        <v>3634</v>
      </c>
      <c r="AG1315" s="66" t="s">
        <v>3669</v>
      </c>
      <c r="AH1315" s="67">
        <v>2.11</v>
      </c>
      <c r="AI1315" s="68" t="s">
        <v>2254</v>
      </c>
      <c r="AJ1315" s="67">
        <v>0</v>
      </c>
      <c r="AK1315" s="69">
        <v>500000</v>
      </c>
      <c r="FT1315" s="14"/>
    </row>
    <row r="1316" spans="30:176" ht="12.75" x14ac:dyDescent="0.2">
      <c r="AD1316" s="63">
        <v>35586</v>
      </c>
      <c r="AE1316" s="64">
        <v>35612</v>
      </c>
      <c r="AF1316" s="65" t="s">
        <v>3670</v>
      </c>
      <c r="AG1316" s="66" t="s">
        <v>3671</v>
      </c>
      <c r="AH1316" s="67">
        <v>2.1150000000000002</v>
      </c>
      <c r="AI1316" s="68" t="s">
        <v>2254</v>
      </c>
      <c r="AJ1316" s="67">
        <v>0</v>
      </c>
      <c r="AK1316" s="69">
        <v>-500000</v>
      </c>
      <c r="FT1316" s="14"/>
    </row>
    <row r="1317" spans="30:176" ht="12.75" x14ac:dyDescent="0.2">
      <c r="AD1317" s="63">
        <v>35586</v>
      </c>
      <c r="AE1317" s="64">
        <v>35612</v>
      </c>
      <c r="AF1317" s="65" t="s">
        <v>3670</v>
      </c>
      <c r="AG1317" s="66" t="s">
        <v>3671</v>
      </c>
      <c r="AH1317" s="67">
        <v>2.12</v>
      </c>
      <c r="AI1317" s="68" t="s">
        <v>2254</v>
      </c>
      <c r="AJ1317" s="67">
        <v>0</v>
      </c>
      <c r="AK1317" s="69">
        <v>500000</v>
      </c>
      <c r="FT1317" s="14"/>
    </row>
    <row r="1318" spans="30:176" ht="12.75" x14ac:dyDescent="0.2">
      <c r="AD1318" s="63">
        <v>35586</v>
      </c>
      <c r="AE1318" s="64">
        <v>35612</v>
      </c>
      <c r="AF1318" s="65" t="s">
        <v>3670</v>
      </c>
      <c r="AG1318" s="66" t="s">
        <v>3671</v>
      </c>
      <c r="AH1318" s="67">
        <v>2.125</v>
      </c>
      <c r="AI1318" s="68" t="s">
        <v>2254</v>
      </c>
      <c r="AJ1318" s="67">
        <v>0</v>
      </c>
      <c r="AK1318" s="69">
        <v>1000000</v>
      </c>
      <c r="FT1318" s="14"/>
    </row>
    <row r="1319" spans="30:176" ht="12.75" x14ac:dyDescent="0.2">
      <c r="AD1319" s="63">
        <v>35587</v>
      </c>
      <c r="AE1319" s="64">
        <v>35612</v>
      </c>
      <c r="AF1319" s="65" t="s">
        <v>3672</v>
      </c>
      <c r="AG1319" s="66" t="s">
        <v>3673</v>
      </c>
      <c r="AH1319" s="67">
        <v>2.19</v>
      </c>
      <c r="AI1319" s="68" t="s">
        <v>2254</v>
      </c>
      <c r="AJ1319" s="67">
        <v>0</v>
      </c>
      <c r="AK1319" s="69">
        <v>-1000000</v>
      </c>
      <c r="FT1319" s="14"/>
    </row>
    <row r="1320" spans="30:176" ht="12.75" x14ac:dyDescent="0.2">
      <c r="AD1320" s="63">
        <v>35587</v>
      </c>
      <c r="AE1320" s="64">
        <v>35612</v>
      </c>
      <c r="AF1320" s="65" t="s">
        <v>3672</v>
      </c>
      <c r="AG1320" s="66" t="s">
        <v>3673</v>
      </c>
      <c r="AH1320" s="67">
        <v>2.1800000000000002</v>
      </c>
      <c r="AI1320" s="68" t="s">
        <v>2254</v>
      </c>
      <c r="AJ1320" s="67">
        <v>0</v>
      </c>
      <c r="AK1320" s="69">
        <v>-1000000</v>
      </c>
      <c r="FT1320" s="14"/>
    </row>
    <row r="1321" spans="30:176" ht="12.75" x14ac:dyDescent="0.2">
      <c r="AD1321" s="63">
        <v>35587</v>
      </c>
      <c r="AE1321" s="64">
        <v>35612</v>
      </c>
      <c r="AF1321" s="65" t="s">
        <v>3672</v>
      </c>
      <c r="AG1321" s="66" t="s">
        <v>3673</v>
      </c>
      <c r="AH1321" s="67">
        <v>2.1800000000000002</v>
      </c>
      <c r="AI1321" s="68" t="s">
        <v>2254</v>
      </c>
      <c r="AJ1321" s="67">
        <v>0</v>
      </c>
      <c r="AK1321" s="69">
        <v>-1000000</v>
      </c>
      <c r="FT1321" s="14"/>
    </row>
    <row r="1322" spans="30:176" ht="12.75" x14ac:dyDescent="0.2">
      <c r="AD1322" s="63">
        <v>35587</v>
      </c>
      <c r="AE1322" s="64">
        <v>35612</v>
      </c>
      <c r="AF1322" s="65" t="s">
        <v>3672</v>
      </c>
      <c r="AG1322" s="66" t="s">
        <v>3673</v>
      </c>
      <c r="AH1322" s="67">
        <v>2.17</v>
      </c>
      <c r="AI1322" s="68" t="s">
        <v>2254</v>
      </c>
      <c r="AJ1322" s="67">
        <v>0</v>
      </c>
      <c r="AK1322" s="69">
        <v>1000000</v>
      </c>
      <c r="FT1322" s="14"/>
    </row>
    <row r="1323" spans="30:176" ht="12.75" x14ac:dyDescent="0.2">
      <c r="AD1323" s="63">
        <v>35590</v>
      </c>
      <c r="AE1323" s="64">
        <v>35612</v>
      </c>
      <c r="AF1323" s="65" t="s">
        <v>3674</v>
      </c>
      <c r="AG1323" s="66" t="s">
        <v>3675</v>
      </c>
      <c r="AH1323" s="67">
        <v>2.1749999999999998</v>
      </c>
      <c r="AI1323" s="68" t="s">
        <v>2254</v>
      </c>
      <c r="AJ1323" s="67">
        <v>0</v>
      </c>
      <c r="AK1323" s="69">
        <v>-620000</v>
      </c>
      <c r="FT1323" s="14"/>
    </row>
    <row r="1324" spans="30:176" ht="12.75" x14ac:dyDescent="0.2">
      <c r="AD1324" s="63">
        <v>35590</v>
      </c>
      <c r="AE1324" s="64">
        <v>35612</v>
      </c>
      <c r="AF1324" s="65" t="s">
        <v>3674</v>
      </c>
      <c r="AG1324" s="66" t="s">
        <v>3675</v>
      </c>
      <c r="AH1324" s="67">
        <v>2.1800000000000002</v>
      </c>
      <c r="AI1324" s="68" t="s">
        <v>2254</v>
      </c>
      <c r="AJ1324" s="67">
        <v>0</v>
      </c>
      <c r="AK1324" s="69">
        <v>-310000</v>
      </c>
      <c r="FT1324" s="14"/>
    </row>
    <row r="1325" spans="30:176" ht="12.75" x14ac:dyDescent="0.2">
      <c r="AD1325" s="63">
        <v>35590</v>
      </c>
      <c r="AE1325" s="64">
        <v>35612</v>
      </c>
      <c r="AF1325" s="65" t="s">
        <v>3674</v>
      </c>
      <c r="AG1325" s="66" t="s">
        <v>3675</v>
      </c>
      <c r="AH1325" s="67">
        <v>2.165</v>
      </c>
      <c r="AI1325" s="68" t="s">
        <v>2254</v>
      </c>
      <c r="AJ1325" s="67">
        <v>0</v>
      </c>
      <c r="AK1325" s="69">
        <v>1000000</v>
      </c>
      <c r="FT1325" s="14"/>
    </row>
    <row r="1326" spans="30:176" ht="12.75" x14ac:dyDescent="0.2">
      <c r="AD1326" s="63">
        <v>35590</v>
      </c>
      <c r="AE1326" s="64">
        <v>35612</v>
      </c>
      <c r="AF1326" s="65" t="s">
        <v>3674</v>
      </c>
      <c r="AG1326" s="66" t="s">
        <v>3675</v>
      </c>
      <c r="AH1326" s="67">
        <v>2.1549999999999998</v>
      </c>
      <c r="AI1326" s="68" t="s">
        <v>2254</v>
      </c>
      <c r="AJ1326" s="67">
        <v>0</v>
      </c>
      <c r="AK1326" s="69">
        <v>300000</v>
      </c>
      <c r="FT1326" s="14"/>
    </row>
    <row r="1327" spans="30:176" ht="12.75" x14ac:dyDescent="0.2">
      <c r="AD1327" s="63">
        <v>35591</v>
      </c>
      <c r="AE1327" s="64">
        <v>35612</v>
      </c>
      <c r="AF1327" s="65" t="s">
        <v>3676</v>
      </c>
      <c r="AG1327" s="66" t="s">
        <v>3677</v>
      </c>
      <c r="AH1327" s="67">
        <v>2.125</v>
      </c>
      <c r="AI1327" s="68" t="s">
        <v>2254</v>
      </c>
      <c r="AJ1327" s="67">
        <v>0</v>
      </c>
      <c r="AK1327" s="69">
        <v>-1000000</v>
      </c>
      <c r="FT1327" s="14"/>
    </row>
    <row r="1328" spans="30:176" ht="12.75" x14ac:dyDescent="0.2">
      <c r="AD1328" s="63">
        <v>35592</v>
      </c>
      <c r="AE1328" s="64">
        <v>35612</v>
      </c>
      <c r="AF1328" s="65" t="s">
        <v>3678</v>
      </c>
      <c r="AG1328" s="66" t="s">
        <v>3679</v>
      </c>
      <c r="AH1328" s="67">
        <v>2.0950000000000002</v>
      </c>
      <c r="AI1328" s="68" t="s">
        <v>2254</v>
      </c>
      <c r="AJ1328" s="67">
        <v>0</v>
      </c>
      <c r="AK1328" s="69">
        <v>1330000</v>
      </c>
      <c r="FT1328" s="14"/>
    </row>
    <row r="1329" spans="30:176" ht="12.75" x14ac:dyDescent="0.2">
      <c r="AD1329" s="63">
        <v>35592</v>
      </c>
      <c r="AE1329" s="64">
        <v>35612</v>
      </c>
      <c r="AF1329" s="65" t="s">
        <v>3678</v>
      </c>
      <c r="AG1329" s="66" t="s">
        <v>3679</v>
      </c>
      <c r="AH1329" s="67">
        <v>2.09</v>
      </c>
      <c r="AI1329" s="68" t="s">
        <v>2254</v>
      </c>
      <c r="AJ1329" s="67">
        <v>0</v>
      </c>
      <c r="AK1329" s="69">
        <v>500000</v>
      </c>
      <c r="FT1329" s="14"/>
    </row>
    <row r="1330" spans="30:176" ht="12.75" x14ac:dyDescent="0.2">
      <c r="AD1330" s="63">
        <v>35592</v>
      </c>
      <c r="AE1330" s="64">
        <v>35612</v>
      </c>
      <c r="AF1330" s="65" t="s">
        <v>3680</v>
      </c>
      <c r="AG1330" s="66" t="s">
        <v>3681</v>
      </c>
      <c r="AH1330" s="67">
        <v>2.1349999999999998</v>
      </c>
      <c r="AI1330" s="68" t="s">
        <v>2254</v>
      </c>
      <c r="AJ1330" s="67">
        <v>0</v>
      </c>
      <c r="AK1330" s="69">
        <v>500000</v>
      </c>
      <c r="FT1330" s="14"/>
    </row>
    <row r="1331" spans="30:176" ht="12.75" x14ac:dyDescent="0.2">
      <c r="AD1331" s="63">
        <v>35592</v>
      </c>
      <c r="AE1331" s="64">
        <v>35612</v>
      </c>
      <c r="AF1331" s="65" t="s">
        <v>3680</v>
      </c>
      <c r="AG1331" s="66" t="s">
        <v>3681</v>
      </c>
      <c r="AH1331" s="67">
        <v>2.13</v>
      </c>
      <c r="AI1331" s="68" t="s">
        <v>2254</v>
      </c>
      <c r="AJ1331" s="67">
        <v>0</v>
      </c>
      <c r="AK1331" s="69">
        <v>500000</v>
      </c>
      <c r="FT1331" s="14"/>
    </row>
    <row r="1332" spans="30:176" ht="12.75" x14ac:dyDescent="0.2">
      <c r="AD1332" s="63">
        <v>35592</v>
      </c>
      <c r="AE1332" s="64">
        <v>35612</v>
      </c>
      <c r="AF1332" s="65" t="s">
        <v>3680</v>
      </c>
      <c r="AG1332" s="66" t="s">
        <v>3681</v>
      </c>
      <c r="AH1332" s="67">
        <v>2.105</v>
      </c>
      <c r="AI1332" s="68" t="s">
        <v>2254</v>
      </c>
      <c r="AJ1332" s="67">
        <v>0</v>
      </c>
      <c r="AK1332" s="69">
        <v>1000000</v>
      </c>
      <c r="FT1332" s="14"/>
    </row>
    <row r="1333" spans="30:176" ht="12.75" x14ac:dyDescent="0.2">
      <c r="AD1333" s="63">
        <v>35592</v>
      </c>
      <c r="AE1333" s="64">
        <v>35612</v>
      </c>
      <c r="AF1333" s="65" t="s">
        <v>3680</v>
      </c>
      <c r="AG1333" s="66" t="s">
        <v>3681</v>
      </c>
      <c r="AH1333" s="67">
        <v>2.085</v>
      </c>
      <c r="AI1333" s="68" t="s">
        <v>2254</v>
      </c>
      <c r="AJ1333" s="67">
        <v>0</v>
      </c>
      <c r="AK1333" s="69">
        <v>1000000</v>
      </c>
      <c r="FT1333" s="14"/>
    </row>
    <row r="1334" spans="30:176" ht="12.75" x14ac:dyDescent="0.2">
      <c r="AD1334" s="63">
        <v>35597</v>
      </c>
      <c r="AE1334" s="64">
        <v>35612</v>
      </c>
      <c r="AF1334" s="65" t="s">
        <v>3682</v>
      </c>
      <c r="AG1334" s="66" t="s">
        <v>3683</v>
      </c>
      <c r="AH1334" s="67">
        <v>2.15</v>
      </c>
      <c r="AI1334" s="68" t="s">
        <v>2254</v>
      </c>
      <c r="AJ1334" s="67">
        <v>0</v>
      </c>
      <c r="AK1334" s="69">
        <v>500000</v>
      </c>
      <c r="FT1334" s="14"/>
    </row>
    <row r="1335" spans="30:176" ht="12.75" x14ac:dyDescent="0.2">
      <c r="AD1335" s="63">
        <v>35598</v>
      </c>
      <c r="AE1335" s="64">
        <v>35612</v>
      </c>
      <c r="AF1335" s="65" t="s">
        <v>3684</v>
      </c>
      <c r="AG1335" s="66" t="s">
        <v>3685</v>
      </c>
      <c r="AH1335" s="67">
        <v>2.165</v>
      </c>
      <c r="AI1335" s="68" t="s">
        <v>2254</v>
      </c>
      <c r="AJ1335" s="67">
        <v>0</v>
      </c>
      <c r="AK1335" s="69">
        <v>1000000</v>
      </c>
      <c r="FT1335" s="14"/>
    </row>
    <row r="1336" spans="30:176" ht="12.75" x14ac:dyDescent="0.2">
      <c r="AD1336" s="63">
        <v>35598</v>
      </c>
      <c r="AE1336" s="64">
        <v>35612</v>
      </c>
      <c r="AF1336" s="65" t="s">
        <v>3684</v>
      </c>
      <c r="AG1336" s="66" t="s">
        <v>3685</v>
      </c>
      <c r="AH1336" s="67">
        <v>2.145</v>
      </c>
      <c r="AI1336" s="68" t="s">
        <v>2254</v>
      </c>
      <c r="AJ1336" s="67">
        <v>0</v>
      </c>
      <c r="AK1336" s="69">
        <v>-1000000</v>
      </c>
      <c r="FT1336" s="14"/>
    </row>
    <row r="1337" spans="30:176" ht="12.75" x14ac:dyDescent="0.2">
      <c r="AD1337" s="63">
        <v>35600</v>
      </c>
      <c r="AE1337" s="64">
        <v>35612</v>
      </c>
      <c r="AF1337" s="65" t="s">
        <v>3686</v>
      </c>
      <c r="AG1337" s="66" t="s">
        <v>3687</v>
      </c>
      <c r="AH1337" s="67">
        <v>2.21</v>
      </c>
      <c r="AI1337" s="68" t="s">
        <v>2254</v>
      </c>
      <c r="AJ1337" s="67">
        <v>0</v>
      </c>
      <c r="AK1337" s="69">
        <v>-1000000</v>
      </c>
      <c r="FT1337" s="14"/>
    </row>
    <row r="1338" spans="30:176" ht="12.75" x14ac:dyDescent="0.2">
      <c r="AD1338" s="63">
        <v>35600</v>
      </c>
      <c r="AE1338" s="64">
        <v>35612</v>
      </c>
      <c r="AF1338" s="65" t="s">
        <v>3686</v>
      </c>
      <c r="AG1338" s="66" t="s">
        <v>3687</v>
      </c>
      <c r="AH1338" s="67">
        <v>2.21</v>
      </c>
      <c r="AI1338" s="68" t="s">
        <v>2254</v>
      </c>
      <c r="AJ1338" s="67">
        <v>0</v>
      </c>
      <c r="AK1338" s="69">
        <v>-2000000</v>
      </c>
      <c r="FT1338" s="14"/>
    </row>
    <row r="1339" spans="30:176" ht="12.75" x14ac:dyDescent="0.2">
      <c r="AD1339" s="63">
        <v>35600</v>
      </c>
      <c r="AE1339" s="64">
        <v>35612</v>
      </c>
      <c r="AF1339" s="65" t="s">
        <v>3688</v>
      </c>
      <c r="AG1339" s="66" t="s">
        <v>3689</v>
      </c>
      <c r="AH1339" s="67">
        <v>2.2200000000000002</v>
      </c>
      <c r="AI1339" s="68" t="s">
        <v>2254</v>
      </c>
      <c r="AJ1339" s="67">
        <v>0</v>
      </c>
      <c r="AK1339" s="69">
        <v>-2000000</v>
      </c>
      <c r="FT1339" s="14"/>
    </row>
    <row r="1340" spans="30:176" ht="12.75" x14ac:dyDescent="0.2">
      <c r="AD1340" s="63">
        <v>35600</v>
      </c>
      <c r="AE1340" s="64">
        <v>35612</v>
      </c>
      <c r="AF1340" s="65" t="s">
        <v>3688</v>
      </c>
      <c r="AG1340" s="66" t="s">
        <v>3689</v>
      </c>
      <c r="AH1340" s="67">
        <v>2.2250000000000001</v>
      </c>
      <c r="AI1340" s="68" t="s">
        <v>2254</v>
      </c>
      <c r="AJ1340" s="67">
        <v>0</v>
      </c>
      <c r="AK1340" s="69">
        <v>-1000000</v>
      </c>
      <c r="FT1340" s="14"/>
    </row>
    <row r="1341" spans="30:176" ht="12.75" x14ac:dyDescent="0.2">
      <c r="AD1341" s="63">
        <v>35600</v>
      </c>
      <c r="AE1341" s="64">
        <v>35612</v>
      </c>
      <c r="AF1341" s="65" t="s">
        <v>3688</v>
      </c>
      <c r="AG1341" s="66" t="s">
        <v>3689</v>
      </c>
      <c r="AH1341" s="67">
        <v>2.2349999999999999</v>
      </c>
      <c r="AI1341" s="68" t="s">
        <v>2254</v>
      </c>
      <c r="AJ1341" s="67">
        <v>0</v>
      </c>
      <c r="AK1341" s="69">
        <v>-1000000</v>
      </c>
      <c r="FT1341" s="14"/>
    </row>
    <row r="1342" spans="30:176" ht="12.75" x14ac:dyDescent="0.2">
      <c r="AD1342" s="63">
        <v>35601</v>
      </c>
      <c r="AE1342" s="64">
        <v>35612</v>
      </c>
      <c r="AF1342" s="65" t="s">
        <v>3690</v>
      </c>
      <c r="AG1342" s="66" t="s">
        <v>3691</v>
      </c>
      <c r="AH1342" s="67">
        <v>2.2149999999999999</v>
      </c>
      <c r="AI1342" s="68" t="s">
        <v>2254</v>
      </c>
      <c r="AJ1342" s="67">
        <v>0</v>
      </c>
      <c r="AK1342" s="69">
        <v>520000</v>
      </c>
      <c r="FT1342" s="14"/>
    </row>
    <row r="1343" spans="30:176" ht="12.75" x14ac:dyDescent="0.2">
      <c r="AD1343" s="63">
        <v>35601</v>
      </c>
      <c r="AE1343" s="64">
        <v>35612</v>
      </c>
      <c r="AF1343" s="65" t="s">
        <v>3690</v>
      </c>
      <c r="AG1343" s="66" t="s">
        <v>3691</v>
      </c>
      <c r="AH1343" s="67">
        <v>2.2250000000000001</v>
      </c>
      <c r="AI1343" s="68" t="s">
        <v>2254</v>
      </c>
      <c r="AJ1343" s="67">
        <v>0</v>
      </c>
      <c r="AK1343" s="69">
        <v>-1000000</v>
      </c>
      <c r="FT1343" s="14"/>
    </row>
    <row r="1344" spans="30:176" ht="12.75" x14ac:dyDescent="0.2">
      <c r="AD1344" s="63">
        <v>35601</v>
      </c>
      <c r="AE1344" s="64">
        <v>35612</v>
      </c>
      <c r="AF1344" s="65" t="s">
        <v>3690</v>
      </c>
      <c r="AG1344" s="66" t="s">
        <v>3691</v>
      </c>
      <c r="AH1344" s="67">
        <v>2.2160000000000002</v>
      </c>
      <c r="AI1344" s="68" t="s">
        <v>2254</v>
      </c>
      <c r="AJ1344" s="67">
        <v>0</v>
      </c>
      <c r="AK1344" s="69">
        <v>480000</v>
      </c>
      <c r="FT1344" s="14"/>
    </row>
    <row r="1345" spans="30:176" ht="12.75" x14ac:dyDescent="0.2">
      <c r="AD1345" s="63">
        <v>35605</v>
      </c>
      <c r="AE1345" s="64">
        <v>35612</v>
      </c>
      <c r="AF1345" s="65" t="s">
        <v>3692</v>
      </c>
      <c r="AG1345" s="66" t="s">
        <v>3693</v>
      </c>
      <c r="AH1345" s="67">
        <v>2.2650000000000001</v>
      </c>
      <c r="AI1345" s="68" t="s">
        <v>2254</v>
      </c>
      <c r="AJ1345" s="67">
        <v>0</v>
      </c>
      <c r="AK1345" s="69">
        <v>1000000</v>
      </c>
      <c r="FT1345" s="14"/>
    </row>
    <row r="1346" spans="30:176" ht="12.75" x14ac:dyDescent="0.2">
      <c r="AD1346" s="63">
        <v>35605</v>
      </c>
      <c r="AE1346" s="64">
        <v>35612</v>
      </c>
      <c r="AF1346" s="65" t="s">
        <v>3692</v>
      </c>
      <c r="AG1346" s="66" t="s">
        <v>3693</v>
      </c>
      <c r="AH1346" s="67">
        <v>2.2749999999999999</v>
      </c>
      <c r="AI1346" s="68" t="s">
        <v>2254</v>
      </c>
      <c r="AJ1346" s="67">
        <v>0</v>
      </c>
      <c r="AK1346" s="69">
        <v>-1000000</v>
      </c>
      <c r="FT1346" s="14"/>
    </row>
    <row r="1347" spans="30:176" ht="12.75" x14ac:dyDescent="0.2">
      <c r="AD1347" s="63">
        <v>35605</v>
      </c>
      <c r="AE1347" s="64">
        <v>35612</v>
      </c>
      <c r="AF1347" s="65" t="s">
        <v>3692</v>
      </c>
      <c r="AG1347" s="66" t="s">
        <v>3694</v>
      </c>
      <c r="AH1347" s="67">
        <v>2.25</v>
      </c>
      <c r="AI1347" s="68" t="s">
        <v>2280</v>
      </c>
      <c r="AJ1347" s="67">
        <v>0</v>
      </c>
      <c r="AK1347" s="69">
        <v>1650000</v>
      </c>
      <c r="FT1347" s="14"/>
    </row>
    <row r="1348" spans="30:176" ht="12.75" x14ac:dyDescent="0.2">
      <c r="AD1348" s="63">
        <v>35605</v>
      </c>
      <c r="AE1348" s="64">
        <v>35612</v>
      </c>
      <c r="AF1348" s="65" t="s">
        <v>3692</v>
      </c>
      <c r="AG1348" s="66" t="s">
        <v>3694</v>
      </c>
      <c r="AH1348" s="67">
        <v>2.25</v>
      </c>
      <c r="AI1348" s="68" t="s">
        <v>2254</v>
      </c>
      <c r="AJ1348" s="67">
        <v>0</v>
      </c>
      <c r="AK1348" s="69">
        <v>-1650000</v>
      </c>
      <c r="FT1348" s="14"/>
    </row>
    <row r="1349" spans="30:176" ht="12.75" x14ac:dyDescent="0.2">
      <c r="AD1349" s="63">
        <v>35605</v>
      </c>
      <c r="AE1349" s="64">
        <v>35612</v>
      </c>
      <c r="AF1349" s="65" t="s">
        <v>3695</v>
      </c>
      <c r="AG1349" s="66" t="s">
        <v>3696</v>
      </c>
      <c r="AH1349" s="67">
        <v>2.2650000000000001</v>
      </c>
      <c r="AI1349" s="68" t="s">
        <v>2254</v>
      </c>
      <c r="AJ1349" s="67">
        <v>0</v>
      </c>
      <c r="AK1349" s="69">
        <v>930000</v>
      </c>
      <c r="FT1349" s="14"/>
    </row>
    <row r="1350" spans="30:176" ht="12.75" x14ac:dyDescent="0.2">
      <c r="AD1350" s="63">
        <v>35605</v>
      </c>
      <c r="AE1350" s="64">
        <v>35612</v>
      </c>
      <c r="AF1350" s="65" t="s">
        <v>3695</v>
      </c>
      <c r="AG1350" s="66" t="s">
        <v>3696</v>
      </c>
      <c r="AH1350" s="67">
        <v>2.2650000000000001</v>
      </c>
      <c r="AI1350" s="68" t="s">
        <v>2254</v>
      </c>
      <c r="AJ1350" s="67">
        <v>0</v>
      </c>
      <c r="AK1350" s="69">
        <v>1000000</v>
      </c>
      <c r="FT1350" s="14"/>
    </row>
    <row r="1351" spans="30:176" ht="12.75" x14ac:dyDescent="0.2">
      <c r="AD1351" s="63">
        <v>35605</v>
      </c>
      <c r="AE1351" s="64">
        <v>35612</v>
      </c>
      <c r="AF1351" s="65" t="s">
        <v>3695</v>
      </c>
      <c r="AG1351" s="66" t="s">
        <v>3696</v>
      </c>
      <c r="AH1351" s="67">
        <v>2.27</v>
      </c>
      <c r="AI1351" s="68" t="s">
        <v>2254</v>
      </c>
      <c r="AJ1351" s="67">
        <v>0</v>
      </c>
      <c r="AK1351" s="69">
        <v>1000000</v>
      </c>
      <c r="FT1351" s="14"/>
    </row>
    <row r="1352" spans="30:176" ht="12.75" x14ac:dyDescent="0.2">
      <c r="AD1352" s="63">
        <v>35605</v>
      </c>
      <c r="AE1352" s="64">
        <v>35612</v>
      </c>
      <c r="AF1352" s="65" t="s">
        <v>3695</v>
      </c>
      <c r="AG1352" s="66" t="s">
        <v>3696</v>
      </c>
      <c r="AH1352" s="67">
        <v>2.2749999999999999</v>
      </c>
      <c r="AI1352" s="68" t="s">
        <v>2254</v>
      </c>
      <c r="AJ1352" s="67">
        <v>0</v>
      </c>
      <c r="AK1352" s="69">
        <v>1000000</v>
      </c>
      <c r="FT1352" s="14"/>
    </row>
    <row r="1353" spans="30:176" ht="12.75" x14ac:dyDescent="0.2">
      <c r="AD1353" s="63">
        <v>35605</v>
      </c>
      <c r="AE1353" s="64">
        <v>35612</v>
      </c>
      <c r="AF1353" s="65" t="s">
        <v>3695</v>
      </c>
      <c r="AG1353" s="66" t="s">
        <v>3696</v>
      </c>
      <c r="AH1353" s="67">
        <v>2.2599999999999998</v>
      </c>
      <c r="AI1353" s="68" t="s">
        <v>2254</v>
      </c>
      <c r="AJ1353" s="67">
        <v>0</v>
      </c>
      <c r="AK1353" s="69">
        <v>1000000</v>
      </c>
      <c r="FT1353" s="14"/>
    </row>
    <row r="1354" spans="30:176" ht="12.75" x14ac:dyDescent="0.2">
      <c r="AD1354" s="63">
        <v>35606</v>
      </c>
      <c r="AE1354" s="64">
        <v>35612</v>
      </c>
      <c r="AF1354" s="65" t="s">
        <v>3697</v>
      </c>
      <c r="AG1354" s="66" t="s">
        <v>3698</v>
      </c>
      <c r="AH1354" s="67">
        <v>2.2799999999999998</v>
      </c>
      <c r="AI1354" s="68" t="s">
        <v>2254</v>
      </c>
      <c r="AJ1354" s="67">
        <v>0</v>
      </c>
      <c r="AK1354" s="69">
        <v>-1000000</v>
      </c>
      <c r="FT1354" s="14"/>
    </row>
    <row r="1355" spans="30:176" ht="12.75" x14ac:dyDescent="0.2">
      <c r="AD1355" s="63">
        <v>35606</v>
      </c>
      <c r="AE1355" s="64">
        <v>35612</v>
      </c>
      <c r="AF1355" s="65" t="s">
        <v>3697</v>
      </c>
      <c r="AG1355" s="66" t="s">
        <v>3698</v>
      </c>
      <c r="AH1355" s="67">
        <v>2.2749999999999999</v>
      </c>
      <c r="AI1355" s="68" t="s">
        <v>2254</v>
      </c>
      <c r="AJ1355" s="67">
        <v>0</v>
      </c>
      <c r="AK1355" s="69">
        <v>1000000</v>
      </c>
      <c r="FT1355" s="14"/>
    </row>
    <row r="1356" spans="30:176" ht="12.75" x14ac:dyDescent="0.2">
      <c r="AD1356" s="63">
        <v>35606</v>
      </c>
      <c r="AE1356" s="64">
        <v>35612</v>
      </c>
      <c r="AF1356" s="65" t="s">
        <v>3697</v>
      </c>
      <c r="AG1356" s="66" t="s">
        <v>3698</v>
      </c>
      <c r="AH1356" s="67">
        <v>2.2480000000000002</v>
      </c>
      <c r="AI1356" s="68" t="s">
        <v>2254</v>
      </c>
      <c r="AJ1356" s="67">
        <v>0</v>
      </c>
      <c r="AK1356" s="69">
        <v>1000000</v>
      </c>
      <c r="FT1356" s="14"/>
    </row>
    <row r="1357" spans="30:176" ht="12.75" x14ac:dyDescent="0.2">
      <c r="AD1357" s="63">
        <v>35606</v>
      </c>
      <c r="AE1357" s="64">
        <v>35612</v>
      </c>
      <c r="AF1357" s="65" t="s">
        <v>3697</v>
      </c>
      <c r="AG1357" s="66" t="s">
        <v>3698</v>
      </c>
      <c r="AH1357" s="67">
        <v>2.2549999999999999</v>
      </c>
      <c r="AI1357" s="68" t="s">
        <v>2254</v>
      </c>
      <c r="AJ1357" s="67">
        <v>0</v>
      </c>
      <c r="AK1357" s="69">
        <v>110000</v>
      </c>
      <c r="FT1357" s="14"/>
    </row>
    <row r="1358" spans="30:176" ht="12.75" x14ac:dyDescent="0.2">
      <c r="AD1358" s="63">
        <v>35606</v>
      </c>
      <c r="AE1358" s="64">
        <v>35612</v>
      </c>
      <c r="AF1358" s="65" t="s">
        <v>3697</v>
      </c>
      <c r="AG1358" s="66" t="s">
        <v>3699</v>
      </c>
      <c r="AH1358" s="67">
        <v>2.2349999999999999</v>
      </c>
      <c r="AI1358" s="68" t="s">
        <v>2254</v>
      </c>
      <c r="AJ1358" s="67">
        <v>0</v>
      </c>
      <c r="AK1358" s="69">
        <v>-500000</v>
      </c>
      <c r="FT1358" s="14"/>
    </row>
    <row r="1359" spans="30:176" ht="12.75" x14ac:dyDescent="0.2">
      <c r="AD1359" s="63">
        <v>35606</v>
      </c>
      <c r="AE1359" s="64">
        <v>35612</v>
      </c>
      <c r="AF1359" s="65" t="s">
        <v>3700</v>
      </c>
      <c r="AG1359" s="66" t="s">
        <v>3701</v>
      </c>
      <c r="AH1359" s="67">
        <v>2.29</v>
      </c>
      <c r="AI1359" s="68" t="s">
        <v>2254</v>
      </c>
      <c r="AJ1359" s="67">
        <v>0</v>
      </c>
      <c r="AK1359" s="69">
        <v>1000000</v>
      </c>
      <c r="FT1359" s="14"/>
    </row>
    <row r="1360" spans="30:176" ht="12.75" x14ac:dyDescent="0.2">
      <c r="AD1360" s="63">
        <v>35606</v>
      </c>
      <c r="AE1360" s="64">
        <v>35612</v>
      </c>
      <c r="AF1360" s="65" t="s">
        <v>3700</v>
      </c>
      <c r="AG1360" s="66" t="s">
        <v>3701</v>
      </c>
      <c r="AH1360" s="67">
        <v>2.246</v>
      </c>
      <c r="AI1360" s="68" t="s">
        <v>2254</v>
      </c>
      <c r="AJ1360" s="67">
        <v>0</v>
      </c>
      <c r="AK1360" s="69">
        <v>500000</v>
      </c>
      <c r="FT1360" s="14"/>
    </row>
    <row r="1361" spans="30:176" ht="12.75" x14ac:dyDescent="0.2">
      <c r="AD1361" s="63">
        <v>35607</v>
      </c>
      <c r="AE1361" s="64">
        <v>35612</v>
      </c>
      <c r="AF1361" s="65" t="s">
        <v>3702</v>
      </c>
      <c r="AG1361" s="66" t="s">
        <v>3703</v>
      </c>
      <c r="AH1361" s="67">
        <v>2.16</v>
      </c>
      <c r="AI1361" s="68" t="s">
        <v>2254</v>
      </c>
      <c r="AJ1361" s="67">
        <v>0</v>
      </c>
      <c r="AK1361" s="69">
        <v>-1300000</v>
      </c>
      <c r="FT1361" s="14"/>
    </row>
    <row r="1362" spans="30:176" ht="12.75" x14ac:dyDescent="0.2">
      <c r="AD1362" s="63">
        <v>35607</v>
      </c>
      <c r="AE1362" s="64">
        <v>35612</v>
      </c>
      <c r="AF1362" s="65" t="s">
        <v>3704</v>
      </c>
      <c r="AG1362" s="66" t="s">
        <v>3705</v>
      </c>
      <c r="AH1362" s="67">
        <v>2.2000000000000002</v>
      </c>
      <c r="AI1362" s="68" t="s">
        <v>2254</v>
      </c>
      <c r="AJ1362" s="67">
        <v>0</v>
      </c>
      <c r="AK1362" s="69">
        <v>-2000000</v>
      </c>
      <c r="FT1362" s="14"/>
    </row>
    <row r="1363" spans="30:176" ht="12.75" x14ac:dyDescent="0.2">
      <c r="AD1363" s="63">
        <v>35607</v>
      </c>
      <c r="AE1363" s="64">
        <v>35612</v>
      </c>
      <c r="AF1363" s="65" t="s">
        <v>3704</v>
      </c>
      <c r="AG1363" s="66" t="s">
        <v>3705</v>
      </c>
      <c r="AH1363" s="67">
        <v>2.2000000000000002</v>
      </c>
      <c r="AI1363" s="68" t="s">
        <v>2254</v>
      </c>
      <c r="AJ1363" s="67">
        <v>0</v>
      </c>
      <c r="AK1363" s="69">
        <v>-1000000</v>
      </c>
      <c r="FT1363" s="14"/>
    </row>
    <row r="1364" spans="30:176" ht="12.75" x14ac:dyDescent="0.2">
      <c r="AD1364" s="63">
        <v>35607</v>
      </c>
      <c r="AE1364" s="64">
        <v>35612</v>
      </c>
      <c r="AF1364" s="65" t="s">
        <v>3704</v>
      </c>
      <c r="AG1364" s="66" t="s">
        <v>3706</v>
      </c>
      <c r="AH1364" s="67">
        <v>2.2240000000000002</v>
      </c>
      <c r="AI1364" s="68" t="s">
        <v>2254</v>
      </c>
      <c r="AJ1364" s="67">
        <v>0</v>
      </c>
      <c r="AK1364" s="69">
        <v>130000</v>
      </c>
      <c r="FT1364" s="14"/>
    </row>
    <row r="1365" spans="30:176" ht="12.75" customHeight="1" x14ac:dyDescent="0.2">
      <c r="AD1365" s="63">
        <v>35607</v>
      </c>
      <c r="AE1365" s="64">
        <v>35612</v>
      </c>
      <c r="AF1365" s="65" t="s">
        <v>3704</v>
      </c>
      <c r="AG1365" s="66" t="s">
        <v>3706</v>
      </c>
      <c r="AH1365" s="67">
        <v>2.2250000000000001</v>
      </c>
      <c r="AI1365" s="68" t="s">
        <v>2254</v>
      </c>
      <c r="AJ1365" s="67">
        <v>0</v>
      </c>
      <c r="AK1365" s="69">
        <v>300000</v>
      </c>
      <c r="FT1365" s="14"/>
    </row>
    <row r="1366" spans="30:176" ht="12.75" x14ac:dyDescent="0.2">
      <c r="AK1366" s="69">
        <f>SUM(AK1272:AK1365)</f>
        <v>-1510000</v>
      </c>
      <c r="FT1366" s="14"/>
    </row>
    <row r="1367" spans="30:176" ht="12.75" x14ac:dyDescent="0.2">
      <c r="FT1367" s="14"/>
    </row>
    <row r="1368" spans="30:176" ht="12.75" x14ac:dyDescent="0.2">
      <c r="AD1368" s="63">
        <v>35187</v>
      </c>
      <c r="AE1368" s="64">
        <v>35643</v>
      </c>
      <c r="AF1368" s="65" t="s">
        <v>3374</v>
      </c>
      <c r="AG1368" s="66" t="s">
        <v>3375</v>
      </c>
      <c r="AH1368" s="67">
        <v>1.95</v>
      </c>
      <c r="AI1368" s="68" t="s">
        <v>2245</v>
      </c>
      <c r="AJ1368" s="67">
        <v>0</v>
      </c>
      <c r="AK1368" s="69">
        <v>3100000</v>
      </c>
      <c r="FT1368" s="14"/>
    </row>
    <row r="1369" spans="30:176" ht="12.75" x14ac:dyDescent="0.2">
      <c r="AD1369" s="63">
        <v>35188</v>
      </c>
      <c r="AE1369" s="64">
        <v>35643</v>
      </c>
      <c r="AF1369" s="65" t="s">
        <v>3376</v>
      </c>
      <c r="AG1369" s="66" t="s">
        <v>3609</v>
      </c>
      <c r="AH1369" s="67">
        <v>1.95</v>
      </c>
      <c r="AI1369" s="68" t="s">
        <v>2245</v>
      </c>
      <c r="AJ1369" s="67">
        <v>0</v>
      </c>
      <c r="AK1369" s="69">
        <v>1000000</v>
      </c>
      <c r="FT1369" s="14"/>
    </row>
    <row r="1370" spans="30:176" ht="12.75" x14ac:dyDescent="0.2">
      <c r="AD1370" s="63">
        <v>35191</v>
      </c>
      <c r="AE1370" s="64">
        <v>35643</v>
      </c>
      <c r="AF1370" s="65" t="s">
        <v>2311</v>
      </c>
      <c r="AG1370" s="66" t="s">
        <v>3501</v>
      </c>
      <c r="AH1370" s="67">
        <v>1.96</v>
      </c>
      <c r="AI1370" s="68" t="s">
        <v>2245</v>
      </c>
      <c r="AJ1370" s="67">
        <v>0</v>
      </c>
      <c r="AK1370" s="69">
        <v>500000</v>
      </c>
      <c r="FT1370" s="14"/>
    </row>
    <row r="1371" spans="30:176" ht="12.75" x14ac:dyDescent="0.2">
      <c r="AD1371" s="63">
        <v>35192</v>
      </c>
      <c r="AE1371" s="64">
        <v>35643</v>
      </c>
      <c r="AF1371" s="65" t="s">
        <v>2312</v>
      </c>
      <c r="AG1371" s="66" t="s">
        <v>3502</v>
      </c>
      <c r="AH1371" s="67">
        <v>1.98</v>
      </c>
      <c r="AI1371" s="68" t="s">
        <v>2245</v>
      </c>
      <c r="AJ1371" s="67">
        <v>0</v>
      </c>
      <c r="AK1371" s="69">
        <v>500000</v>
      </c>
      <c r="FT1371" s="14"/>
    </row>
    <row r="1372" spans="30:176" ht="12.75" x14ac:dyDescent="0.2">
      <c r="AD1372" s="63">
        <v>35306</v>
      </c>
      <c r="AE1372" s="64">
        <v>35643</v>
      </c>
      <c r="AF1372" s="65" t="s">
        <v>2426</v>
      </c>
      <c r="AG1372" s="66" t="s">
        <v>3610</v>
      </c>
      <c r="AH1372" s="67">
        <v>1.97</v>
      </c>
      <c r="AI1372" s="68" t="s">
        <v>2245</v>
      </c>
      <c r="AJ1372" s="67">
        <v>0</v>
      </c>
      <c r="AK1372" s="69">
        <v>1500000</v>
      </c>
      <c r="FT1372" s="14"/>
    </row>
    <row r="1373" spans="30:176" ht="12.75" x14ac:dyDescent="0.2">
      <c r="AD1373" s="63">
        <v>35319</v>
      </c>
      <c r="AE1373" s="64">
        <v>35643</v>
      </c>
      <c r="AF1373" s="65" t="s">
        <v>3611</v>
      </c>
      <c r="AG1373" s="66" t="s">
        <v>2734</v>
      </c>
      <c r="AH1373" s="67">
        <v>1.9350000000000001</v>
      </c>
      <c r="AI1373" s="68" t="s">
        <v>2245</v>
      </c>
      <c r="AJ1373" s="67">
        <v>0</v>
      </c>
      <c r="AK1373" s="69">
        <v>1000000</v>
      </c>
      <c r="FT1373" s="14"/>
    </row>
    <row r="1374" spans="30:176" ht="12.75" x14ac:dyDescent="0.2">
      <c r="AD1374" s="63">
        <v>35362</v>
      </c>
      <c r="AE1374" s="64">
        <v>35643</v>
      </c>
      <c r="AF1374" s="65" t="s">
        <v>3707</v>
      </c>
      <c r="AG1374" s="66" t="s">
        <v>3708</v>
      </c>
      <c r="AH1374" s="67">
        <v>2.02</v>
      </c>
      <c r="AI1374" s="68" t="s">
        <v>2245</v>
      </c>
      <c r="AJ1374" s="67">
        <v>0</v>
      </c>
      <c r="AK1374" s="69">
        <v>1000000</v>
      </c>
      <c r="FT1374" s="14"/>
    </row>
    <row r="1375" spans="30:176" ht="12.75" x14ac:dyDescent="0.2">
      <c r="AD1375" s="63">
        <v>35474</v>
      </c>
      <c r="AE1375" s="64">
        <v>35643</v>
      </c>
      <c r="AF1375" s="65" t="s">
        <v>3360</v>
      </c>
      <c r="AG1375" s="66" t="s">
        <v>3361</v>
      </c>
      <c r="AH1375" s="67">
        <v>1.9750000000000001</v>
      </c>
      <c r="AI1375" s="68" t="s">
        <v>2280</v>
      </c>
      <c r="AJ1375" s="67">
        <v>0</v>
      </c>
      <c r="AK1375" s="69">
        <v>-310000</v>
      </c>
      <c r="FT1375" s="14"/>
    </row>
    <row r="1376" spans="30:176" ht="12.75" x14ac:dyDescent="0.2">
      <c r="AD1376" s="63">
        <v>35487</v>
      </c>
      <c r="AE1376" s="64">
        <v>35643</v>
      </c>
      <c r="AF1376" s="65" t="s">
        <v>3709</v>
      </c>
      <c r="AG1376" s="66" t="s">
        <v>3710</v>
      </c>
      <c r="AH1376" s="67">
        <v>1.9550000000000001</v>
      </c>
      <c r="AI1376" s="68" t="s">
        <v>2280</v>
      </c>
      <c r="AJ1376" s="67">
        <v>0</v>
      </c>
      <c r="AK1376" s="69">
        <v>-500000</v>
      </c>
      <c r="FT1376" s="14"/>
    </row>
    <row r="1377" spans="30:176" ht="12.75" x14ac:dyDescent="0.2">
      <c r="AD1377" s="63">
        <v>35496</v>
      </c>
      <c r="AE1377" s="64">
        <v>35643</v>
      </c>
      <c r="AF1377" s="65" t="s">
        <v>3480</v>
      </c>
      <c r="AG1377" s="66" t="s">
        <v>3481</v>
      </c>
      <c r="AH1377" s="67">
        <v>2.145</v>
      </c>
      <c r="AI1377" s="68" t="s">
        <v>2254</v>
      </c>
      <c r="AJ1377" s="67">
        <v>0</v>
      </c>
      <c r="AK1377" s="69">
        <v>775000</v>
      </c>
      <c r="FT1377" s="14"/>
    </row>
    <row r="1378" spans="30:176" ht="12.75" x14ac:dyDescent="0.2">
      <c r="AD1378" s="63">
        <v>35499</v>
      </c>
      <c r="AE1378" s="64">
        <v>35643</v>
      </c>
      <c r="AF1378" s="65" t="s">
        <v>3482</v>
      </c>
      <c r="AG1378" s="66" t="s">
        <v>3483</v>
      </c>
      <c r="AH1378" s="67">
        <v>2.1139999999999999</v>
      </c>
      <c r="AI1378" s="68" t="s">
        <v>2254</v>
      </c>
      <c r="AJ1378" s="67">
        <v>0</v>
      </c>
      <c r="AK1378" s="69">
        <v>-775000</v>
      </c>
      <c r="FT1378" s="14"/>
    </row>
    <row r="1379" spans="30:176" ht="12.75" x14ac:dyDescent="0.2">
      <c r="AD1379" s="63">
        <v>35502</v>
      </c>
      <c r="AE1379" s="64">
        <v>35643</v>
      </c>
      <c r="AF1379" s="65" t="s">
        <v>3484</v>
      </c>
      <c r="AG1379" s="66" t="s">
        <v>3485</v>
      </c>
      <c r="AH1379" s="67">
        <v>2.0550000000000002</v>
      </c>
      <c r="AI1379" s="68" t="s">
        <v>2280</v>
      </c>
      <c r="AJ1379" s="67">
        <v>0</v>
      </c>
      <c r="AK1379" s="69">
        <v>1070000</v>
      </c>
      <c r="FT1379" s="14"/>
    </row>
    <row r="1380" spans="30:176" ht="12.75" x14ac:dyDescent="0.2">
      <c r="AD1380" s="63">
        <v>35521</v>
      </c>
      <c r="AE1380" s="64">
        <v>35643</v>
      </c>
      <c r="AF1380" s="65" t="s">
        <v>3615</v>
      </c>
      <c r="AG1380" s="66" t="s">
        <v>3616</v>
      </c>
      <c r="AH1380" s="67">
        <v>1.98</v>
      </c>
      <c r="AI1380" s="68" t="s">
        <v>2280</v>
      </c>
      <c r="AJ1380" s="67">
        <v>0</v>
      </c>
      <c r="AK1380" s="69">
        <v>1000000</v>
      </c>
      <c r="FT1380" s="14"/>
    </row>
    <row r="1381" spans="30:176" ht="12.75" x14ac:dyDescent="0.2">
      <c r="AD1381" s="63">
        <v>35522</v>
      </c>
      <c r="AE1381" s="64">
        <v>35643</v>
      </c>
      <c r="AF1381" s="65" t="s">
        <v>3617</v>
      </c>
      <c r="AG1381" s="66" t="s">
        <v>3618</v>
      </c>
      <c r="AH1381" s="67">
        <v>1.98</v>
      </c>
      <c r="AI1381" s="68" t="s">
        <v>2280</v>
      </c>
      <c r="AJ1381" s="67">
        <v>0</v>
      </c>
      <c r="AK1381" s="69">
        <v>-500000</v>
      </c>
      <c r="FT1381" s="14"/>
    </row>
    <row r="1382" spans="30:176" ht="12.75" x14ac:dyDescent="0.2">
      <c r="AD1382" s="63">
        <v>35520</v>
      </c>
      <c r="AE1382" s="64">
        <v>35643</v>
      </c>
      <c r="AF1382" s="65" t="s">
        <v>3515</v>
      </c>
      <c r="AG1382" s="66" t="s">
        <v>3516</v>
      </c>
      <c r="AH1382" s="67">
        <v>1.982</v>
      </c>
      <c r="AI1382" s="68" t="s">
        <v>2280</v>
      </c>
      <c r="AJ1382" s="67">
        <v>0</v>
      </c>
      <c r="AK1382" s="69">
        <v>-160000</v>
      </c>
      <c r="FT1382" s="14"/>
    </row>
    <row r="1383" spans="30:176" ht="12.75" x14ac:dyDescent="0.2">
      <c r="AD1383" s="63">
        <v>35543</v>
      </c>
      <c r="AE1383" s="64">
        <v>35643</v>
      </c>
      <c r="AF1383" s="65" t="s">
        <v>3562</v>
      </c>
      <c r="AG1383" s="66" t="s">
        <v>3563</v>
      </c>
      <c r="AH1383" s="67">
        <v>2.1549999999999998</v>
      </c>
      <c r="AI1383" s="68" t="s">
        <v>2280</v>
      </c>
      <c r="AJ1383" s="67">
        <v>0</v>
      </c>
      <c r="AK1383" s="69">
        <v>1500000</v>
      </c>
      <c r="FT1383" s="14"/>
    </row>
    <row r="1384" spans="30:176" ht="12.75" x14ac:dyDescent="0.2">
      <c r="AD1384" s="63">
        <v>35544</v>
      </c>
      <c r="AE1384" s="64">
        <v>35643</v>
      </c>
      <c r="AF1384" s="65" t="s">
        <v>3711</v>
      </c>
      <c r="AG1384" s="66" t="s">
        <v>3712</v>
      </c>
      <c r="AH1384" s="67">
        <v>2.1150000000000002</v>
      </c>
      <c r="AI1384" s="68" t="s">
        <v>2280</v>
      </c>
      <c r="AJ1384" s="67">
        <v>0</v>
      </c>
      <c r="AK1384" s="69">
        <v>-1000000</v>
      </c>
      <c r="FT1384" s="14"/>
    </row>
    <row r="1385" spans="30:176" ht="12.75" x14ac:dyDescent="0.2">
      <c r="AD1385" s="63">
        <v>35548</v>
      </c>
      <c r="AE1385" s="64">
        <v>35643</v>
      </c>
      <c r="AF1385" s="65" t="s">
        <v>3564</v>
      </c>
      <c r="AG1385" s="66" t="s">
        <v>3565</v>
      </c>
      <c r="AH1385" s="67">
        <v>2.165</v>
      </c>
      <c r="AI1385" s="68" t="s">
        <v>2254</v>
      </c>
      <c r="AJ1385" s="67">
        <v>0</v>
      </c>
      <c r="AK1385" s="69">
        <v>1000000</v>
      </c>
      <c r="FT1385" s="14"/>
    </row>
    <row r="1386" spans="30:176" ht="12.75" x14ac:dyDescent="0.2">
      <c r="AD1386" s="63">
        <v>35544</v>
      </c>
      <c r="AE1386" s="64">
        <v>35643</v>
      </c>
      <c r="AF1386" s="65" t="s">
        <v>3713</v>
      </c>
      <c r="AG1386" s="66" t="s">
        <v>3714</v>
      </c>
      <c r="AH1386" s="67">
        <v>2.13</v>
      </c>
      <c r="AI1386" s="68" t="s">
        <v>2254</v>
      </c>
      <c r="AJ1386" s="67">
        <v>0</v>
      </c>
      <c r="AK1386" s="69">
        <v>400000</v>
      </c>
      <c r="FT1386" s="14"/>
    </row>
    <row r="1387" spans="30:176" ht="12.75" x14ac:dyDescent="0.2">
      <c r="AD1387" s="63">
        <v>35551</v>
      </c>
      <c r="AE1387" s="64">
        <v>35643</v>
      </c>
      <c r="AF1387" s="65" t="s">
        <v>3568</v>
      </c>
      <c r="AG1387" s="66" t="s">
        <v>3569</v>
      </c>
      <c r="AH1387" s="67">
        <v>2.2050000000000001</v>
      </c>
      <c r="AI1387" s="68" t="s">
        <v>2280</v>
      </c>
      <c r="AJ1387" s="67">
        <v>0</v>
      </c>
      <c r="AK1387" s="69">
        <v>2000000</v>
      </c>
      <c r="FT1387" s="14"/>
    </row>
    <row r="1388" spans="30:176" ht="12.75" x14ac:dyDescent="0.2">
      <c r="AD1388" s="63">
        <v>35557</v>
      </c>
      <c r="AE1388" s="64">
        <v>35643</v>
      </c>
      <c r="AF1388" s="65" t="s">
        <v>3619</v>
      </c>
      <c r="AG1388" s="66" t="s">
        <v>3620</v>
      </c>
      <c r="AH1388" s="67">
        <v>2.37</v>
      </c>
      <c r="AI1388" s="68" t="s">
        <v>2280</v>
      </c>
      <c r="AJ1388" s="67">
        <v>0</v>
      </c>
      <c r="AK1388" s="69">
        <v>2000000</v>
      </c>
      <c r="FT1388" s="14"/>
    </row>
    <row r="1389" spans="30:176" ht="12.75" x14ac:dyDescent="0.2">
      <c r="AD1389" s="63">
        <v>35562</v>
      </c>
      <c r="AE1389" s="64">
        <v>35643</v>
      </c>
      <c r="AF1389" s="65" t="s">
        <v>3584</v>
      </c>
      <c r="AG1389" s="66" t="s">
        <v>3585</v>
      </c>
      <c r="AH1389" s="67">
        <v>2.2429999999999999</v>
      </c>
      <c r="AI1389" s="68" t="s">
        <v>2254</v>
      </c>
      <c r="AJ1389" s="67">
        <v>0</v>
      </c>
      <c r="AK1389" s="69">
        <v>-1000000</v>
      </c>
      <c r="FT1389" s="14"/>
    </row>
    <row r="1390" spans="30:176" ht="12.75" x14ac:dyDescent="0.2">
      <c r="AD1390" s="63">
        <v>35564</v>
      </c>
      <c r="AE1390" s="64">
        <v>35643</v>
      </c>
      <c r="AF1390" s="65" t="s">
        <v>3586</v>
      </c>
      <c r="AG1390" s="66" t="s">
        <v>3587</v>
      </c>
      <c r="AH1390" s="67">
        <v>2.2400000000000002</v>
      </c>
      <c r="AI1390" s="68" t="s">
        <v>2254</v>
      </c>
      <c r="AJ1390" s="67">
        <v>0</v>
      </c>
      <c r="AK1390" s="69">
        <v>500000</v>
      </c>
      <c r="FT1390" s="14"/>
    </row>
    <row r="1391" spans="30:176" ht="12.75" x14ac:dyDescent="0.2">
      <c r="AD1391" s="63">
        <v>35566</v>
      </c>
      <c r="AE1391" s="64">
        <v>35643</v>
      </c>
      <c r="AF1391" s="65" t="s">
        <v>3590</v>
      </c>
      <c r="AG1391" s="66" t="s">
        <v>3591</v>
      </c>
      <c r="AH1391" s="67">
        <v>2.21</v>
      </c>
      <c r="AI1391" s="68" t="s">
        <v>2254</v>
      </c>
      <c r="AJ1391" s="67">
        <v>0</v>
      </c>
      <c r="AK1391" s="69">
        <v>-500000</v>
      </c>
      <c r="FT1391" s="14"/>
    </row>
    <row r="1392" spans="30:176" ht="12.75" x14ac:dyDescent="0.2">
      <c r="AD1392" s="63">
        <v>35566</v>
      </c>
      <c r="AE1392" s="64">
        <v>35643</v>
      </c>
      <c r="AF1392" s="65" t="s">
        <v>3592</v>
      </c>
      <c r="AG1392" s="66" t="s">
        <v>3715</v>
      </c>
      <c r="AH1392" s="67">
        <v>2.21</v>
      </c>
      <c r="AI1392" s="68" t="s">
        <v>2254</v>
      </c>
      <c r="AJ1392" s="67">
        <v>0</v>
      </c>
      <c r="AK1392" s="69">
        <v>250000</v>
      </c>
      <c r="FT1392" s="14"/>
    </row>
    <row r="1393" spans="30:176" ht="12.75" x14ac:dyDescent="0.2">
      <c r="AD1393" s="63">
        <v>35570</v>
      </c>
      <c r="AE1393" s="64">
        <v>35643</v>
      </c>
      <c r="AF1393" s="65" t="s">
        <v>3599</v>
      </c>
      <c r="AG1393" s="66" t="s">
        <v>3600</v>
      </c>
      <c r="AH1393" s="67">
        <v>2.23</v>
      </c>
      <c r="AI1393" s="68" t="s">
        <v>2254</v>
      </c>
      <c r="AJ1393" s="67">
        <v>0</v>
      </c>
      <c r="AK1393" s="69">
        <v>-1000000</v>
      </c>
      <c r="FT1393" s="14"/>
    </row>
    <row r="1394" spans="30:176" ht="12.75" x14ac:dyDescent="0.2">
      <c r="AD1394" s="63">
        <v>35570</v>
      </c>
      <c r="AE1394" s="64">
        <v>35643</v>
      </c>
      <c r="AF1394" s="65" t="s">
        <v>3599</v>
      </c>
      <c r="AG1394" s="66" t="s">
        <v>3600</v>
      </c>
      <c r="AH1394" s="67">
        <v>2.25</v>
      </c>
      <c r="AI1394" s="68" t="s">
        <v>2254</v>
      </c>
      <c r="AJ1394" s="67">
        <v>0</v>
      </c>
      <c r="AK1394" s="69">
        <v>1000000</v>
      </c>
      <c r="FT1394" s="14"/>
    </row>
    <row r="1395" spans="30:176" ht="12.75" x14ac:dyDescent="0.2">
      <c r="AD1395" s="63">
        <v>35573</v>
      </c>
      <c r="AE1395" s="64">
        <v>35643</v>
      </c>
      <c r="AF1395" s="65" t="s">
        <v>3603</v>
      </c>
      <c r="AG1395" s="66" t="s">
        <v>3604</v>
      </c>
      <c r="AH1395" s="67">
        <v>2.2599999999999998</v>
      </c>
      <c r="AI1395" s="68" t="s">
        <v>2254</v>
      </c>
      <c r="AJ1395" s="67">
        <v>0</v>
      </c>
      <c r="AK1395" s="69">
        <v>500000</v>
      </c>
      <c r="FT1395" s="14"/>
    </row>
    <row r="1396" spans="30:176" ht="12.75" x14ac:dyDescent="0.2">
      <c r="AD1396" s="63">
        <v>35573</v>
      </c>
      <c r="AE1396" s="64">
        <v>35643</v>
      </c>
      <c r="AF1396" s="65" t="s">
        <v>3603</v>
      </c>
      <c r="AG1396" s="66" t="s">
        <v>3604</v>
      </c>
      <c r="AH1396" s="67">
        <v>2.2599999999999998</v>
      </c>
      <c r="AI1396" s="68" t="s">
        <v>2254</v>
      </c>
      <c r="AJ1396" s="67">
        <v>0</v>
      </c>
      <c r="AK1396" s="69">
        <v>500000</v>
      </c>
      <c r="FT1396" s="14"/>
    </row>
    <row r="1397" spans="30:176" ht="12.75" x14ac:dyDescent="0.2">
      <c r="AD1397" s="63">
        <v>35577</v>
      </c>
      <c r="AE1397" s="64">
        <v>35643</v>
      </c>
      <c r="AF1397" s="65" t="s">
        <v>3621</v>
      </c>
      <c r="AG1397" s="66" t="s">
        <v>3623</v>
      </c>
      <c r="AH1397" s="67">
        <v>2.3250000000000002</v>
      </c>
      <c r="AI1397" s="68" t="s">
        <v>2280</v>
      </c>
      <c r="AJ1397" s="67">
        <v>0</v>
      </c>
      <c r="AK1397" s="69">
        <v>3500000</v>
      </c>
      <c r="FT1397" s="14"/>
    </row>
    <row r="1398" spans="30:176" ht="12.75" x14ac:dyDescent="0.2">
      <c r="AD1398" s="63">
        <v>35577</v>
      </c>
      <c r="AE1398" s="64">
        <v>35643</v>
      </c>
      <c r="AF1398" s="65" t="s">
        <v>3621</v>
      </c>
      <c r="AG1398" s="66" t="s">
        <v>3623</v>
      </c>
      <c r="AH1398" s="67">
        <v>2.3199999999999998</v>
      </c>
      <c r="AI1398" s="68" t="s">
        <v>2280</v>
      </c>
      <c r="AJ1398" s="67">
        <v>0</v>
      </c>
      <c r="AK1398" s="69">
        <v>200000</v>
      </c>
      <c r="FT1398" s="14"/>
    </row>
    <row r="1399" spans="30:176" ht="12.75" x14ac:dyDescent="0.2">
      <c r="AD1399" s="63">
        <v>35578</v>
      </c>
      <c r="AE1399" s="64">
        <v>35643</v>
      </c>
      <c r="AF1399" s="65" t="s">
        <v>3624</v>
      </c>
      <c r="AG1399" s="66" t="s">
        <v>3625</v>
      </c>
      <c r="AH1399" s="67">
        <v>2.31</v>
      </c>
      <c r="AI1399" s="68" t="s">
        <v>2280</v>
      </c>
      <c r="AJ1399" s="67">
        <v>0</v>
      </c>
      <c r="AK1399" s="69">
        <v>1400000</v>
      </c>
      <c r="FT1399" s="14"/>
    </row>
    <row r="1400" spans="30:176" ht="12.75" x14ac:dyDescent="0.2">
      <c r="AD1400" s="63">
        <v>35578</v>
      </c>
      <c r="AE1400" s="64">
        <v>35643</v>
      </c>
      <c r="AF1400" s="65" t="s">
        <v>3624</v>
      </c>
      <c r="AG1400" s="66" t="s">
        <v>3625</v>
      </c>
      <c r="AH1400" s="67">
        <v>2.35</v>
      </c>
      <c r="AI1400" s="68" t="s">
        <v>2280</v>
      </c>
      <c r="AJ1400" s="67">
        <v>0</v>
      </c>
      <c r="AK1400" s="69">
        <v>150000</v>
      </c>
      <c r="FT1400" s="14"/>
    </row>
    <row r="1401" spans="30:176" ht="12.75" x14ac:dyDescent="0.2">
      <c r="AD1401" s="63">
        <v>35578</v>
      </c>
      <c r="AE1401" s="64">
        <v>35643</v>
      </c>
      <c r="AF1401" s="65" t="s">
        <v>3607</v>
      </c>
      <c r="AG1401" s="66" t="s">
        <v>3608</v>
      </c>
      <c r="AH1401" s="67">
        <v>2.29</v>
      </c>
      <c r="AI1401" s="68" t="s">
        <v>2254</v>
      </c>
      <c r="AJ1401" s="67">
        <v>0</v>
      </c>
      <c r="AK1401" s="69">
        <v>-500000</v>
      </c>
      <c r="FT1401" s="14"/>
    </row>
    <row r="1402" spans="30:176" ht="12.75" x14ac:dyDescent="0.2">
      <c r="AD1402" s="63">
        <v>35578</v>
      </c>
      <c r="AE1402" s="64">
        <v>35643</v>
      </c>
      <c r="AF1402" s="65" t="s">
        <v>3607</v>
      </c>
      <c r="AG1402" s="66" t="s">
        <v>3608</v>
      </c>
      <c r="AH1402" s="67">
        <v>2.3149999999999999</v>
      </c>
      <c r="AI1402" s="68" t="s">
        <v>2254</v>
      </c>
      <c r="AJ1402" s="67">
        <v>0</v>
      </c>
      <c r="AK1402" s="69">
        <v>-2000000</v>
      </c>
      <c r="FT1402" s="14"/>
    </row>
    <row r="1403" spans="30:176" ht="12.75" x14ac:dyDescent="0.2">
      <c r="AD1403" s="63">
        <v>35579</v>
      </c>
      <c r="AE1403" s="64">
        <v>35643</v>
      </c>
      <c r="AF1403" s="65" t="s">
        <v>3626</v>
      </c>
      <c r="AG1403" s="66" t="s">
        <v>3627</v>
      </c>
      <c r="AH1403" s="67">
        <v>2.3010000000000002</v>
      </c>
      <c r="AI1403" s="68" t="s">
        <v>2254</v>
      </c>
      <c r="AJ1403" s="67">
        <v>0</v>
      </c>
      <c r="AK1403" s="69">
        <v>500000</v>
      </c>
      <c r="FT1403" s="14"/>
    </row>
    <row r="1404" spans="30:176" ht="12.75" x14ac:dyDescent="0.2">
      <c r="AD1404" s="63">
        <v>35579</v>
      </c>
      <c r="AE1404" s="64">
        <v>35643</v>
      </c>
      <c r="AF1404" s="65" t="s">
        <v>3626</v>
      </c>
      <c r="AG1404" s="66" t="s">
        <v>3627</v>
      </c>
      <c r="AH1404" s="67">
        <v>2.27</v>
      </c>
      <c r="AI1404" s="68" t="s">
        <v>2254</v>
      </c>
      <c r="AJ1404" s="67">
        <v>0</v>
      </c>
      <c r="AK1404" s="69">
        <v>-1000000</v>
      </c>
      <c r="FT1404" s="14"/>
    </row>
    <row r="1405" spans="30:176" ht="12.75" x14ac:dyDescent="0.2">
      <c r="AD1405" s="63">
        <v>35579</v>
      </c>
      <c r="AE1405" s="64">
        <v>35643</v>
      </c>
      <c r="AF1405" s="65" t="s">
        <v>3626</v>
      </c>
      <c r="AG1405" s="66" t="s">
        <v>3627</v>
      </c>
      <c r="AH1405" s="67">
        <v>2.25</v>
      </c>
      <c r="AI1405" s="68" t="s">
        <v>2254</v>
      </c>
      <c r="AJ1405" s="67">
        <v>0</v>
      </c>
      <c r="AK1405" s="69">
        <v>-1000000</v>
      </c>
      <c r="FT1405" s="14"/>
    </row>
    <row r="1406" spans="30:176" ht="12.75" x14ac:dyDescent="0.2">
      <c r="AD1406" s="63">
        <v>35579</v>
      </c>
      <c r="AE1406" s="64">
        <v>35643</v>
      </c>
      <c r="AF1406" s="65" t="s">
        <v>3716</v>
      </c>
      <c r="AG1406" s="66" t="s">
        <v>3717</v>
      </c>
      <c r="AH1406" s="67">
        <v>2.2400000000000002</v>
      </c>
      <c r="AI1406" s="68" t="s">
        <v>2254</v>
      </c>
      <c r="AJ1406" s="67">
        <v>0</v>
      </c>
      <c r="AK1406" s="69">
        <v>-310000</v>
      </c>
      <c r="FT1406" s="14"/>
    </row>
    <row r="1407" spans="30:176" ht="12.75" x14ac:dyDescent="0.2">
      <c r="AD1407" s="63">
        <v>35580</v>
      </c>
      <c r="AE1407" s="64">
        <v>35643</v>
      </c>
      <c r="AF1407" s="65" t="s">
        <v>3628</v>
      </c>
      <c r="AG1407" s="66" t="s">
        <v>3629</v>
      </c>
      <c r="AH1407" s="67">
        <v>2.242</v>
      </c>
      <c r="AI1407" s="68" t="s">
        <v>2280</v>
      </c>
      <c r="AJ1407" s="67">
        <v>0</v>
      </c>
      <c r="AK1407" s="69">
        <v>-1100000</v>
      </c>
      <c r="FT1407" s="14"/>
    </row>
    <row r="1408" spans="30:176" ht="12.75" x14ac:dyDescent="0.2">
      <c r="AD1408" s="63">
        <v>35580</v>
      </c>
      <c r="AE1408" s="64">
        <v>35643</v>
      </c>
      <c r="AF1408" s="65" t="s">
        <v>3630</v>
      </c>
      <c r="AG1408" s="66" t="s">
        <v>3631</v>
      </c>
      <c r="AH1408" s="67">
        <v>2.2250000000000001</v>
      </c>
      <c r="AI1408" s="68" t="s">
        <v>2254</v>
      </c>
      <c r="AJ1408" s="67">
        <v>0</v>
      </c>
      <c r="AK1408" s="69">
        <v>500000</v>
      </c>
      <c r="FT1408" s="14"/>
    </row>
    <row r="1409" spans="30:176" ht="12.75" x14ac:dyDescent="0.2">
      <c r="AD1409" s="63">
        <v>35583</v>
      </c>
      <c r="AE1409" s="64">
        <v>35643</v>
      </c>
      <c r="AF1409" s="65" t="s">
        <v>3634</v>
      </c>
      <c r="AG1409" s="66" t="s">
        <v>3669</v>
      </c>
      <c r="AH1409" s="67">
        <v>2.2000000000000002</v>
      </c>
      <c r="AI1409" s="68" t="s">
        <v>2254</v>
      </c>
      <c r="AJ1409" s="67">
        <v>0</v>
      </c>
      <c r="AK1409" s="69">
        <v>-500000</v>
      </c>
      <c r="FT1409" s="14"/>
    </row>
    <row r="1410" spans="30:176" ht="12.75" x14ac:dyDescent="0.2">
      <c r="AD1410" s="63">
        <v>35583</v>
      </c>
      <c r="AE1410" s="64">
        <v>35643</v>
      </c>
      <c r="AF1410" s="65" t="s">
        <v>3634</v>
      </c>
      <c r="AG1410" s="66" t="s">
        <v>3669</v>
      </c>
      <c r="AH1410" s="67">
        <v>2.165</v>
      </c>
      <c r="AI1410" s="68" t="s">
        <v>2254</v>
      </c>
      <c r="AJ1410" s="67">
        <v>0</v>
      </c>
      <c r="AK1410" s="69">
        <v>-500000</v>
      </c>
      <c r="FT1410" s="14"/>
    </row>
    <row r="1411" spans="30:176" ht="12.75" x14ac:dyDescent="0.2">
      <c r="AD1411" s="63">
        <v>35585</v>
      </c>
      <c r="AE1411" s="64">
        <v>35643</v>
      </c>
      <c r="AF1411" s="65" t="s">
        <v>3718</v>
      </c>
      <c r="AG1411" s="66" t="s">
        <v>3719</v>
      </c>
      <c r="AH1411" s="67">
        <v>2.165</v>
      </c>
      <c r="AI1411" s="68" t="s">
        <v>2280</v>
      </c>
      <c r="AJ1411" s="67">
        <v>0</v>
      </c>
      <c r="AK1411" s="69">
        <v>-500000</v>
      </c>
      <c r="FT1411" s="14"/>
    </row>
    <row r="1412" spans="30:176" ht="12.75" x14ac:dyDescent="0.2">
      <c r="AD1412" s="63">
        <v>35585</v>
      </c>
      <c r="AE1412" s="64">
        <v>35643</v>
      </c>
      <c r="AF1412" s="65" t="s">
        <v>3718</v>
      </c>
      <c r="AG1412" s="66" t="s">
        <v>3719</v>
      </c>
      <c r="AH1412" s="67">
        <v>2.17</v>
      </c>
      <c r="AI1412" s="68" t="s">
        <v>2280</v>
      </c>
      <c r="AJ1412" s="67">
        <v>0</v>
      </c>
      <c r="AK1412" s="69">
        <v>-500000</v>
      </c>
      <c r="FT1412" s="14"/>
    </row>
    <row r="1413" spans="30:176" ht="12.75" x14ac:dyDescent="0.2">
      <c r="AD1413" s="63">
        <v>35585</v>
      </c>
      <c r="AE1413" s="64">
        <v>35643</v>
      </c>
      <c r="AF1413" s="65" t="s">
        <v>3718</v>
      </c>
      <c r="AG1413" s="66" t="s">
        <v>3719</v>
      </c>
      <c r="AH1413" s="67">
        <v>2.17</v>
      </c>
      <c r="AI1413" s="68" t="s">
        <v>2280</v>
      </c>
      <c r="AJ1413" s="67">
        <v>0</v>
      </c>
      <c r="AK1413" s="69">
        <v>-500000</v>
      </c>
      <c r="FT1413" s="14"/>
    </row>
    <row r="1414" spans="30:176" ht="12.75" x14ac:dyDescent="0.2">
      <c r="AD1414" s="63">
        <v>35586</v>
      </c>
      <c r="AE1414" s="64">
        <v>35643</v>
      </c>
      <c r="AF1414" s="65" t="s">
        <v>3670</v>
      </c>
      <c r="AG1414" s="66" t="s">
        <v>3671</v>
      </c>
      <c r="AH1414" s="67">
        <v>2.17</v>
      </c>
      <c r="AI1414" s="68" t="s">
        <v>2254</v>
      </c>
      <c r="AJ1414" s="67">
        <v>0</v>
      </c>
      <c r="AK1414" s="69">
        <v>1000000</v>
      </c>
      <c r="FT1414" s="14"/>
    </row>
    <row r="1415" spans="30:176" ht="12.75" x14ac:dyDescent="0.2">
      <c r="AD1415" s="63">
        <v>35586</v>
      </c>
      <c r="AE1415" s="64">
        <v>35643</v>
      </c>
      <c r="AF1415" s="65" t="s">
        <v>3720</v>
      </c>
      <c r="AG1415" s="66" t="s">
        <v>3721</v>
      </c>
      <c r="AH1415" s="67">
        <v>2.17</v>
      </c>
      <c r="AI1415" s="68" t="s">
        <v>2280</v>
      </c>
      <c r="AJ1415" s="67">
        <v>0</v>
      </c>
      <c r="AK1415" s="69">
        <v>-500000</v>
      </c>
      <c r="FT1415" s="14"/>
    </row>
    <row r="1416" spans="30:176" ht="12.75" x14ac:dyDescent="0.2">
      <c r="AD1416" s="63">
        <v>35590</v>
      </c>
      <c r="AE1416" s="64">
        <v>35643</v>
      </c>
      <c r="AF1416" s="65" t="s">
        <v>3722</v>
      </c>
      <c r="AG1416" s="66" t="s">
        <v>3723</v>
      </c>
      <c r="AH1416" s="67">
        <v>2.1800000000000002</v>
      </c>
      <c r="AI1416" s="68" t="s">
        <v>2280</v>
      </c>
      <c r="AJ1416" s="67">
        <v>0</v>
      </c>
      <c r="AK1416" s="69">
        <v>-1000000</v>
      </c>
      <c r="FT1416" s="14"/>
    </row>
    <row r="1417" spans="30:176" ht="12.75" x14ac:dyDescent="0.2">
      <c r="AD1417" s="63">
        <v>35590</v>
      </c>
      <c r="AE1417" s="64">
        <v>35643</v>
      </c>
      <c r="AF1417" s="65" t="s">
        <v>3722</v>
      </c>
      <c r="AG1417" s="66" t="s">
        <v>3723</v>
      </c>
      <c r="AH1417" s="67">
        <v>2.2000000000000002</v>
      </c>
      <c r="AI1417" s="68" t="s">
        <v>2280</v>
      </c>
      <c r="AJ1417" s="67">
        <v>0</v>
      </c>
      <c r="AK1417" s="69">
        <v>-500000</v>
      </c>
      <c r="FT1417" s="14"/>
    </row>
    <row r="1418" spans="30:176" ht="12.75" x14ac:dyDescent="0.2">
      <c r="AD1418" s="63">
        <v>35591</v>
      </c>
      <c r="AE1418" s="64">
        <v>35643</v>
      </c>
      <c r="AF1418" s="65" t="s">
        <v>3724</v>
      </c>
      <c r="AG1418" s="66" t="s">
        <v>3725</v>
      </c>
      <c r="AH1418" s="67">
        <v>2.16</v>
      </c>
      <c r="AI1418" s="68" t="s">
        <v>2280</v>
      </c>
      <c r="AJ1418" s="67">
        <v>0</v>
      </c>
      <c r="AK1418" s="69">
        <v>1000000</v>
      </c>
      <c r="FT1418" s="14"/>
    </row>
    <row r="1419" spans="30:176" ht="12.75" x14ac:dyDescent="0.2">
      <c r="AD1419" s="63">
        <v>35592</v>
      </c>
      <c r="AE1419" s="64">
        <v>35643</v>
      </c>
      <c r="AF1419" s="65" t="s">
        <v>3678</v>
      </c>
      <c r="AG1419" s="66" t="s">
        <v>3679</v>
      </c>
      <c r="AH1419" s="67">
        <v>2.1349999999999998</v>
      </c>
      <c r="AI1419" s="68" t="s">
        <v>2254</v>
      </c>
      <c r="AJ1419" s="67">
        <v>0</v>
      </c>
      <c r="AK1419" s="69">
        <v>500000</v>
      </c>
      <c r="FT1419" s="14"/>
    </row>
    <row r="1420" spans="30:176" ht="12.75" x14ac:dyDescent="0.2">
      <c r="AD1420" s="63">
        <v>35597</v>
      </c>
      <c r="AE1420" s="64">
        <v>35643</v>
      </c>
      <c r="AF1420" s="65" t="s">
        <v>3682</v>
      </c>
      <c r="AG1420" s="66" t="s">
        <v>3683</v>
      </c>
      <c r="AH1420" s="67">
        <v>2.2000000000000002</v>
      </c>
      <c r="AI1420" s="68" t="s">
        <v>2254</v>
      </c>
      <c r="AJ1420" s="67">
        <v>0</v>
      </c>
      <c r="AK1420" s="69">
        <v>1000000</v>
      </c>
      <c r="FT1420" s="14"/>
    </row>
    <row r="1421" spans="30:176" ht="12.75" x14ac:dyDescent="0.2">
      <c r="AD1421" s="63">
        <v>35600</v>
      </c>
      <c r="AE1421" s="64">
        <v>35643</v>
      </c>
      <c r="AF1421" s="65" t="s">
        <v>3686</v>
      </c>
      <c r="AG1421" s="66" t="s">
        <v>3687</v>
      </c>
      <c r="AH1421" s="67">
        <v>2.2149999999999999</v>
      </c>
      <c r="AI1421" s="68" t="s">
        <v>2254</v>
      </c>
      <c r="AJ1421" s="67">
        <v>0</v>
      </c>
      <c r="AK1421" s="69">
        <v>1000000</v>
      </c>
      <c r="FT1421" s="14"/>
    </row>
    <row r="1422" spans="30:176" ht="12.75" x14ac:dyDescent="0.2">
      <c r="AD1422" s="63">
        <v>35600</v>
      </c>
      <c r="AE1422" s="64">
        <v>35643</v>
      </c>
      <c r="AF1422" s="65" t="s">
        <v>3686</v>
      </c>
      <c r="AG1422" s="66" t="s">
        <v>3687</v>
      </c>
      <c r="AH1422" s="67">
        <v>2.2250000000000001</v>
      </c>
      <c r="AI1422" s="68" t="s">
        <v>2254</v>
      </c>
      <c r="AJ1422" s="67">
        <v>0</v>
      </c>
      <c r="AK1422" s="69">
        <v>-500000</v>
      </c>
      <c r="FT1422" s="14"/>
    </row>
    <row r="1423" spans="30:176" ht="12.75" x14ac:dyDescent="0.2">
      <c r="AD1423" s="63">
        <v>35600</v>
      </c>
      <c r="AE1423" s="64">
        <v>35643</v>
      </c>
      <c r="AF1423" s="65" t="s">
        <v>3686</v>
      </c>
      <c r="AG1423" s="66" t="s">
        <v>3687</v>
      </c>
      <c r="AH1423" s="67">
        <v>2.2400000000000002</v>
      </c>
      <c r="AI1423" s="68" t="s">
        <v>2254</v>
      </c>
      <c r="AJ1423" s="67">
        <v>0</v>
      </c>
      <c r="AK1423" s="69">
        <v>-500000</v>
      </c>
      <c r="FT1423" s="14"/>
    </row>
    <row r="1424" spans="30:176" ht="12.75" x14ac:dyDescent="0.2">
      <c r="AD1424" s="63">
        <v>35600</v>
      </c>
      <c r="AE1424" s="64">
        <v>35643</v>
      </c>
      <c r="AF1424" s="65" t="s">
        <v>3688</v>
      </c>
      <c r="AG1424" s="66" t="s">
        <v>3689</v>
      </c>
      <c r="AH1424" s="67">
        <v>2.2250000000000001</v>
      </c>
      <c r="AI1424" s="68" t="s">
        <v>2254</v>
      </c>
      <c r="AJ1424" s="67">
        <v>0</v>
      </c>
      <c r="AK1424" s="69">
        <v>-1000000</v>
      </c>
      <c r="FT1424" s="14"/>
    </row>
    <row r="1425" spans="30:176" ht="12.75" x14ac:dyDescent="0.2">
      <c r="AD1425" s="63">
        <v>35600</v>
      </c>
      <c r="AE1425" s="64">
        <v>35643</v>
      </c>
      <c r="AF1425" s="65" t="s">
        <v>3688</v>
      </c>
      <c r="AG1425" s="66" t="s">
        <v>3689</v>
      </c>
      <c r="AH1425" s="67">
        <v>2.2200000000000002</v>
      </c>
      <c r="AI1425" s="68" t="s">
        <v>2254</v>
      </c>
      <c r="AJ1425" s="67">
        <v>0</v>
      </c>
      <c r="AK1425" s="69">
        <v>-70000</v>
      </c>
      <c r="FT1425" s="14"/>
    </row>
    <row r="1426" spans="30:176" ht="12.75" x14ac:dyDescent="0.2">
      <c r="AD1426" s="63">
        <v>35605</v>
      </c>
      <c r="AE1426" s="64">
        <v>35643</v>
      </c>
      <c r="AF1426" s="65" t="s">
        <v>3695</v>
      </c>
      <c r="AG1426" s="66" t="s">
        <v>3696</v>
      </c>
      <c r="AH1426" s="67">
        <v>2.2650000000000001</v>
      </c>
      <c r="AI1426" s="68" t="s">
        <v>2254</v>
      </c>
      <c r="AJ1426" s="67">
        <v>0</v>
      </c>
      <c r="AK1426" s="69">
        <v>2000000</v>
      </c>
      <c r="FT1426" s="14"/>
    </row>
    <row r="1427" spans="30:176" ht="12.75" x14ac:dyDescent="0.2">
      <c r="AD1427" s="63">
        <v>35605</v>
      </c>
      <c r="AE1427" s="64">
        <v>35643</v>
      </c>
      <c r="AF1427" s="65" t="s">
        <v>3695</v>
      </c>
      <c r="AG1427" s="66" t="s">
        <v>3696</v>
      </c>
      <c r="AH1427" s="67">
        <v>2.27</v>
      </c>
      <c r="AI1427" s="68" t="s">
        <v>2254</v>
      </c>
      <c r="AJ1427" s="67">
        <v>0</v>
      </c>
      <c r="AK1427" s="69">
        <v>1000000</v>
      </c>
      <c r="FT1427" s="14"/>
    </row>
    <row r="1428" spans="30:176" ht="12.75" x14ac:dyDescent="0.2">
      <c r="AD1428" s="63">
        <v>35605</v>
      </c>
      <c r="AE1428" s="64">
        <v>35643</v>
      </c>
      <c r="AF1428" s="65" t="s">
        <v>3695</v>
      </c>
      <c r="AG1428" s="66" t="s">
        <v>3696</v>
      </c>
      <c r="AH1428" s="67">
        <v>2.2749999999999999</v>
      </c>
      <c r="AI1428" s="68" t="s">
        <v>2254</v>
      </c>
      <c r="AJ1428" s="67">
        <v>0</v>
      </c>
      <c r="AK1428" s="69">
        <v>1000000</v>
      </c>
      <c r="FT1428" s="14"/>
    </row>
    <row r="1429" spans="30:176" ht="12.75" x14ac:dyDescent="0.2">
      <c r="AD1429" s="63">
        <v>35606</v>
      </c>
      <c r="AE1429" s="64">
        <v>35643</v>
      </c>
      <c r="AF1429" s="65" t="s">
        <v>3697</v>
      </c>
      <c r="AG1429" s="66" t="s">
        <v>3698</v>
      </c>
      <c r="AH1429" s="67">
        <v>2.2599999999999998</v>
      </c>
      <c r="AI1429" s="68" t="s">
        <v>2254</v>
      </c>
      <c r="AJ1429" s="67">
        <v>0</v>
      </c>
      <c r="AK1429" s="69">
        <v>1000000</v>
      </c>
      <c r="FT1429" s="14"/>
    </row>
    <row r="1430" spans="30:176" ht="12.75" x14ac:dyDescent="0.2">
      <c r="AD1430" s="63">
        <v>35606</v>
      </c>
      <c r="AE1430" s="64">
        <v>35643</v>
      </c>
      <c r="AF1430" s="65" t="s">
        <v>3697</v>
      </c>
      <c r="AG1430" s="66" t="s">
        <v>3698</v>
      </c>
      <c r="AH1430" s="67">
        <v>2.2599999999999998</v>
      </c>
      <c r="AI1430" s="68" t="s">
        <v>2254</v>
      </c>
      <c r="AJ1430" s="67">
        <v>0</v>
      </c>
      <c r="AK1430" s="69">
        <v>1000000</v>
      </c>
      <c r="FT1430" s="14"/>
    </row>
    <row r="1431" spans="30:176" ht="12.75" x14ac:dyDescent="0.2">
      <c r="AD1431" s="63">
        <v>35606</v>
      </c>
      <c r="AE1431" s="64">
        <v>35643</v>
      </c>
      <c r="AF1431" s="65" t="s">
        <v>3700</v>
      </c>
      <c r="AG1431" s="66" t="s">
        <v>3701</v>
      </c>
      <c r="AH1431" s="67">
        <v>2.2650000000000001</v>
      </c>
      <c r="AI1431" s="68" t="s">
        <v>2254</v>
      </c>
      <c r="AJ1431" s="67">
        <v>0</v>
      </c>
      <c r="AK1431" s="69">
        <v>500000</v>
      </c>
      <c r="FT1431" s="14"/>
    </row>
    <row r="1432" spans="30:176" ht="12.75" x14ac:dyDescent="0.2">
      <c r="AD1432" s="63">
        <v>35606</v>
      </c>
      <c r="AE1432" s="64">
        <v>35643</v>
      </c>
      <c r="AF1432" s="65" t="s">
        <v>3700</v>
      </c>
      <c r="AG1432" s="66" t="s">
        <v>3701</v>
      </c>
      <c r="AH1432" s="67">
        <v>2.2349999999999999</v>
      </c>
      <c r="AI1432" s="68" t="s">
        <v>2254</v>
      </c>
      <c r="AJ1432" s="67">
        <v>0</v>
      </c>
      <c r="AK1432" s="69">
        <v>500000</v>
      </c>
      <c r="FT1432" s="14"/>
    </row>
    <row r="1433" spans="30:176" ht="12.75" x14ac:dyDescent="0.2">
      <c r="AD1433" s="63">
        <v>35606</v>
      </c>
      <c r="AE1433" s="64">
        <v>35643</v>
      </c>
      <c r="AF1433" s="65" t="s">
        <v>3700</v>
      </c>
      <c r="AG1433" s="66" t="s">
        <v>3701</v>
      </c>
      <c r="AH1433" s="67">
        <v>2.2250000000000001</v>
      </c>
      <c r="AI1433" s="68" t="s">
        <v>2254</v>
      </c>
      <c r="AJ1433" s="67">
        <v>0</v>
      </c>
      <c r="AK1433" s="69">
        <v>500000</v>
      </c>
      <c r="FT1433" s="14"/>
    </row>
    <row r="1434" spans="30:176" ht="12.75" x14ac:dyDescent="0.2">
      <c r="AD1434" s="63">
        <v>35607</v>
      </c>
      <c r="AE1434" s="64">
        <v>35643</v>
      </c>
      <c r="AF1434" s="65" t="s">
        <v>3702</v>
      </c>
      <c r="AG1434" s="66" t="s">
        <v>3703</v>
      </c>
      <c r="AH1434" s="67">
        <v>2.12</v>
      </c>
      <c r="AI1434" s="68" t="s">
        <v>2280</v>
      </c>
      <c r="AJ1434" s="67">
        <v>0</v>
      </c>
      <c r="AK1434" s="69">
        <v>1300000</v>
      </c>
      <c r="FT1434" s="14"/>
    </row>
    <row r="1435" spans="30:176" ht="12.75" x14ac:dyDescent="0.2">
      <c r="AD1435" s="63">
        <v>35607</v>
      </c>
      <c r="AE1435" s="64">
        <v>35643</v>
      </c>
      <c r="AF1435" s="65" t="s">
        <v>3702</v>
      </c>
      <c r="AG1435" s="66" t="s">
        <v>3726</v>
      </c>
      <c r="AH1435" s="67">
        <v>2.1800000000000002</v>
      </c>
      <c r="AI1435" s="68" t="s">
        <v>2254</v>
      </c>
      <c r="AJ1435" s="67">
        <v>0</v>
      </c>
      <c r="AK1435" s="69">
        <v>-2000000</v>
      </c>
      <c r="FT1435" s="14"/>
    </row>
    <row r="1436" spans="30:176" ht="12.75" x14ac:dyDescent="0.2">
      <c r="AD1436" s="63">
        <v>35607</v>
      </c>
      <c r="AE1436" s="64">
        <v>35643</v>
      </c>
      <c r="AF1436" s="65" t="s">
        <v>3704</v>
      </c>
      <c r="AG1436" s="66" t="s">
        <v>3706</v>
      </c>
      <c r="AH1436" s="67">
        <v>2.15</v>
      </c>
      <c r="AI1436" s="68" t="s">
        <v>2254</v>
      </c>
      <c r="AJ1436" s="67">
        <v>0</v>
      </c>
      <c r="AK1436" s="69">
        <v>-1000000</v>
      </c>
      <c r="FT1436" s="14"/>
    </row>
    <row r="1437" spans="30:176" ht="12.75" x14ac:dyDescent="0.2">
      <c r="AD1437" s="63">
        <v>35607</v>
      </c>
      <c r="AE1437" s="64">
        <v>35643</v>
      </c>
      <c r="AF1437" s="65" t="s">
        <v>3704</v>
      </c>
      <c r="AG1437" s="66" t="s">
        <v>3706</v>
      </c>
      <c r="AH1437" s="67">
        <v>2.1349999999999998</v>
      </c>
      <c r="AI1437" s="68" t="s">
        <v>2254</v>
      </c>
      <c r="AJ1437" s="67">
        <v>0</v>
      </c>
      <c r="AK1437" s="69">
        <v>-1500000</v>
      </c>
      <c r="FT1437" s="14"/>
    </row>
    <row r="1438" spans="30:176" ht="12.75" x14ac:dyDescent="0.2">
      <c r="AD1438" s="63">
        <v>35608</v>
      </c>
      <c r="AE1438" s="64">
        <v>35643</v>
      </c>
      <c r="AF1438" s="65" t="s">
        <v>3727</v>
      </c>
      <c r="AG1438" s="66" t="s">
        <v>3728</v>
      </c>
      <c r="AH1438" s="67">
        <v>2.1349999999999998</v>
      </c>
      <c r="AI1438" s="68" t="s">
        <v>2254</v>
      </c>
      <c r="AJ1438" s="67">
        <v>0</v>
      </c>
      <c r="AK1438" s="69">
        <v>-500000</v>
      </c>
      <c r="FT1438" s="14"/>
    </row>
    <row r="1439" spans="30:176" ht="12.75" x14ac:dyDescent="0.2">
      <c r="AD1439" s="63">
        <v>35608</v>
      </c>
      <c r="AE1439" s="64">
        <v>35643</v>
      </c>
      <c r="AF1439" s="65" t="s">
        <v>3727</v>
      </c>
      <c r="AG1439" s="66" t="s">
        <v>3728</v>
      </c>
      <c r="AH1439" s="67">
        <v>2.1349999999999998</v>
      </c>
      <c r="AI1439" s="68" t="s">
        <v>2254</v>
      </c>
      <c r="AJ1439" s="67">
        <v>0</v>
      </c>
      <c r="AK1439" s="69">
        <v>-500000</v>
      </c>
      <c r="FT1439" s="14"/>
    </row>
    <row r="1440" spans="30:176" ht="12.75" x14ac:dyDescent="0.2">
      <c r="AD1440" s="63">
        <v>35613</v>
      </c>
      <c r="AE1440" s="64">
        <v>35643</v>
      </c>
      <c r="AF1440" s="65" t="s">
        <v>3729</v>
      </c>
      <c r="AG1440" s="66" t="s">
        <v>3730</v>
      </c>
      <c r="AH1440" s="67">
        <v>2.09</v>
      </c>
      <c r="AI1440" s="68" t="s">
        <v>2254</v>
      </c>
      <c r="AJ1440" s="67">
        <v>0</v>
      </c>
      <c r="AK1440" s="69">
        <v>-500000</v>
      </c>
      <c r="FT1440" s="14"/>
    </row>
    <row r="1441" spans="30:176" ht="12.75" x14ac:dyDescent="0.2">
      <c r="AD1441" s="63">
        <v>35619</v>
      </c>
      <c r="AE1441" s="64">
        <v>35643</v>
      </c>
      <c r="AF1441" s="65" t="s">
        <v>3731</v>
      </c>
      <c r="AG1441" s="66" t="s">
        <v>3732</v>
      </c>
      <c r="AH1441" s="67">
        <v>2.0950000000000002</v>
      </c>
      <c r="AI1441" s="68" t="s">
        <v>2254</v>
      </c>
      <c r="AJ1441" s="67">
        <v>0</v>
      </c>
      <c r="AK1441" s="69">
        <v>-500000</v>
      </c>
      <c r="FT1441" s="14"/>
    </row>
    <row r="1442" spans="30:176" ht="12.75" x14ac:dyDescent="0.2">
      <c r="AD1442" s="63">
        <v>35620</v>
      </c>
      <c r="AE1442" s="64">
        <v>35643</v>
      </c>
      <c r="AF1442" s="65" t="s">
        <v>3784</v>
      </c>
      <c r="AG1442" s="66" t="s">
        <v>3785</v>
      </c>
      <c r="AH1442" s="67">
        <v>2.1349999999999998</v>
      </c>
      <c r="AI1442" s="68" t="s">
        <v>2254</v>
      </c>
      <c r="AJ1442" s="67">
        <v>0</v>
      </c>
      <c r="AK1442" s="69">
        <v>500000</v>
      </c>
      <c r="FT1442" s="14"/>
    </row>
    <row r="1443" spans="30:176" ht="12.75" x14ac:dyDescent="0.2">
      <c r="AD1443" s="63">
        <v>35621</v>
      </c>
      <c r="AE1443" s="64">
        <v>35643</v>
      </c>
      <c r="AF1443" s="65" t="s">
        <v>3786</v>
      </c>
      <c r="AG1443" s="66" t="s">
        <v>3787</v>
      </c>
      <c r="AH1443" s="67">
        <v>2.1</v>
      </c>
      <c r="AI1443" s="68" t="s">
        <v>2254</v>
      </c>
      <c r="AJ1443" s="67">
        <v>0</v>
      </c>
      <c r="AK1443" s="69">
        <v>1000000</v>
      </c>
      <c r="FT1443" s="14"/>
    </row>
    <row r="1444" spans="30:176" ht="12.75" x14ac:dyDescent="0.2">
      <c r="AD1444" s="63">
        <v>35621</v>
      </c>
      <c r="AE1444" s="64">
        <v>35643</v>
      </c>
      <c r="AF1444" s="65" t="s">
        <v>3786</v>
      </c>
      <c r="AG1444" s="66" t="s">
        <v>3787</v>
      </c>
      <c r="AH1444" s="67">
        <v>2.1150000000000002</v>
      </c>
      <c r="AI1444" s="68" t="s">
        <v>2254</v>
      </c>
      <c r="AJ1444" s="67">
        <v>0</v>
      </c>
      <c r="AK1444" s="69">
        <v>-1000000</v>
      </c>
      <c r="FT1444" s="14"/>
    </row>
    <row r="1445" spans="30:176" ht="12.75" x14ac:dyDescent="0.2">
      <c r="AD1445" s="63">
        <v>35622</v>
      </c>
      <c r="AE1445" s="64">
        <v>35643</v>
      </c>
      <c r="AF1445" s="65" t="s">
        <v>3788</v>
      </c>
      <c r="AG1445" s="66" t="s">
        <v>3789</v>
      </c>
      <c r="AH1445" s="67">
        <v>2.12</v>
      </c>
      <c r="AI1445" s="68" t="s">
        <v>2254</v>
      </c>
      <c r="AJ1445" s="67">
        <v>0</v>
      </c>
      <c r="AK1445" s="69">
        <v>-1000000</v>
      </c>
      <c r="FT1445" s="14"/>
    </row>
    <row r="1446" spans="30:176" ht="12.75" x14ac:dyDescent="0.2">
      <c r="AD1446" s="63">
        <v>35622</v>
      </c>
      <c r="AE1446" s="64">
        <v>35643</v>
      </c>
      <c r="AF1446" s="65" t="s">
        <v>3788</v>
      </c>
      <c r="AG1446" s="66" t="s">
        <v>3789</v>
      </c>
      <c r="AH1446" s="67">
        <v>2.0950000000000002</v>
      </c>
      <c r="AI1446" s="68" t="s">
        <v>2254</v>
      </c>
      <c r="AJ1446" s="67">
        <v>0</v>
      </c>
      <c r="AK1446" s="69">
        <v>1000000</v>
      </c>
      <c r="FT1446" s="14"/>
    </row>
    <row r="1447" spans="30:176" ht="12.75" x14ac:dyDescent="0.2">
      <c r="AD1447" s="63">
        <v>35625</v>
      </c>
      <c r="AE1447" s="64">
        <v>35643</v>
      </c>
      <c r="AF1447" s="65" t="s">
        <v>3790</v>
      </c>
      <c r="AG1447" s="66" t="s">
        <v>3791</v>
      </c>
      <c r="AH1447" s="67">
        <v>2.13</v>
      </c>
      <c r="AI1447" s="68" t="s">
        <v>2254</v>
      </c>
      <c r="AJ1447" s="67">
        <v>0</v>
      </c>
      <c r="AK1447" s="69">
        <v>-1000000</v>
      </c>
      <c r="FT1447" s="14"/>
    </row>
    <row r="1448" spans="30:176" ht="12.75" customHeight="1" x14ac:dyDescent="0.2">
      <c r="AD1448" s="63">
        <v>35625</v>
      </c>
      <c r="AE1448" s="64">
        <v>35643</v>
      </c>
      <c r="AF1448" s="65" t="s">
        <v>3790</v>
      </c>
      <c r="AG1448" s="66" t="s">
        <v>3791</v>
      </c>
      <c r="AH1448" s="67">
        <v>2.145</v>
      </c>
      <c r="AI1448" s="68" t="s">
        <v>2254</v>
      </c>
      <c r="AJ1448" s="67">
        <v>0</v>
      </c>
      <c r="AK1448" s="69">
        <v>-1000000</v>
      </c>
      <c r="FT1448" s="14"/>
    </row>
    <row r="1449" spans="30:176" ht="12.75" customHeight="1" x14ac:dyDescent="0.2">
      <c r="AD1449" s="63">
        <v>35625</v>
      </c>
      <c r="AE1449" s="64">
        <v>35643</v>
      </c>
      <c r="AF1449" s="65" t="s">
        <v>3790</v>
      </c>
      <c r="AG1449" s="66" t="s">
        <v>3791</v>
      </c>
      <c r="AH1449" s="67">
        <v>2.15</v>
      </c>
      <c r="AI1449" s="68" t="s">
        <v>2254</v>
      </c>
      <c r="AJ1449" s="67">
        <v>0</v>
      </c>
      <c r="AK1449" s="69">
        <v>-1000000</v>
      </c>
      <c r="FT1449" s="14"/>
    </row>
    <row r="1450" spans="30:176" ht="12.75" customHeight="1" x14ac:dyDescent="0.2">
      <c r="AD1450" s="63">
        <v>35626</v>
      </c>
      <c r="AE1450" s="64">
        <v>35643</v>
      </c>
      <c r="AF1450" s="65" t="s">
        <v>3792</v>
      </c>
      <c r="AG1450" s="66" t="s">
        <v>3793</v>
      </c>
      <c r="AH1450" s="67">
        <v>2.1749999999999998</v>
      </c>
      <c r="AI1450" s="68" t="s">
        <v>2254</v>
      </c>
      <c r="AJ1450" s="67">
        <v>0</v>
      </c>
      <c r="AK1450" s="69">
        <v>300000</v>
      </c>
      <c r="FT1450" s="14"/>
    </row>
    <row r="1451" spans="30:176" ht="12.75" customHeight="1" x14ac:dyDescent="0.2">
      <c r="AD1451" s="63">
        <v>35626</v>
      </c>
      <c r="AE1451" s="64">
        <v>35643</v>
      </c>
      <c r="AF1451" s="65" t="s">
        <v>3792</v>
      </c>
      <c r="AG1451" s="66" t="s">
        <v>3793</v>
      </c>
      <c r="AH1451" s="67">
        <v>2.1800000000000002</v>
      </c>
      <c r="AI1451" s="68" t="s">
        <v>2254</v>
      </c>
      <c r="AJ1451" s="67">
        <v>0</v>
      </c>
      <c r="AK1451" s="69">
        <v>1700000</v>
      </c>
      <c r="FT1451" s="14"/>
    </row>
    <row r="1452" spans="30:176" ht="12.75" customHeight="1" x14ac:dyDescent="0.2">
      <c r="AD1452" s="63">
        <v>35626</v>
      </c>
      <c r="AE1452" s="64">
        <v>35643</v>
      </c>
      <c r="AF1452" s="65" t="s">
        <v>3792</v>
      </c>
      <c r="AG1452" s="66" t="s">
        <v>3793</v>
      </c>
      <c r="AH1452" s="67">
        <v>2.17</v>
      </c>
      <c r="AI1452" s="68" t="s">
        <v>2254</v>
      </c>
      <c r="AJ1452" s="67">
        <v>0</v>
      </c>
      <c r="AK1452" s="69">
        <v>1000000</v>
      </c>
      <c r="FT1452" s="14"/>
    </row>
    <row r="1453" spans="30:176" ht="12.75" customHeight="1" x14ac:dyDescent="0.2">
      <c r="AD1453" s="63">
        <v>35626</v>
      </c>
      <c r="AE1453" s="64">
        <v>35643</v>
      </c>
      <c r="AF1453" s="65" t="s">
        <v>3792</v>
      </c>
      <c r="AG1453" s="66" t="s">
        <v>3793</v>
      </c>
      <c r="AH1453" s="67">
        <v>2.161</v>
      </c>
      <c r="AI1453" s="68" t="s">
        <v>2254</v>
      </c>
      <c r="AJ1453" s="67">
        <v>0</v>
      </c>
      <c r="AK1453" s="69">
        <v>1000000</v>
      </c>
      <c r="FT1453" s="14"/>
    </row>
    <row r="1454" spans="30:176" ht="12.75" customHeight="1" x14ac:dyDescent="0.2">
      <c r="AD1454" s="63">
        <v>35627</v>
      </c>
      <c r="AE1454" s="64">
        <v>35643</v>
      </c>
      <c r="AF1454" s="65" t="s">
        <v>3794</v>
      </c>
      <c r="AG1454" s="66" t="s">
        <v>3795</v>
      </c>
      <c r="AH1454" s="67">
        <v>2.1800000000000002</v>
      </c>
      <c r="AI1454" s="68" t="s">
        <v>2254</v>
      </c>
      <c r="AJ1454" s="67">
        <v>0</v>
      </c>
      <c r="AK1454" s="69">
        <v>1000000</v>
      </c>
      <c r="FT1454" s="14"/>
    </row>
    <row r="1455" spans="30:176" ht="12.75" customHeight="1" x14ac:dyDescent="0.2">
      <c r="AD1455" s="63">
        <v>35627</v>
      </c>
      <c r="AE1455" s="64">
        <v>35643</v>
      </c>
      <c r="AF1455" s="65" t="s">
        <v>3794</v>
      </c>
      <c r="AG1455" s="66" t="s">
        <v>3795</v>
      </c>
      <c r="AH1455" s="67">
        <v>2.1800000000000002</v>
      </c>
      <c r="AI1455" s="68" t="s">
        <v>2254</v>
      </c>
      <c r="AJ1455" s="67">
        <v>0</v>
      </c>
      <c r="AK1455" s="69">
        <v>1000000</v>
      </c>
      <c r="FT1455" s="14"/>
    </row>
    <row r="1456" spans="30:176" ht="12.75" customHeight="1" x14ac:dyDescent="0.2">
      <c r="AD1456" s="63">
        <v>35627</v>
      </c>
      <c r="AE1456" s="64">
        <v>35643</v>
      </c>
      <c r="AF1456" s="65" t="s">
        <v>3794</v>
      </c>
      <c r="AG1456" s="66" t="s">
        <v>3795</v>
      </c>
      <c r="AH1456" s="67">
        <v>2.1709999999999998</v>
      </c>
      <c r="AI1456" s="68" t="s">
        <v>2254</v>
      </c>
      <c r="AJ1456" s="67">
        <v>0</v>
      </c>
      <c r="AK1456" s="69">
        <v>1000000</v>
      </c>
      <c r="FT1456" s="14"/>
    </row>
    <row r="1457" spans="30:176" ht="12.75" customHeight="1" x14ac:dyDescent="0.2">
      <c r="AD1457" s="63">
        <v>35628</v>
      </c>
      <c r="AE1457" s="64">
        <v>35643</v>
      </c>
      <c r="AF1457" s="65" t="s">
        <v>3796</v>
      </c>
      <c r="AG1457" s="66" t="s">
        <v>3797</v>
      </c>
      <c r="AH1457" s="67">
        <v>2.2250000000000001</v>
      </c>
      <c r="AI1457" s="68" t="s">
        <v>2254</v>
      </c>
      <c r="AJ1457" s="67">
        <v>0</v>
      </c>
      <c r="AK1457" s="69">
        <v>-400000</v>
      </c>
      <c r="FT1457" s="14"/>
    </row>
    <row r="1458" spans="30:176" ht="12.75" customHeight="1" x14ac:dyDescent="0.2">
      <c r="AD1458" s="63">
        <v>35628</v>
      </c>
      <c r="AE1458" s="64">
        <v>35643</v>
      </c>
      <c r="AF1458" s="65" t="s">
        <v>3796</v>
      </c>
      <c r="AG1458" s="66" t="s">
        <v>3797</v>
      </c>
      <c r="AH1458" s="67">
        <v>2.2149999999999999</v>
      </c>
      <c r="AI1458" s="68" t="s">
        <v>2254</v>
      </c>
      <c r="AJ1458" s="67">
        <v>0</v>
      </c>
      <c r="AK1458" s="69">
        <v>-1000000</v>
      </c>
      <c r="FT1458" s="14"/>
    </row>
    <row r="1459" spans="30:176" ht="12.75" customHeight="1" x14ac:dyDescent="0.2">
      <c r="AD1459" s="63">
        <v>35628</v>
      </c>
      <c r="AE1459" s="64">
        <v>35643</v>
      </c>
      <c r="AF1459" s="65" t="s">
        <v>3796</v>
      </c>
      <c r="AG1459" s="66" t="s">
        <v>3797</v>
      </c>
      <c r="AH1459" s="67">
        <v>2.2189999999999999</v>
      </c>
      <c r="AI1459" s="68" t="s">
        <v>2254</v>
      </c>
      <c r="AJ1459" s="67">
        <v>0</v>
      </c>
      <c r="AK1459" s="69">
        <v>-1000000</v>
      </c>
      <c r="FT1459" s="14"/>
    </row>
    <row r="1460" spans="30:176" ht="12.75" customHeight="1" x14ac:dyDescent="0.2">
      <c r="AD1460" s="63">
        <v>35628</v>
      </c>
      <c r="AE1460" s="64">
        <v>35643</v>
      </c>
      <c r="AF1460" s="65" t="s">
        <v>3796</v>
      </c>
      <c r="AG1460" s="66" t="s">
        <v>3797</v>
      </c>
      <c r="AH1460" s="67">
        <v>2.2000000000000002</v>
      </c>
      <c r="AI1460" s="68" t="s">
        <v>2254</v>
      </c>
      <c r="AJ1460" s="67">
        <v>0</v>
      </c>
      <c r="AK1460" s="69">
        <v>-2000000</v>
      </c>
      <c r="FT1460" s="14"/>
    </row>
    <row r="1461" spans="30:176" ht="12.75" customHeight="1" x14ac:dyDescent="0.2">
      <c r="AD1461" s="63">
        <v>35628</v>
      </c>
      <c r="AE1461" s="64">
        <v>35643</v>
      </c>
      <c r="AF1461" s="65" t="s">
        <v>3796</v>
      </c>
      <c r="AG1461" s="66" t="s">
        <v>3797</v>
      </c>
      <c r="AH1461" s="67">
        <v>2.21</v>
      </c>
      <c r="AI1461" s="68" t="s">
        <v>2254</v>
      </c>
      <c r="AJ1461" s="67">
        <v>0</v>
      </c>
      <c r="AK1461" s="69">
        <v>-500000</v>
      </c>
      <c r="FT1461" s="14"/>
    </row>
    <row r="1462" spans="30:176" ht="12.75" customHeight="1" x14ac:dyDescent="0.2">
      <c r="AD1462" s="63">
        <v>35628</v>
      </c>
      <c r="AE1462" s="64">
        <v>35643</v>
      </c>
      <c r="AF1462" s="65" t="s">
        <v>3796</v>
      </c>
      <c r="AG1462" s="66" t="s">
        <v>3797</v>
      </c>
      <c r="AH1462" s="67">
        <v>2.1800000000000002</v>
      </c>
      <c r="AI1462" s="68" t="s">
        <v>2254</v>
      </c>
      <c r="AJ1462" s="67">
        <v>0</v>
      </c>
      <c r="AK1462" s="69">
        <v>1000000</v>
      </c>
      <c r="FT1462" s="14"/>
    </row>
    <row r="1463" spans="30:176" ht="12.75" customHeight="1" x14ac:dyDescent="0.2">
      <c r="AD1463" s="63">
        <v>35628</v>
      </c>
      <c r="AE1463" s="64">
        <v>35643</v>
      </c>
      <c r="AF1463" s="65" t="s">
        <v>3796</v>
      </c>
      <c r="AG1463" s="66" t="s">
        <v>3797</v>
      </c>
      <c r="AH1463" s="67">
        <v>2.1850000000000001</v>
      </c>
      <c r="AI1463" s="68" t="s">
        <v>2254</v>
      </c>
      <c r="AJ1463" s="67">
        <v>0</v>
      </c>
      <c r="AK1463" s="69">
        <v>1000000</v>
      </c>
      <c r="FT1463" s="14"/>
    </row>
    <row r="1464" spans="30:176" ht="12.75" customHeight="1" x14ac:dyDescent="0.2">
      <c r="AD1464" s="63">
        <v>35628</v>
      </c>
      <c r="AE1464" s="64">
        <v>35643</v>
      </c>
      <c r="AF1464" s="65" t="s">
        <v>3796</v>
      </c>
      <c r="AG1464" s="66" t="s">
        <v>3797</v>
      </c>
      <c r="AH1464" s="67">
        <v>2.1749999999999998</v>
      </c>
      <c r="AI1464" s="68" t="s">
        <v>2254</v>
      </c>
      <c r="AJ1464" s="67">
        <v>0</v>
      </c>
      <c r="AK1464" s="69">
        <v>500000</v>
      </c>
      <c r="FT1464" s="14"/>
    </row>
    <row r="1465" spans="30:176" ht="12.75" customHeight="1" x14ac:dyDescent="0.2">
      <c r="AD1465" s="63">
        <v>35632</v>
      </c>
      <c r="AE1465" s="64">
        <v>35643</v>
      </c>
      <c r="AF1465" s="65" t="s">
        <v>3798</v>
      </c>
      <c r="AG1465" s="66" t="s">
        <v>3799</v>
      </c>
      <c r="AH1465" s="67">
        <v>2.12</v>
      </c>
      <c r="AI1465" s="68" t="s">
        <v>2254</v>
      </c>
      <c r="AJ1465" s="67">
        <v>0</v>
      </c>
      <c r="AK1465" s="69">
        <v>-1000000</v>
      </c>
      <c r="FT1465" s="14"/>
    </row>
    <row r="1466" spans="30:176" ht="12.75" customHeight="1" x14ac:dyDescent="0.2">
      <c r="AD1466" s="63">
        <v>35635</v>
      </c>
      <c r="AE1466" s="64">
        <v>35643</v>
      </c>
      <c r="AF1466" s="65" t="s">
        <v>3800</v>
      </c>
      <c r="AG1466" s="66" t="s">
        <v>3801</v>
      </c>
      <c r="AH1466" s="67">
        <v>2.17</v>
      </c>
      <c r="AI1466" s="68" t="s">
        <v>2254</v>
      </c>
      <c r="AJ1466" s="67">
        <v>0</v>
      </c>
      <c r="AK1466" s="69">
        <v>-850000</v>
      </c>
      <c r="FT1466" s="14"/>
    </row>
    <row r="1467" spans="30:176" ht="12.75" customHeight="1" x14ac:dyDescent="0.2">
      <c r="AD1467" s="63">
        <v>35639</v>
      </c>
      <c r="AE1467" s="64">
        <v>35643</v>
      </c>
      <c r="AF1467" s="65" t="s">
        <v>3802</v>
      </c>
      <c r="AG1467" s="66" t="s">
        <v>3803</v>
      </c>
      <c r="AH1467" s="67">
        <v>2.17</v>
      </c>
      <c r="AI1467" s="68" t="s">
        <v>2254</v>
      </c>
      <c r="AJ1467" s="67">
        <v>0</v>
      </c>
      <c r="AK1467" s="69">
        <v>-1200000</v>
      </c>
      <c r="FT1467" s="14"/>
    </row>
    <row r="1468" spans="30:176" ht="12.75" x14ac:dyDescent="0.2">
      <c r="AD1468" s="63">
        <v>35639</v>
      </c>
      <c r="AE1468" s="64">
        <v>35643</v>
      </c>
      <c r="AF1468" s="65" t="s">
        <v>3802</v>
      </c>
      <c r="AG1468" s="66" t="s">
        <v>3803</v>
      </c>
      <c r="AH1468" s="67">
        <v>2.17</v>
      </c>
      <c r="AI1468" s="68" t="s">
        <v>2254</v>
      </c>
      <c r="AJ1468" s="67">
        <v>0</v>
      </c>
      <c r="AK1468" s="69">
        <v>-100000</v>
      </c>
      <c r="FT1468" s="14"/>
    </row>
    <row r="1469" spans="30:176" ht="12.75" x14ac:dyDescent="0.2">
      <c r="AK1469" s="69">
        <f>SUM(AK1368:AK1468)</f>
        <v>14870000</v>
      </c>
      <c r="FT1469" s="14"/>
    </row>
    <row r="1470" spans="30:176" ht="12.75" x14ac:dyDescent="0.2">
      <c r="FT1470" s="14"/>
    </row>
    <row r="1471" spans="30:176" ht="12.75" x14ac:dyDescent="0.2">
      <c r="AD1471" s="63">
        <v>35187</v>
      </c>
      <c r="AE1471" s="64">
        <v>35674</v>
      </c>
      <c r="AF1471" s="65" t="s">
        <v>3374</v>
      </c>
      <c r="AG1471" s="66" t="s">
        <v>3375</v>
      </c>
      <c r="AH1471" s="67">
        <v>1.95</v>
      </c>
      <c r="AI1471" s="68" t="s">
        <v>2245</v>
      </c>
      <c r="AJ1471" s="67">
        <v>0</v>
      </c>
      <c r="AK1471" s="69">
        <v>3000000</v>
      </c>
      <c r="FT1471" s="14"/>
    </row>
    <row r="1472" spans="30:176" ht="12.75" x14ac:dyDescent="0.2">
      <c r="AD1472" s="63">
        <v>35188</v>
      </c>
      <c r="AE1472" s="64">
        <v>35674</v>
      </c>
      <c r="AF1472" s="65" t="s">
        <v>3376</v>
      </c>
      <c r="AG1472" s="66" t="s">
        <v>3609</v>
      </c>
      <c r="AH1472" s="67">
        <v>1.95</v>
      </c>
      <c r="AI1472" s="68" t="s">
        <v>2245</v>
      </c>
      <c r="AJ1472" s="67">
        <v>0</v>
      </c>
      <c r="AK1472" s="69">
        <v>1000000</v>
      </c>
      <c r="FT1472" s="14"/>
    </row>
    <row r="1473" spans="30:176" ht="12.75" x14ac:dyDescent="0.2">
      <c r="AD1473" s="63">
        <v>35191</v>
      </c>
      <c r="AE1473" s="64">
        <v>35674</v>
      </c>
      <c r="AF1473" s="65" t="s">
        <v>2311</v>
      </c>
      <c r="AG1473" s="66" t="s">
        <v>3501</v>
      </c>
      <c r="AH1473" s="67">
        <v>1.96</v>
      </c>
      <c r="AI1473" s="68" t="s">
        <v>2245</v>
      </c>
      <c r="AJ1473" s="67">
        <v>0</v>
      </c>
      <c r="AK1473" s="69">
        <v>500000</v>
      </c>
      <c r="FT1473" s="14"/>
    </row>
    <row r="1474" spans="30:176" ht="12.75" x14ac:dyDescent="0.2">
      <c r="AD1474" s="63">
        <v>35192</v>
      </c>
      <c r="AE1474" s="64">
        <v>35674</v>
      </c>
      <c r="AF1474" s="65" t="s">
        <v>2312</v>
      </c>
      <c r="AG1474" s="66" t="s">
        <v>3502</v>
      </c>
      <c r="AH1474" s="67">
        <v>1.98</v>
      </c>
      <c r="AI1474" s="68" t="s">
        <v>2245</v>
      </c>
      <c r="AJ1474" s="67">
        <v>0</v>
      </c>
      <c r="AK1474" s="69">
        <v>500000</v>
      </c>
      <c r="FT1474" s="14"/>
    </row>
    <row r="1475" spans="30:176" ht="12.75" x14ac:dyDescent="0.2">
      <c r="AD1475" s="63">
        <v>35306</v>
      </c>
      <c r="AE1475" s="64">
        <v>35674</v>
      </c>
      <c r="AF1475" s="65" t="s">
        <v>2426</v>
      </c>
      <c r="AG1475" s="66" t="s">
        <v>3610</v>
      </c>
      <c r="AH1475" s="67">
        <v>1.97</v>
      </c>
      <c r="AI1475" s="68" t="s">
        <v>2245</v>
      </c>
      <c r="AJ1475" s="67">
        <v>0</v>
      </c>
      <c r="AK1475" s="69">
        <v>1500000</v>
      </c>
      <c r="FT1475" s="14"/>
    </row>
    <row r="1476" spans="30:176" ht="12.75" x14ac:dyDescent="0.2">
      <c r="AD1476" s="63">
        <v>35319</v>
      </c>
      <c r="AE1476" s="64">
        <v>35674</v>
      </c>
      <c r="AF1476" s="65" t="s">
        <v>3611</v>
      </c>
      <c r="AG1476" s="66" t="s">
        <v>2734</v>
      </c>
      <c r="AH1476" s="67">
        <v>1.9350000000000001</v>
      </c>
      <c r="AI1476" s="68" t="s">
        <v>2245</v>
      </c>
      <c r="AJ1476" s="67">
        <v>0</v>
      </c>
      <c r="AK1476" s="69">
        <v>1000000</v>
      </c>
      <c r="FT1476" s="14"/>
    </row>
    <row r="1477" spans="30:176" ht="12.75" x14ac:dyDescent="0.2">
      <c r="AD1477" s="63">
        <v>35362</v>
      </c>
      <c r="AE1477" s="64">
        <v>35674</v>
      </c>
      <c r="AF1477" s="65" t="s">
        <v>3707</v>
      </c>
      <c r="AG1477" s="66" t="s">
        <v>3708</v>
      </c>
      <c r="AH1477" s="67">
        <v>2.02</v>
      </c>
      <c r="AI1477" s="68" t="s">
        <v>2245</v>
      </c>
      <c r="AJ1477" s="67">
        <v>0</v>
      </c>
      <c r="AK1477" s="69">
        <v>2500000</v>
      </c>
      <c r="FT1477" s="14"/>
    </row>
    <row r="1478" spans="30:176" ht="12.75" x14ac:dyDescent="0.2">
      <c r="AD1478" s="63">
        <v>35474</v>
      </c>
      <c r="AE1478" s="64">
        <v>35674</v>
      </c>
      <c r="AF1478" s="65" t="s">
        <v>3360</v>
      </c>
      <c r="AG1478" s="66" t="s">
        <v>3361</v>
      </c>
      <c r="AH1478" s="67">
        <v>1.9750000000000001</v>
      </c>
      <c r="AI1478" s="68" t="s">
        <v>2280</v>
      </c>
      <c r="AJ1478" s="67">
        <v>0</v>
      </c>
      <c r="AK1478" s="69">
        <v>-300000</v>
      </c>
      <c r="FT1478" s="14"/>
    </row>
    <row r="1479" spans="30:176" ht="12.75" x14ac:dyDescent="0.2">
      <c r="AD1479" s="63">
        <v>35481</v>
      </c>
      <c r="AE1479" s="64">
        <v>35674</v>
      </c>
      <c r="AF1479" s="65" t="s">
        <v>3368</v>
      </c>
      <c r="AG1479" s="66" t="s">
        <v>3369</v>
      </c>
      <c r="AH1479" s="67">
        <v>2.02</v>
      </c>
      <c r="AI1479" s="68" t="s">
        <v>2280</v>
      </c>
      <c r="AJ1479" s="67">
        <v>0</v>
      </c>
      <c r="AK1479" s="69">
        <v>-1000000</v>
      </c>
      <c r="FT1479" s="14"/>
    </row>
    <row r="1480" spans="30:176" ht="12.75" x14ac:dyDescent="0.2">
      <c r="AD1480" s="63">
        <v>35485</v>
      </c>
      <c r="AE1480" s="64">
        <v>35674</v>
      </c>
      <c r="AF1480" s="65" t="s">
        <v>3372</v>
      </c>
      <c r="AG1480" s="66" t="s">
        <v>3373</v>
      </c>
      <c r="AH1480" s="67">
        <v>2.0049999999999999</v>
      </c>
      <c r="AI1480" s="68" t="s">
        <v>2280</v>
      </c>
      <c r="AJ1480" s="67">
        <v>0</v>
      </c>
      <c r="AK1480" s="69">
        <v>-1000000</v>
      </c>
      <c r="FT1480" s="14"/>
    </row>
    <row r="1481" spans="30:176" ht="12.75" x14ac:dyDescent="0.2">
      <c r="AD1481" s="63">
        <v>35496</v>
      </c>
      <c r="AE1481" s="64">
        <v>35674</v>
      </c>
      <c r="AF1481" s="65" t="s">
        <v>3480</v>
      </c>
      <c r="AG1481" s="66" t="s">
        <v>3481</v>
      </c>
      <c r="AH1481" s="67">
        <v>2.145</v>
      </c>
      <c r="AI1481" s="68" t="s">
        <v>2254</v>
      </c>
      <c r="AJ1481" s="67">
        <v>0</v>
      </c>
      <c r="AK1481" s="69">
        <v>750000</v>
      </c>
      <c r="FT1481" s="14"/>
    </row>
    <row r="1482" spans="30:176" ht="12.75" x14ac:dyDescent="0.2">
      <c r="AD1482" s="63">
        <v>35499</v>
      </c>
      <c r="AE1482" s="64">
        <v>35674</v>
      </c>
      <c r="AF1482" s="65" t="s">
        <v>3482</v>
      </c>
      <c r="AG1482" s="66" t="s">
        <v>3483</v>
      </c>
      <c r="AH1482" s="67">
        <v>2.1139999999999999</v>
      </c>
      <c r="AI1482" s="68" t="s">
        <v>2254</v>
      </c>
      <c r="AJ1482" s="67">
        <v>0</v>
      </c>
      <c r="AK1482" s="69">
        <v>-750000</v>
      </c>
      <c r="FT1482" s="14"/>
    </row>
    <row r="1483" spans="30:176" ht="12.75" x14ac:dyDescent="0.2">
      <c r="AD1483" s="63">
        <v>35499</v>
      </c>
      <c r="AE1483" s="64">
        <v>35674</v>
      </c>
      <c r="AF1483" s="65" t="s">
        <v>3511</v>
      </c>
      <c r="AG1483" s="66" t="s">
        <v>3512</v>
      </c>
      <c r="AH1483" s="67">
        <v>2.0329999999999999</v>
      </c>
      <c r="AI1483" s="68" t="s">
        <v>2254</v>
      </c>
      <c r="AJ1483" s="67">
        <v>0</v>
      </c>
      <c r="AK1483" s="69">
        <v>1130000</v>
      </c>
      <c r="FT1483" s="14"/>
    </row>
    <row r="1484" spans="30:176" ht="12.75" x14ac:dyDescent="0.2">
      <c r="AD1484" s="63">
        <v>35502</v>
      </c>
      <c r="AE1484" s="64">
        <v>35674</v>
      </c>
      <c r="AF1484" s="65" t="s">
        <v>3484</v>
      </c>
      <c r="AG1484" s="66" t="s">
        <v>3486</v>
      </c>
      <c r="AH1484" s="67">
        <v>2.08</v>
      </c>
      <c r="AI1484" s="68" t="s">
        <v>2254</v>
      </c>
      <c r="AJ1484" s="67">
        <v>0</v>
      </c>
      <c r="AK1484" s="69">
        <v>-2000000</v>
      </c>
      <c r="FT1484" s="14"/>
    </row>
    <row r="1485" spans="30:176" ht="12.75" x14ac:dyDescent="0.2">
      <c r="AD1485" s="63">
        <v>35502</v>
      </c>
      <c r="AE1485" s="64">
        <v>35674</v>
      </c>
      <c r="AF1485" s="65" t="s">
        <v>3484</v>
      </c>
      <c r="AG1485" s="66" t="s">
        <v>3485</v>
      </c>
      <c r="AH1485" s="67">
        <v>2.0550000000000002</v>
      </c>
      <c r="AI1485" s="68" t="s">
        <v>2280</v>
      </c>
      <c r="AJ1485" s="67">
        <v>0</v>
      </c>
      <c r="AK1485" s="69">
        <v>-330000</v>
      </c>
      <c r="FT1485" s="14"/>
    </row>
    <row r="1486" spans="30:176" ht="12.75" x14ac:dyDescent="0.2">
      <c r="AD1486" s="63">
        <v>35502</v>
      </c>
      <c r="AE1486" s="64">
        <v>35674</v>
      </c>
      <c r="AF1486" s="65" t="s">
        <v>3484</v>
      </c>
      <c r="AG1486" s="66" t="s">
        <v>3485</v>
      </c>
      <c r="AH1486" s="67">
        <v>2.0550000000000002</v>
      </c>
      <c r="AI1486" s="68" t="s">
        <v>2280</v>
      </c>
      <c r="AJ1486" s="67">
        <v>0</v>
      </c>
      <c r="AK1486" s="69">
        <v>-170000</v>
      </c>
      <c r="FT1486" s="14"/>
    </row>
    <row r="1487" spans="30:176" ht="12.75" x14ac:dyDescent="0.2">
      <c r="AD1487" s="63">
        <v>35502</v>
      </c>
      <c r="AE1487" s="64">
        <v>35674</v>
      </c>
      <c r="AF1487" s="65" t="s">
        <v>3484</v>
      </c>
      <c r="AG1487" s="66" t="s">
        <v>3485</v>
      </c>
      <c r="AH1487" s="67">
        <v>2.0550000000000002</v>
      </c>
      <c r="AI1487" s="68" t="s">
        <v>2280</v>
      </c>
      <c r="AJ1487" s="67">
        <v>0</v>
      </c>
      <c r="AK1487" s="69">
        <v>-1070000</v>
      </c>
      <c r="FT1487" s="14"/>
    </row>
    <row r="1488" spans="30:176" ht="12.75" x14ac:dyDescent="0.2">
      <c r="AD1488" s="63">
        <v>35503</v>
      </c>
      <c r="AE1488" s="64">
        <v>35674</v>
      </c>
      <c r="AF1488" s="65" t="s">
        <v>3804</v>
      </c>
      <c r="AG1488" s="66" t="s">
        <v>3805</v>
      </c>
      <c r="AH1488" s="67">
        <v>2.0350000000000001</v>
      </c>
      <c r="AI1488" s="68" t="s">
        <v>2254</v>
      </c>
      <c r="AJ1488" s="67">
        <v>0</v>
      </c>
      <c r="AK1488" s="69">
        <v>-1000000</v>
      </c>
      <c r="FT1488" s="14"/>
    </row>
    <row r="1489" spans="30:176" ht="12.75" x14ac:dyDescent="0.2">
      <c r="AD1489" s="63">
        <v>35507</v>
      </c>
      <c r="AE1489" s="64">
        <v>35674</v>
      </c>
      <c r="AF1489" s="65" t="s">
        <v>3806</v>
      </c>
      <c r="AG1489" s="66" t="s">
        <v>3807</v>
      </c>
      <c r="AH1489" s="67">
        <v>1.99</v>
      </c>
      <c r="AI1489" s="68" t="s">
        <v>2254</v>
      </c>
      <c r="AJ1489" s="67">
        <v>0</v>
      </c>
      <c r="AK1489" s="69">
        <v>-1000000</v>
      </c>
      <c r="FT1489" s="14"/>
    </row>
    <row r="1490" spans="30:176" ht="12.75" x14ac:dyDescent="0.2">
      <c r="AD1490" s="63">
        <v>35520</v>
      </c>
      <c r="AE1490" s="64">
        <v>35674</v>
      </c>
      <c r="AF1490" s="65" t="s">
        <v>3613</v>
      </c>
      <c r="AG1490" s="66" t="s">
        <v>3614</v>
      </c>
      <c r="AH1490" s="67">
        <v>1.99</v>
      </c>
      <c r="AI1490" s="68" t="s">
        <v>2280</v>
      </c>
      <c r="AJ1490" s="67">
        <v>0</v>
      </c>
      <c r="AK1490" s="69">
        <v>-1000000</v>
      </c>
      <c r="FT1490" s="14"/>
    </row>
    <row r="1491" spans="30:176" ht="12.75" x14ac:dyDescent="0.2">
      <c r="AD1491" s="63">
        <v>35521</v>
      </c>
      <c r="AE1491" s="64">
        <v>35674</v>
      </c>
      <c r="AF1491" s="65" t="s">
        <v>3615</v>
      </c>
      <c r="AG1491" s="66" t="s">
        <v>3616</v>
      </c>
      <c r="AH1491" s="67">
        <v>1.99</v>
      </c>
      <c r="AI1491" s="68" t="s">
        <v>2280</v>
      </c>
      <c r="AJ1491" s="67">
        <v>0</v>
      </c>
      <c r="AK1491" s="69">
        <v>-1000000</v>
      </c>
      <c r="FT1491" s="14"/>
    </row>
    <row r="1492" spans="30:176" ht="12.75" x14ac:dyDescent="0.2">
      <c r="AD1492" s="63">
        <v>35521</v>
      </c>
      <c r="AE1492" s="64">
        <v>35674</v>
      </c>
      <c r="AF1492" s="65" t="s">
        <v>3615</v>
      </c>
      <c r="AG1492" s="66" t="s">
        <v>3616</v>
      </c>
      <c r="AH1492" s="67">
        <v>2</v>
      </c>
      <c r="AI1492" s="68" t="s">
        <v>2280</v>
      </c>
      <c r="AJ1492" s="67">
        <v>0</v>
      </c>
      <c r="AK1492" s="69">
        <v>-1000000</v>
      </c>
      <c r="FT1492" s="14"/>
    </row>
    <row r="1493" spans="30:176" ht="12.75" x14ac:dyDescent="0.2">
      <c r="AD1493" s="63">
        <v>35522</v>
      </c>
      <c r="AE1493" s="64">
        <v>35674</v>
      </c>
      <c r="AF1493" s="65" t="s">
        <v>3617</v>
      </c>
      <c r="AG1493" s="66" t="s">
        <v>3808</v>
      </c>
      <c r="AH1493" s="67">
        <v>1.99</v>
      </c>
      <c r="AI1493" s="68" t="s">
        <v>2280</v>
      </c>
      <c r="AJ1493" s="67">
        <v>0</v>
      </c>
      <c r="AK1493" s="69">
        <v>-500000</v>
      </c>
      <c r="FT1493" s="14"/>
    </row>
    <row r="1494" spans="30:176" ht="12.75" x14ac:dyDescent="0.2">
      <c r="AD1494" s="63">
        <v>35522</v>
      </c>
      <c r="AE1494" s="64">
        <v>35674</v>
      </c>
      <c r="AF1494" s="65" t="s">
        <v>3617</v>
      </c>
      <c r="AG1494" s="66" t="s">
        <v>3808</v>
      </c>
      <c r="AH1494" s="67">
        <v>1.99</v>
      </c>
      <c r="AI1494" s="68" t="s">
        <v>2280</v>
      </c>
      <c r="AJ1494" s="67">
        <v>0</v>
      </c>
      <c r="AK1494" s="69">
        <v>-1500000</v>
      </c>
      <c r="FT1494" s="14"/>
    </row>
    <row r="1495" spans="30:176" ht="12.75" x14ac:dyDescent="0.2">
      <c r="AD1495" s="63">
        <v>35529</v>
      </c>
      <c r="AE1495" s="64">
        <v>35674</v>
      </c>
      <c r="AF1495" s="65" t="s">
        <v>3560</v>
      </c>
      <c r="AG1495" s="66" t="s">
        <v>3561</v>
      </c>
      <c r="AH1495" s="67">
        <v>2.0099999999999998</v>
      </c>
      <c r="AI1495" s="68" t="s">
        <v>2280</v>
      </c>
      <c r="AJ1495" s="67">
        <v>0</v>
      </c>
      <c r="AK1495" s="69">
        <v>-1000000</v>
      </c>
      <c r="FT1495" s="14"/>
    </row>
    <row r="1496" spans="30:176" ht="12.75" x14ac:dyDescent="0.2">
      <c r="AD1496" s="63">
        <v>35530</v>
      </c>
      <c r="AE1496" s="64">
        <v>35674</v>
      </c>
      <c r="AF1496" s="65" t="s">
        <v>3525</v>
      </c>
      <c r="AG1496" s="66" t="s">
        <v>3526</v>
      </c>
      <c r="AH1496" s="67">
        <v>2.02</v>
      </c>
      <c r="AI1496" s="68" t="s">
        <v>2254</v>
      </c>
      <c r="AJ1496" s="67">
        <v>0</v>
      </c>
      <c r="AK1496" s="69">
        <v>-1000000</v>
      </c>
      <c r="FT1496" s="14"/>
    </row>
    <row r="1497" spans="30:176" ht="12.75" x14ac:dyDescent="0.2">
      <c r="AD1497" s="63">
        <v>35535</v>
      </c>
      <c r="AE1497" s="64">
        <v>35674</v>
      </c>
      <c r="AF1497" s="65" t="s">
        <v>3809</v>
      </c>
      <c r="AG1497" s="66" t="s">
        <v>3810</v>
      </c>
      <c r="AH1497" s="67">
        <v>2.0499999999999998</v>
      </c>
      <c r="AI1497" s="68" t="s">
        <v>2280</v>
      </c>
      <c r="AJ1497" s="67">
        <v>0</v>
      </c>
      <c r="AK1497" s="69">
        <v>-1000000</v>
      </c>
      <c r="FT1497" s="14"/>
    </row>
    <row r="1498" spans="30:176" ht="12.75" x14ac:dyDescent="0.2">
      <c r="AD1498" s="63">
        <v>35537</v>
      </c>
      <c r="AE1498" s="64">
        <v>35674</v>
      </c>
      <c r="AF1498" s="65" t="s">
        <v>3533</v>
      </c>
      <c r="AG1498" s="66" t="s">
        <v>3534</v>
      </c>
      <c r="AH1498" s="67">
        <v>2.14</v>
      </c>
      <c r="AI1498" s="68" t="s">
        <v>2280</v>
      </c>
      <c r="AJ1498" s="67">
        <v>0</v>
      </c>
      <c r="AK1498" s="69">
        <v>3000000</v>
      </c>
      <c r="FT1498" s="14"/>
    </row>
    <row r="1499" spans="30:176" ht="12.75" x14ac:dyDescent="0.2">
      <c r="AD1499" s="63">
        <v>35537</v>
      </c>
      <c r="AE1499" s="64">
        <v>35674</v>
      </c>
      <c r="AF1499" s="65" t="s">
        <v>3533</v>
      </c>
      <c r="AG1499" s="66" t="s">
        <v>3534</v>
      </c>
      <c r="AH1499" s="67">
        <v>2.145</v>
      </c>
      <c r="AI1499" s="68" t="s">
        <v>2280</v>
      </c>
      <c r="AJ1499" s="67">
        <v>0</v>
      </c>
      <c r="AK1499" s="69">
        <v>3000000</v>
      </c>
      <c r="FT1499" s="14"/>
    </row>
    <row r="1500" spans="30:176" ht="12.75" x14ac:dyDescent="0.2">
      <c r="AD1500" s="63">
        <v>35548</v>
      </c>
      <c r="AE1500" s="64">
        <v>35674</v>
      </c>
      <c r="AF1500" s="65" t="s">
        <v>3564</v>
      </c>
      <c r="AG1500" s="66" t="s">
        <v>3565</v>
      </c>
      <c r="AH1500" s="67">
        <v>2.16</v>
      </c>
      <c r="AI1500" s="68" t="s">
        <v>2254</v>
      </c>
      <c r="AJ1500" s="67">
        <v>0</v>
      </c>
      <c r="AK1500" s="69">
        <v>1000000</v>
      </c>
      <c r="FT1500" s="14"/>
    </row>
    <row r="1501" spans="30:176" ht="12.75" x14ac:dyDescent="0.2">
      <c r="AD1501" s="63">
        <v>35551</v>
      </c>
      <c r="AE1501" s="64">
        <v>35674</v>
      </c>
      <c r="AF1501" s="65" t="s">
        <v>3568</v>
      </c>
      <c r="AG1501" s="66" t="s">
        <v>3569</v>
      </c>
      <c r="AH1501" s="67">
        <v>2.23</v>
      </c>
      <c r="AI1501" s="68" t="s">
        <v>2280</v>
      </c>
      <c r="AJ1501" s="67">
        <v>0</v>
      </c>
      <c r="AK1501" s="69">
        <v>-5000000</v>
      </c>
      <c r="FT1501" s="14"/>
    </row>
    <row r="1502" spans="30:176" ht="12.75" x14ac:dyDescent="0.2">
      <c r="AD1502" s="63">
        <v>35557</v>
      </c>
      <c r="AE1502" s="64">
        <v>35674</v>
      </c>
      <c r="AF1502" s="65" t="s">
        <v>3619</v>
      </c>
      <c r="AG1502" s="66" t="s">
        <v>3620</v>
      </c>
      <c r="AH1502" s="67">
        <v>2.3450000000000002</v>
      </c>
      <c r="AI1502" s="68" t="s">
        <v>2280</v>
      </c>
      <c r="AJ1502" s="67">
        <v>0</v>
      </c>
      <c r="AK1502" s="69">
        <v>3000000</v>
      </c>
      <c r="FT1502" s="14"/>
    </row>
    <row r="1503" spans="30:176" ht="12.75" x14ac:dyDescent="0.2">
      <c r="AD1503" s="63">
        <v>35557</v>
      </c>
      <c r="AE1503" s="64">
        <v>35674</v>
      </c>
      <c r="AF1503" s="65" t="s">
        <v>3619</v>
      </c>
      <c r="AG1503" s="66" t="s">
        <v>3811</v>
      </c>
      <c r="AH1503" s="67">
        <v>2.35</v>
      </c>
      <c r="AI1503" s="68" t="s">
        <v>2254</v>
      </c>
      <c r="AJ1503" s="67">
        <v>0</v>
      </c>
      <c r="AK1503" s="69">
        <v>-940000</v>
      </c>
      <c r="FT1503" s="14"/>
    </row>
    <row r="1504" spans="30:176" ht="12.75" x14ac:dyDescent="0.2">
      <c r="AD1504" s="63">
        <v>35566</v>
      </c>
      <c r="AE1504" s="64">
        <v>35674</v>
      </c>
      <c r="AF1504" s="65" t="s">
        <v>3590</v>
      </c>
      <c r="AG1504" s="66" t="s">
        <v>3591</v>
      </c>
      <c r="AH1504" s="67">
        <v>2.1800000000000002</v>
      </c>
      <c r="AI1504" s="68" t="s">
        <v>2254</v>
      </c>
      <c r="AJ1504" s="67">
        <v>0</v>
      </c>
      <c r="AK1504" s="69">
        <v>-1000000</v>
      </c>
      <c r="FT1504" s="14"/>
    </row>
    <row r="1505" spans="30:176" ht="12.75" x14ac:dyDescent="0.2">
      <c r="AD1505" s="63">
        <v>35570</v>
      </c>
      <c r="AE1505" s="64">
        <v>35674</v>
      </c>
      <c r="AF1505" s="65" t="s">
        <v>3599</v>
      </c>
      <c r="AG1505" s="66" t="s">
        <v>3600</v>
      </c>
      <c r="AH1505" s="67">
        <v>2.2000000000000002</v>
      </c>
      <c r="AI1505" s="68" t="s">
        <v>2254</v>
      </c>
      <c r="AJ1505" s="67">
        <v>0</v>
      </c>
      <c r="AK1505" s="69">
        <v>-1000000</v>
      </c>
      <c r="FT1505" s="14"/>
    </row>
    <row r="1506" spans="30:176" ht="12.75" x14ac:dyDescent="0.2">
      <c r="AD1506" s="63">
        <v>35573</v>
      </c>
      <c r="AE1506" s="64">
        <v>35674</v>
      </c>
      <c r="AF1506" s="65" t="s">
        <v>3603</v>
      </c>
      <c r="AG1506" s="66" t="s">
        <v>3604</v>
      </c>
      <c r="AH1506" s="67">
        <v>2.2400000000000002</v>
      </c>
      <c r="AI1506" s="68" t="s">
        <v>2254</v>
      </c>
      <c r="AJ1506" s="67">
        <v>0</v>
      </c>
      <c r="AK1506" s="69">
        <v>500000</v>
      </c>
      <c r="FT1506" s="14"/>
    </row>
    <row r="1507" spans="30:176" ht="12.75" x14ac:dyDescent="0.2">
      <c r="AD1507" s="63">
        <v>35573</v>
      </c>
      <c r="AE1507" s="64">
        <v>35674</v>
      </c>
      <c r="AF1507" s="65" t="s">
        <v>3603</v>
      </c>
      <c r="AG1507" s="66" t="s">
        <v>3604</v>
      </c>
      <c r="AH1507" s="67">
        <v>2.2450000000000001</v>
      </c>
      <c r="AI1507" s="68" t="s">
        <v>2254</v>
      </c>
      <c r="AJ1507" s="67">
        <v>0</v>
      </c>
      <c r="AK1507" s="69">
        <v>500000</v>
      </c>
      <c r="FT1507" s="14"/>
    </row>
    <row r="1508" spans="30:176" ht="12.75" x14ac:dyDescent="0.2">
      <c r="AD1508" s="63">
        <v>35578</v>
      </c>
      <c r="AE1508" s="64">
        <v>35674</v>
      </c>
      <c r="AF1508" s="65" t="s">
        <v>3607</v>
      </c>
      <c r="AG1508" s="66" t="s">
        <v>3608</v>
      </c>
      <c r="AH1508" s="67">
        <v>2.2749999999999999</v>
      </c>
      <c r="AI1508" s="68" t="s">
        <v>2254</v>
      </c>
      <c r="AJ1508" s="67">
        <v>0</v>
      </c>
      <c r="AK1508" s="69">
        <v>-1000000</v>
      </c>
      <c r="FT1508" s="14"/>
    </row>
    <row r="1509" spans="30:176" ht="12.75" x14ac:dyDescent="0.2">
      <c r="AD1509" s="63">
        <v>35579</v>
      </c>
      <c r="AE1509" s="64">
        <v>35674</v>
      </c>
      <c r="AF1509" s="65" t="s">
        <v>3626</v>
      </c>
      <c r="AG1509" s="66" t="s">
        <v>3627</v>
      </c>
      <c r="AH1509" s="67">
        <v>2.25</v>
      </c>
      <c r="AI1509" s="68" t="s">
        <v>2254</v>
      </c>
      <c r="AJ1509" s="67">
        <v>0</v>
      </c>
      <c r="AK1509" s="69">
        <v>-250000</v>
      </c>
      <c r="FT1509" s="14"/>
    </row>
    <row r="1510" spans="30:176" ht="12.75" x14ac:dyDescent="0.2">
      <c r="AD1510" s="63">
        <v>35580</v>
      </c>
      <c r="AE1510" s="64">
        <v>35674</v>
      </c>
      <c r="AF1510" s="65" t="s">
        <v>3630</v>
      </c>
      <c r="AG1510" s="66" t="s">
        <v>3631</v>
      </c>
      <c r="AH1510" s="67">
        <v>2.2400000000000002</v>
      </c>
      <c r="AI1510" s="68" t="s">
        <v>2254</v>
      </c>
      <c r="AJ1510" s="67">
        <v>0</v>
      </c>
      <c r="AK1510" s="69">
        <v>-480000</v>
      </c>
      <c r="FT1510" s="14"/>
    </row>
    <row r="1511" spans="30:176" ht="12.75" x14ac:dyDescent="0.2">
      <c r="AD1511" s="63">
        <v>35584</v>
      </c>
      <c r="AE1511" s="64">
        <v>35674</v>
      </c>
      <c r="AF1511" s="65" t="s">
        <v>3812</v>
      </c>
      <c r="AG1511" s="66" t="s">
        <v>3813</v>
      </c>
      <c r="AH1511" s="67">
        <v>2.12</v>
      </c>
      <c r="AI1511" s="68" t="s">
        <v>2280</v>
      </c>
      <c r="AJ1511" s="67">
        <v>0</v>
      </c>
      <c r="AK1511" s="69">
        <v>-700000</v>
      </c>
      <c r="FT1511" s="14"/>
    </row>
    <row r="1512" spans="30:176" ht="12.75" x14ac:dyDescent="0.2">
      <c r="AD1512" s="63">
        <v>35584</v>
      </c>
      <c r="AE1512" s="64">
        <v>35674</v>
      </c>
      <c r="AF1512" s="65" t="s">
        <v>3812</v>
      </c>
      <c r="AG1512" s="66" t="s">
        <v>3814</v>
      </c>
      <c r="AH1512" s="67">
        <v>2.09</v>
      </c>
      <c r="AI1512" s="68" t="s">
        <v>2280</v>
      </c>
      <c r="AJ1512" s="67">
        <v>0</v>
      </c>
      <c r="AK1512" s="69">
        <v>-2000000</v>
      </c>
      <c r="FT1512" s="14"/>
    </row>
    <row r="1513" spans="30:176" ht="12.75" x14ac:dyDescent="0.2">
      <c r="AD1513" s="63">
        <v>35586</v>
      </c>
      <c r="AE1513" s="64">
        <v>35674</v>
      </c>
      <c r="AF1513" s="65" t="s">
        <v>3670</v>
      </c>
      <c r="AG1513" s="66" t="s">
        <v>3671</v>
      </c>
      <c r="AH1513" s="67">
        <v>2.09</v>
      </c>
      <c r="AI1513" s="68" t="s">
        <v>2254</v>
      </c>
      <c r="AJ1513" s="67">
        <v>0</v>
      </c>
      <c r="AK1513" s="69">
        <v>500000</v>
      </c>
      <c r="FT1513" s="14"/>
    </row>
    <row r="1514" spans="30:176" ht="12.75" x14ac:dyDescent="0.2">
      <c r="AD1514" s="63">
        <v>35586</v>
      </c>
      <c r="AE1514" s="64">
        <v>35674</v>
      </c>
      <c r="AF1514" s="65" t="s">
        <v>3670</v>
      </c>
      <c r="AG1514" s="66" t="s">
        <v>3671</v>
      </c>
      <c r="AH1514" s="67">
        <v>2.09</v>
      </c>
      <c r="AI1514" s="68" t="s">
        <v>2254</v>
      </c>
      <c r="AJ1514" s="67">
        <v>0</v>
      </c>
      <c r="AK1514" s="69">
        <v>1000000</v>
      </c>
      <c r="FT1514" s="14"/>
    </row>
    <row r="1515" spans="30:176" ht="12.75" x14ac:dyDescent="0.2">
      <c r="AD1515" s="63">
        <v>35590</v>
      </c>
      <c r="AE1515" s="64">
        <v>35674</v>
      </c>
      <c r="AF1515" s="65" t="s">
        <v>3722</v>
      </c>
      <c r="AG1515" s="66" t="s">
        <v>3723</v>
      </c>
      <c r="AH1515" s="67">
        <v>2.1800000000000002</v>
      </c>
      <c r="AI1515" s="68" t="s">
        <v>2280</v>
      </c>
      <c r="AJ1515" s="67">
        <v>0</v>
      </c>
      <c r="AK1515" s="69">
        <v>-100000</v>
      </c>
      <c r="FT1515" s="14"/>
    </row>
    <row r="1516" spans="30:176" ht="12.75" x14ac:dyDescent="0.2">
      <c r="AD1516" s="63">
        <v>35592</v>
      </c>
      <c r="AE1516" s="64">
        <v>35674</v>
      </c>
      <c r="AF1516" s="65" t="s">
        <v>3678</v>
      </c>
      <c r="AG1516" s="66" t="s">
        <v>3679</v>
      </c>
      <c r="AH1516" s="67">
        <v>2.125</v>
      </c>
      <c r="AI1516" s="68" t="s">
        <v>2254</v>
      </c>
      <c r="AJ1516" s="67">
        <v>0</v>
      </c>
      <c r="AK1516" s="69">
        <v>-1330000</v>
      </c>
      <c r="FT1516" s="14"/>
    </row>
    <row r="1517" spans="30:176" ht="12.75" x14ac:dyDescent="0.2">
      <c r="AD1517" s="63">
        <v>35592</v>
      </c>
      <c r="AE1517" s="64">
        <v>35674</v>
      </c>
      <c r="AF1517" s="65" t="s">
        <v>3678</v>
      </c>
      <c r="AG1517" s="66" t="s">
        <v>3679</v>
      </c>
      <c r="AH1517" s="67">
        <v>2.12</v>
      </c>
      <c r="AI1517" s="68" t="s">
        <v>2254</v>
      </c>
      <c r="AJ1517" s="67">
        <v>0</v>
      </c>
      <c r="AK1517" s="69">
        <v>-500000</v>
      </c>
      <c r="FT1517" s="14"/>
    </row>
    <row r="1518" spans="30:176" ht="12.75" x14ac:dyDescent="0.2">
      <c r="AD1518" s="63">
        <v>35600</v>
      </c>
      <c r="AE1518" s="64">
        <v>35674</v>
      </c>
      <c r="AF1518" s="65" t="s">
        <v>3686</v>
      </c>
      <c r="AG1518" s="66" t="s">
        <v>3687</v>
      </c>
      <c r="AH1518" s="67">
        <v>2.2120000000000002</v>
      </c>
      <c r="AI1518" s="68" t="s">
        <v>2254</v>
      </c>
      <c r="AJ1518" s="67">
        <v>0</v>
      </c>
      <c r="AK1518" s="69">
        <v>2000000</v>
      </c>
      <c r="FT1518" s="14"/>
    </row>
    <row r="1519" spans="30:176" ht="12.75" x14ac:dyDescent="0.2">
      <c r="AD1519" s="63">
        <v>35605</v>
      </c>
      <c r="AE1519" s="64">
        <v>35674</v>
      </c>
      <c r="AF1519" s="65" t="s">
        <v>3695</v>
      </c>
      <c r="AG1519" s="66" t="s">
        <v>3696</v>
      </c>
      <c r="AH1519" s="67">
        <v>2.25</v>
      </c>
      <c r="AI1519" s="68" t="s">
        <v>2254</v>
      </c>
      <c r="AJ1519" s="67">
        <v>0</v>
      </c>
      <c r="AK1519" s="69">
        <v>500000</v>
      </c>
      <c r="FT1519" s="14"/>
    </row>
    <row r="1520" spans="30:176" ht="12.75" x14ac:dyDescent="0.2">
      <c r="AD1520" s="63">
        <v>35605</v>
      </c>
      <c r="AE1520" s="64">
        <v>35674</v>
      </c>
      <c r="AF1520" s="65" t="s">
        <v>3695</v>
      </c>
      <c r="AG1520" s="66" t="s">
        <v>3696</v>
      </c>
      <c r="AH1520" s="67">
        <v>2.2599999999999998</v>
      </c>
      <c r="AI1520" s="68" t="s">
        <v>2254</v>
      </c>
      <c r="AJ1520" s="67">
        <v>0</v>
      </c>
      <c r="AK1520" s="69">
        <v>1000000</v>
      </c>
      <c r="FT1520" s="14"/>
    </row>
    <row r="1521" spans="30:176" ht="12.75" x14ac:dyDescent="0.2">
      <c r="AD1521" s="63">
        <v>35607</v>
      </c>
      <c r="AE1521" s="64">
        <v>35674</v>
      </c>
      <c r="AF1521" s="65" t="s">
        <v>3704</v>
      </c>
      <c r="AG1521" s="66" t="s">
        <v>3706</v>
      </c>
      <c r="AH1521" s="67">
        <v>2.15</v>
      </c>
      <c r="AI1521" s="68" t="s">
        <v>2254</v>
      </c>
      <c r="AJ1521" s="67">
        <v>0</v>
      </c>
      <c r="AK1521" s="69">
        <v>-1000000</v>
      </c>
      <c r="FT1521" s="14"/>
    </row>
    <row r="1522" spans="30:176" ht="12.75" x14ac:dyDescent="0.2">
      <c r="AD1522" s="63">
        <v>35608</v>
      </c>
      <c r="AE1522" s="64">
        <v>35674</v>
      </c>
      <c r="AF1522" s="65" t="s">
        <v>3815</v>
      </c>
      <c r="AG1522" s="66" t="s">
        <v>3816</v>
      </c>
      <c r="AH1522" s="67">
        <v>2.145</v>
      </c>
      <c r="AI1522" s="68" t="s">
        <v>2254</v>
      </c>
      <c r="AJ1522" s="67">
        <v>0</v>
      </c>
      <c r="AK1522" s="69">
        <v>400000</v>
      </c>
      <c r="FT1522" s="14"/>
    </row>
    <row r="1523" spans="30:176" ht="12.75" x14ac:dyDescent="0.2">
      <c r="AD1523" s="63">
        <v>35629</v>
      </c>
      <c r="AE1523" s="64">
        <v>35674</v>
      </c>
      <c r="AF1523" s="65" t="s">
        <v>3817</v>
      </c>
      <c r="AG1523" s="66" t="s">
        <v>3818</v>
      </c>
      <c r="AH1523" s="67">
        <v>2.14</v>
      </c>
      <c r="AI1523" s="68" t="s">
        <v>2254</v>
      </c>
      <c r="AJ1523" s="67">
        <v>0</v>
      </c>
      <c r="AK1523" s="69">
        <v>2000000</v>
      </c>
      <c r="FT1523" s="14"/>
    </row>
    <row r="1524" spans="30:176" ht="12.75" x14ac:dyDescent="0.2">
      <c r="AD1524" s="63">
        <v>35629</v>
      </c>
      <c r="AE1524" s="64">
        <v>35674</v>
      </c>
      <c r="AF1524" s="65" t="s">
        <v>3819</v>
      </c>
      <c r="AG1524" s="66" t="s">
        <v>3820</v>
      </c>
      <c r="AH1524" s="67">
        <v>2.1349999999999998</v>
      </c>
      <c r="AI1524" s="68" t="s">
        <v>2254</v>
      </c>
      <c r="AJ1524" s="67">
        <v>0</v>
      </c>
      <c r="AK1524" s="69">
        <v>1000000</v>
      </c>
      <c r="FT1524" s="14"/>
    </row>
    <row r="1525" spans="30:176" ht="12.75" x14ac:dyDescent="0.2">
      <c r="AD1525" s="63">
        <v>35632</v>
      </c>
      <c r="AE1525" s="64">
        <v>35674</v>
      </c>
      <c r="AF1525" s="65" t="s">
        <v>3798</v>
      </c>
      <c r="AG1525" s="66" t="s">
        <v>3799</v>
      </c>
      <c r="AH1525" s="67">
        <v>2.11</v>
      </c>
      <c r="AI1525" s="68" t="s">
        <v>2254</v>
      </c>
      <c r="AJ1525" s="67">
        <v>0</v>
      </c>
      <c r="AK1525" s="69">
        <v>-1000000</v>
      </c>
      <c r="FT1525" s="14"/>
    </row>
    <row r="1526" spans="30:176" ht="12.75" x14ac:dyDescent="0.2">
      <c r="AD1526" s="63">
        <v>35635</v>
      </c>
      <c r="AE1526" s="64">
        <v>35674</v>
      </c>
      <c r="AF1526" s="65" t="s">
        <v>3821</v>
      </c>
      <c r="AG1526" s="66" t="s">
        <v>3862</v>
      </c>
      <c r="AH1526" s="67">
        <v>2.11</v>
      </c>
      <c r="AI1526" s="68" t="s">
        <v>2280</v>
      </c>
      <c r="AJ1526" s="67">
        <v>0</v>
      </c>
      <c r="AK1526" s="69">
        <v>1000000</v>
      </c>
      <c r="FT1526" s="14"/>
    </row>
    <row r="1527" spans="30:176" ht="12.75" x14ac:dyDescent="0.2">
      <c r="AD1527" s="63">
        <v>35640</v>
      </c>
      <c r="AE1527" s="64">
        <v>35674</v>
      </c>
      <c r="AF1527" s="65" t="s">
        <v>3863</v>
      </c>
      <c r="AG1527" s="66" t="s">
        <v>3864</v>
      </c>
      <c r="AH1527" s="67">
        <v>2.14</v>
      </c>
      <c r="AI1527" s="68" t="s">
        <v>2254</v>
      </c>
      <c r="AJ1527" s="67">
        <v>0</v>
      </c>
      <c r="AK1527" s="69">
        <v>1000000</v>
      </c>
      <c r="FT1527" s="14"/>
    </row>
    <row r="1528" spans="30:176" ht="12.75" x14ac:dyDescent="0.2">
      <c r="AD1528" s="63">
        <v>35640</v>
      </c>
      <c r="AE1528" s="64">
        <v>35674</v>
      </c>
      <c r="AF1528" s="65" t="s">
        <v>3863</v>
      </c>
      <c r="AG1528" s="66" t="s">
        <v>3864</v>
      </c>
      <c r="AH1528" s="67">
        <v>2.1</v>
      </c>
      <c r="AI1528" s="68" t="s">
        <v>2254</v>
      </c>
      <c r="AJ1528" s="67">
        <v>0</v>
      </c>
      <c r="AK1528" s="69">
        <v>500000</v>
      </c>
      <c r="FT1528" s="14"/>
    </row>
    <row r="1529" spans="30:176" ht="12.75" x14ac:dyDescent="0.2">
      <c r="AD1529" s="63">
        <v>35642</v>
      </c>
      <c r="AE1529" s="64">
        <v>35674</v>
      </c>
      <c r="AF1529" s="65" t="s">
        <v>3865</v>
      </c>
      <c r="AG1529" s="66" t="s">
        <v>3866</v>
      </c>
      <c r="AH1529" s="67">
        <v>2.17</v>
      </c>
      <c r="AI1529" s="68" t="s">
        <v>2254</v>
      </c>
      <c r="AJ1529" s="67">
        <v>0</v>
      </c>
      <c r="AK1529" s="69">
        <v>-1000000</v>
      </c>
      <c r="FT1529" s="14"/>
    </row>
    <row r="1530" spans="30:176" ht="12.75" x14ac:dyDescent="0.2">
      <c r="AD1530" s="63">
        <v>35642</v>
      </c>
      <c r="AE1530" s="64">
        <v>35674</v>
      </c>
      <c r="AF1530" s="65" t="s">
        <v>3865</v>
      </c>
      <c r="AG1530" s="66" t="s">
        <v>3866</v>
      </c>
      <c r="AH1530" s="67">
        <v>2.1800000000000002</v>
      </c>
      <c r="AI1530" s="68" t="s">
        <v>2254</v>
      </c>
      <c r="AJ1530" s="67">
        <v>0</v>
      </c>
      <c r="AK1530" s="69">
        <v>-1000000</v>
      </c>
      <c r="FT1530" s="14"/>
    </row>
    <row r="1531" spans="30:176" ht="12.75" x14ac:dyDescent="0.2">
      <c r="AD1531" s="63">
        <v>35642</v>
      </c>
      <c r="AE1531" s="64">
        <v>35674</v>
      </c>
      <c r="AF1531" s="65" t="s">
        <v>3865</v>
      </c>
      <c r="AG1531" s="66" t="s">
        <v>3866</v>
      </c>
      <c r="AH1531" s="67">
        <v>2.2000000000000002</v>
      </c>
      <c r="AI1531" s="68" t="s">
        <v>2254</v>
      </c>
      <c r="AJ1531" s="67">
        <v>0</v>
      </c>
      <c r="AK1531" s="69">
        <v>-1000000</v>
      </c>
      <c r="FT1531" s="14"/>
    </row>
    <row r="1532" spans="30:176" ht="12.75" x14ac:dyDescent="0.2">
      <c r="AD1532" s="63">
        <v>35642</v>
      </c>
      <c r="AE1532" s="64">
        <v>35674</v>
      </c>
      <c r="AF1532" s="65" t="s">
        <v>3865</v>
      </c>
      <c r="AG1532" s="66" t="s">
        <v>3866</v>
      </c>
      <c r="AH1532" s="67">
        <v>2.1949999999999998</v>
      </c>
      <c r="AI1532" s="68" t="s">
        <v>2254</v>
      </c>
      <c r="AJ1532" s="67">
        <v>0</v>
      </c>
      <c r="AK1532" s="69">
        <v>-1000000</v>
      </c>
      <c r="FT1532" s="14"/>
    </row>
    <row r="1533" spans="30:176" ht="12.75" x14ac:dyDescent="0.2">
      <c r="AD1533" s="63">
        <v>35642</v>
      </c>
      <c r="AE1533" s="64">
        <v>35674</v>
      </c>
      <c r="AF1533" s="65" t="s">
        <v>3865</v>
      </c>
      <c r="AG1533" s="66" t="s">
        <v>3866</v>
      </c>
      <c r="AH1533" s="67">
        <v>2.1749999999999998</v>
      </c>
      <c r="AI1533" s="68" t="s">
        <v>2254</v>
      </c>
      <c r="AJ1533" s="67">
        <v>0</v>
      </c>
      <c r="AK1533" s="69">
        <v>1000000</v>
      </c>
      <c r="FT1533" s="14"/>
    </row>
    <row r="1534" spans="30:176" ht="12.75" x14ac:dyDescent="0.2">
      <c r="AD1534" s="63">
        <v>35642</v>
      </c>
      <c r="AE1534" s="64">
        <v>35674</v>
      </c>
      <c r="AF1534" s="65" t="s">
        <v>3867</v>
      </c>
      <c r="AG1534" s="66" t="s">
        <v>3868</v>
      </c>
      <c r="AH1534" s="67">
        <v>2.1749999999999998</v>
      </c>
      <c r="AI1534" s="68" t="s">
        <v>2254</v>
      </c>
      <c r="AJ1534" s="67">
        <v>0</v>
      </c>
      <c r="AK1534" s="69">
        <v>1000000</v>
      </c>
      <c r="FT1534" s="14"/>
    </row>
    <row r="1535" spans="30:176" ht="12.75" x14ac:dyDescent="0.2">
      <c r="AD1535" s="63">
        <v>35643</v>
      </c>
      <c r="AE1535" s="64">
        <v>35674</v>
      </c>
      <c r="AF1535" s="65" t="s">
        <v>3869</v>
      </c>
      <c r="AG1535" s="66" t="s">
        <v>3870</v>
      </c>
      <c r="AH1535" s="67">
        <v>2.2050000000000001</v>
      </c>
      <c r="AI1535" s="68" t="s">
        <v>2254</v>
      </c>
      <c r="AJ1535" s="67">
        <v>0</v>
      </c>
      <c r="AK1535" s="69">
        <v>-1000000</v>
      </c>
      <c r="FT1535" s="14"/>
    </row>
    <row r="1536" spans="30:176" ht="12.75" x14ac:dyDescent="0.2">
      <c r="AD1536" s="63">
        <v>35646</v>
      </c>
      <c r="AE1536" s="64">
        <v>35674</v>
      </c>
      <c r="AF1536" s="65" t="s">
        <v>3871</v>
      </c>
      <c r="AG1536" s="66" t="s">
        <v>3872</v>
      </c>
      <c r="AH1536" s="67">
        <v>2.2599999999999998</v>
      </c>
      <c r="AI1536" s="68" t="s">
        <v>2254</v>
      </c>
      <c r="AJ1536" s="67">
        <v>0</v>
      </c>
      <c r="AK1536" s="69">
        <v>750000</v>
      </c>
      <c r="FT1536" s="14"/>
    </row>
    <row r="1537" spans="30:176" ht="12.75" x14ac:dyDescent="0.2">
      <c r="AD1537" s="63">
        <v>35646</v>
      </c>
      <c r="AE1537" s="64">
        <v>35674</v>
      </c>
      <c r="AF1537" s="65" t="s">
        <v>3871</v>
      </c>
      <c r="AG1537" s="66" t="s">
        <v>3872</v>
      </c>
      <c r="AH1537" s="67">
        <v>2.3250000000000002</v>
      </c>
      <c r="AI1537" s="68" t="s">
        <v>2254</v>
      </c>
      <c r="AJ1537" s="67">
        <v>0</v>
      </c>
      <c r="AK1537" s="69">
        <v>-750000</v>
      </c>
      <c r="FT1537" s="14"/>
    </row>
    <row r="1538" spans="30:176" ht="12.75" x14ac:dyDescent="0.2">
      <c r="AD1538" s="63">
        <v>35646</v>
      </c>
      <c r="AE1538" s="64">
        <v>35674</v>
      </c>
      <c r="AF1538" s="65" t="s">
        <v>3871</v>
      </c>
      <c r="AG1538" s="66" t="s">
        <v>3872</v>
      </c>
      <c r="AH1538" s="67">
        <v>2.35</v>
      </c>
      <c r="AI1538" s="68" t="s">
        <v>2254</v>
      </c>
      <c r="AJ1538" s="67">
        <v>0</v>
      </c>
      <c r="AK1538" s="69">
        <v>1000000</v>
      </c>
      <c r="FT1538" s="14"/>
    </row>
    <row r="1539" spans="30:176" ht="12.75" x14ac:dyDescent="0.2">
      <c r="AD1539" s="63">
        <v>35646</v>
      </c>
      <c r="AE1539" s="64">
        <v>35674</v>
      </c>
      <c r="AF1539" s="65" t="s">
        <v>3871</v>
      </c>
      <c r="AG1539" s="66" t="s">
        <v>3872</v>
      </c>
      <c r="AH1539" s="67">
        <v>2.33</v>
      </c>
      <c r="AI1539" s="68" t="s">
        <v>2254</v>
      </c>
      <c r="AJ1539" s="67">
        <v>0</v>
      </c>
      <c r="AK1539" s="69">
        <v>-1000000</v>
      </c>
      <c r="FT1539" s="14"/>
    </row>
    <row r="1540" spans="30:176" ht="12.75" x14ac:dyDescent="0.2">
      <c r="AD1540" s="63">
        <v>35647</v>
      </c>
      <c r="AE1540" s="64">
        <v>35674</v>
      </c>
      <c r="AF1540" s="65" t="s">
        <v>3873</v>
      </c>
      <c r="AG1540" s="66" t="s">
        <v>3874</v>
      </c>
      <c r="AH1540" s="67">
        <v>2.36</v>
      </c>
      <c r="AI1540" s="68" t="s">
        <v>2254</v>
      </c>
      <c r="AJ1540" s="67">
        <v>0</v>
      </c>
      <c r="AK1540" s="69">
        <v>2000000</v>
      </c>
      <c r="FT1540" s="14"/>
    </row>
    <row r="1541" spans="30:176" ht="12.75" x14ac:dyDescent="0.2">
      <c r="AD1541" s="63">
        <v>35647</v>
      </c>
      <c r="AE1541" s="64">
        <v>35674</v>
      </c>
      <c r="AF1541" s="65" t="s">
        <v>3873</v>
      </c>
      <c r="AG1541" s="66" t="s">
        <v>3874</v>
      </c>
      <c r="AH1541" s="67">
        <v>2.3730000000000002</v>
      </c>
      <c r="AI1541" s="68" t="s">
        <v>2254</v>
      </c>
      <c r="AJ1541" s="67">
        <v>0</v>
      </c>
      <c r="AK1541" s="69">
        <v>2000000</v>
      </c>
      <c r="FT1541" s="14"/>
    </row>
    <row r="1542" spans="30:176" ht="12.75" x14ac:dyDescent="0.2">
      <c r="AD1542" s="63">
        <v>35648</v>
      </c>
      <c r="AE1542" s="64">
        <v>35674</v>
      </c>
      <c r="AF1542" s="65" t="s">
        <v>3875</v>
      </c>
      <c r="AG1542" s="66" t="s">
        <v>3876</v>
      </c>
      <c r="AH1542" s="67">
        <v>2.36</v>
      </c>
      <c r="AI1542" s="68" t="s">
        <v>2280</v>
      </c>
      <c r="AJ1542" s="67">
        <v>0</v>
      </c>
      <c r="AK1542" s="69">
        <v>500000</v>
      </c>
      <c r="FT1542" s="14"/>
    </row>
    <row r="1543" spans="30:176" ht="12.75" x14ac:dyDescent="0.2">
      <c r="AD1543" s="63">
        <v>35648</v>
      </c>
      <c r="AE1543" s="64">
        <v>35674</v>
      </c>
      <c r="AF1543" s="65" t="s">
        <v>3875</v>
      </c>
      <c r="AG1543" s="66" t="s">
        <v>3876</v>
      </c>
      <c r="AH1543" s="67">
        <v>2.36</v>
      </c>
      <c r="AI1543" s="68" t="s">
        <v>2280</v>
      </c>
      <c r="AJ1543" s="67">
        <v>0</v>
      </c>
      <c r="AK1543" s="69">
        <v>500000</v>
      </c>
      <c r="FT1543" s="14"/>
    </row>
    <row r="1544" spans="30:176" ht="12.75" x14ac:dyDescent="0.2">
      <c r="AD1544" s="63">
        <v>35649</v>
      </c>
      <c r="AE1544" s="64">
        <v>35674</v>
      </c>
      <c r="AF1544" s="65" t="s">
        <v>3877</v>
      </c>
      <c r="AG1544" s="66" t="s">
        <v>3878</v>
      </c>
      <c r="AH1544" s="67">
        <v>2.48</v>
      </c>
      <c r="AI1544" s="68" t="s">
        <v>2280</v>
      </c>
      <c r="AJ1544" s="67">
        <v>0</v>
      </c>
      <c r="AK1544" s="69">
        <v>-100000</v>
      </c>
      <c r="FT1544" s="14"/>
    </row>
    <row r="1545" spans="30:176" ht="12.75" x14ac:dyDescent="0.2">
      <c r="AD1545" s="63">
        <v>35649</v>
      </c>
      <c r="AE1545" s="64">
        <v>35674</v>
      </c>
      <c r="AF1545" s="65" t="s">
        <v>3877</v>
      </c>
      <c r="AG1545" s="66" t="s">
        <v>3878</v>
      </c>
      <c r="AH1545" s="67">
        <v>2.4550000000000001</v>
      </c>
      <c r="AI1545" s="68" t="s">
        <v>2280</v>
      </c>
      <c r="AJ1545" s="67">
        <v>0</v>
      </c>
      <c r="AK1545" s="69">
        <v>-100000</v>
      </c>
      <c r="FT1545" s="14"/>
    </row>
    <row r="1546" spans="30:176" ht="12.75" x14ac:dyDescent="0.2">
      <c r="AD1546" s="63">
        <v>35650</v>
      </c>
      <c r="AE1546" s="64">
        <v>35674</v>
      </c>
      <c r="AF1546" s="65" t="s">
        <v>3879</v>
      </c>
      <c r="AG1546" s="66" t="s">
        <v>3880</v>
      </c>
      <c r="AH1546" s="67">
        <v>2.395</v>
      </c>
      <c r="AI1546" s="68" t="s">
        <v>2280</v>
      </c>
      <c r="AJ1546" s="67">
        <v>0</v>
      </c>
      <c r="AK1546" s="69">
        <v>500000</v>
      </c>
      <c r="FT1546" s="14"/>
    </row>
    <row r="1547" spans="30:176" ht="12.75" x14ac:dyDescent="0.2">
      <c r="AD1547" s="63">
        <v>35653</v>
      </c>
      <c r="AE1547" s="64">
        <v>35674</v>
      </c>
      <c r="AF1547" s="65" t="s">
        <v>3881</v>
      </c>
      <c r="AG1547" s="66" t="s">
        <v>3882</v>
      </c>
      <c r="AH1547" s="67">
        <v>2.54</v>
      </c>
      <c r="AI1547" s="68" t="s">
        <v>2280</v>
      </c>
      <c r="AJ1547" s="67">
        <v>0</v>
      </c>
      <c r="AK1547" s="69">
        <v>1000000</v>
      </c>
      <c r="FT1547" s="14"/>
    </row>
    <row r="1548" spans="30:176" ht="12.75" x14ac:dyDescent="0.2">
      <c r="AD1548" s="63">
        <v>35653</v>
      </c>
      <c r="AE1548" s="64">
        <v>35674</v>
      </c>
      <c r="AF1548" s="65" t="s">
        <v>3881</v>
      </c>
      <c r="AG1548" s="66" t="s">
        <v>3882</v>
      </c>
      <c r="AH1548" s="67">
        <v>2.5299999999999998</v>
      </c>
      <c r="AI1548" s="68" t="s">
        <v>2280</v>
      </c>
      <c r="AJ1548" s="67">
        <v>0</v>
      </c>
      <c r="AK1548" s="69">
        <v>1500000</v>
      </c>
      <c r="FT1548" s="14"/>
    </row>
    <row r="1549" spans="30:176" ht="12.75" x14ac:dyDescent="0.2">
      <c r="AD1549" s="63">
        <v>35654</v>
      </c>
      <c r="AE1549" s="64">
        <v>35674</v>
      </c>
      <c r="AF1549" s="65" t="s">
        <v>3883</v>
      </c>
      <c r="AG1549" s="66" t="s">
        <v>3884</v>
      </c>
      <c r="AH1549" s="67">
        <v>2.5350000000000001</v>
      </c>
      <c r="AI1549" s="68" t="s">
        <v>2254</v>
      </c>
      <c r="AJ1549" s="67">
        <v>0</v>
      </c>
      <c r="AK1549" s="69">
        <v>1000000</v>
      </c>
      <c r="FT1549" s="14"/>
    </row>
    <row r="1550" spans="30:176" ht="12.75" x14ac:dyDescent="0.2">
      <c r="AD1550" s="63">
        <v>35654</v>
      </c>
      <c r="AE1550" s="64">
        <v>35674</v>
      </c>
      <c r="AF1550" s="65" t="s">
        <v>3885</v>
      </c>
      <c r="AG1550" s="66" t="s">
        <v>3886</v>
      </c>
      <c r="AH1550" s="67">
        <v>2.52</v>
      </c>
      <c r="AI1550" s="68" t="s">
        <v>2254</v>
      </c>
      <c r="AJ1550" s="67">
        <v>0</v>
      </c>
      <c r="AK1550" s="69">
        <v>1000000</v>
      </c>
      <c r="FT1550" s="14"/>
    </row>
    <row r="1551" spans="30:176" ht="12.75" x14ac:dyDescent="0.2">
      <c r="AD1551" s="63">
        <v>35655</v>
      </c>
      <c r="AE1551" s="64">
        <v>35674</v>
      </c>
      <c r="AF1551" s="65" t="s">
        <v>3887</v>
      </c>
      <c r="AG1551" s="66" t="s">
        <v>3888</v>
      </c>
      <c r="AH1551" s="67">
        <v>2.4249999999999998</v>
      </c>
      <c r="AI1551" s="68" t="s">
        <v>2254</v>
      </c>
      <c r="AJ1551" s="67">
        <v>0</v>
      </c>
      <c r="AK1551" s="69">
        <v>-750000</v>
      </c>
      <c r="FT1551" s="14"/>
    </row>
    <row r="1552" spans="30:176" ht="12.75" x14ac:dyDescent="0.2">
      <c r="AD1552" s="63">
        <v>35655</v>
      </c>
      <c r="AE1552" s="64">
        <v>35674</v>
      </c>
      <c r="AF1552" s="65" t="s">
        <v>3887</v>
      </c>
      <c r="AG1552" s="66" t="s">
        <v>3888</v>
      </c>
      <c r="AH1552" s="67">
        <v>2.4049999999999998</v>
      </c>
      <c r="AI1552" s="68" t="s">
        <v>2254</v>
      </c>
      <c r="AJ1552" s="67">
        <v>0</v>
      </c>
      <c r="AK1552" s="69">
        <v>-1000000</v>
      </c>
      <c r="FT1552" s="14"/>
    </row>
    <row r="1553" spans="30:176" ht="12.75" x14ac:dyDescent="0.2">
      <c r="AD1553" s="63">
        <v>35655</v>
      </c>
      <c r="AE1553" s="64">
        <v>35674</v>
      </c>
      <c r="AF1553" s="65" t="s">
        <v>3887</v>
      </c>
      <c r="AG1553" s="66" t="s">
        <v>3888</v>
      </c>
      <c r="AH1553" s="67">
        <v>2.4350000000000001</v>
      </c>
      <c r="AI1553" s="68" t="s">
        <v>2254</v>
      </c>
      <c r="AJ1553" s="67">
        <v>0</v>
      </c>
      <c r="AK1553" s="69">
        <v>1000000</v>
      </c>
      <c r="FT1553" s="14"/>
    </row>
    <row r="1554" spans="30:176" ht="12.75" x14ac:dyDescent="0.2">
      <c r="AD1554" s="63">
        <v>35656</v>
      </c>
      <c r="AE1554" s="64">
        <v>35674</v>
      </c>
      <c r="AF1554" s="65" t="s">
        <v>3889</v>
      </c>
      <c r="AG1554" s="66" t="s">
        <v>3890</v>
      </c>
      <c r="AH1554" s="67">
        <v>2.5249999999999999</v>
      </c>
      <c r="AI1554" s="68" t="s">
        <v>2254</v>
      </c>
      <c r="AJ1554" s="67">
        <v>0</v>
      </c>
      <c r="AK1554" s="69">
        <v>500000</v>
      </c>
      <c r="FT1554" s="14"/>
    </row>
    <row r="1555" spans="30:176" ht="12.75" x14ac:dyDescent="0.2">
      <c r="AD1555" s="63">
        <v>35656</v>
      </c>
      <c r="AE1555" s="64">
        <v>35674</v>
      </c>
      <c r="AF1555" s="65" t="s">
        <v>3889</v>
      </c>
      <c r="AG1555" s="66" t="s">
        <v>3890</v>
      </c>
      <c r="AH1555" s="67">
        <v>2.5249999999999999</v>
      </c>
      <c r="AI1555" s="68" t="s">
        <v>2254</v>
      </c>
      <c r="AJ1555" s="67">
        <v>0</v>
      </c>
      <c r="AK1555" s="69">
        <v>500000</v>
      </c>
      <c r="FT1555" s="14"/>
    </row>
    <row r="1556" spans="30:176" ht="12.75" x14ac:dyDescent="0.2">
      <c r="AD1556" s="63">
        <v>35656</v>
      </c>
      <c r="AE1556" s="64">
        <v>35674</v>
      </c>
      <c r="AF1556" s="65" t="s">
        <v>3889</v>
      </c>
      <c r="AG1556" s="66" t="s">
        <v>3890</v>
      </c>
      <c r="AH1556" s="67">
        <v>2.5249999999999999</v>
      </c>
      <c r="AI1556" s="68" t="s">
        <v>2254</v>
      </c>
      <c r="AJ1556" s="67">
        <v>0</v>
      </c>
      <c r="AK1556" s="69">
        <v>500000</v>
      </c>
      <c r="FT1556" s="14"/>
    </row>
    <row r="1557" spans="30:176" ht="12.75" x14ac:dyDescent="0.2">
      <c r="AD1557" s="63">
        <v>35657</v>
      </c>
      <c r="AE1557" s="64">
        <v>35674</v>
      </c>
      <c r="AF1557" s="65" t="s">
        <v>3891</v>
      </c>
      <c r="AG1557" s="66" t="s">
        <v>3892</v>
      </c>
      <c r="AH1557" s="67">
        <v>2.46</v>
      </c>
      <c r="AI1557" s="68" t="s">
        <v>2280</v>
      </c>
      <c r="AJ1557" s="67">
        <v>0</v>
      </c>
      <c r="AK1557" s="69">
        <v>-250000</v>
      </c>
      <c r="FT1557" s="14"/>
    </row>
    <row r="1558" spans="30:176" ht="12.75" x14ac:dyDescent="0.2">
      <c r="AD1558" s="63">
        <v>35657</v>
      </c>
      <c r="AE1558" s="64">
        <v>35674</v>
      </c>
      <c r="AF1558" s="65" t="s">
        <v>3893</v>
      </c>
      <c r="AG1558" s="66" t="s">
        <v>3894</v>
      </c>
      <c r="AH1558" s="67">
        <v>2.4700000000000002</v>
      </c>
      <c r="AI1558" s="68" t="s">
        <v>2254</v>
      </c>
      <c r="AJ1558" s="67">
        <v>0</v>
      </c>
      <c r="AK1558" s="69">
        <v>300000</v>
      </c>
      <c r="FT1558" s="14"/>
    </row>
    <row r="1559" spans="30:176" ht="12.75" x14ac:dyDescent="0.2">
      <c r="AD1559" s="63">
        <v>35660</v>
      </c>
      <c r="AE1559" s="64">
        <v>35674</v>
      </c>
      <c r="AF1559" s="65" t="s">
        <v>3895</v>
      </c>
      <c r="AG1559" s="66" t="s">
        <v>3896</v>
      </c>
      <c r="AH1559" s="67">
        <v>2.44</v>
      </c>
      <c r="AI1559" s="68" t="s">
        <v>2254</v>
      </c>
      <c r="AJ1559" s="67">
        <v>0</v>
      </c>
      <c r="AK1559" s="69">
        <v>-500000</v>
      </c>
      <c r="FT1559" s="14"/>
    </row>
    <row r="1560" spans="30:176" ht="12.75" customHeight="1" x14ac:dyDescent="0.2">
      <c r="AD1560" s="63">
        <v>35664</v>
      </c>
      <c r="AE1560" s="64">
        <v>35674</v>
      </c>
      <c r="AF1560" s="65" t="s">
        <v>3897</v>
      </c>
      <c r="AG1560" s="66" t="s">
        <v>3942</v>
      </c>
      <c r="AH1560" s="67">
        <v>2.395</v>
      </c>
      <c r="AI1560" s="68" t="s">
        <v>2280</v>
      </c>
      <c r="AJ1560" s="67">
        <v>0</v>
      </c>
      <c r="AK1560" s="69">
        <v>-500000</v>
      </c>
      <c r="FT1560" s="14"/>
    </row>
    <row r="1561" spans="30:176" ht="12.75" x14ac:dyDescent="0.2">
      <c r="AK1561" s="69">
        <f>SUM(AK1471:AK1560)</f>
        <v>7460000</v>
      </c>
      <c r="FT1561" s="14"/>
    </row>
    <row r="1562" spans="30:176" ht="12.75" x14ac:dyDescent="0.2">
      <c r="AK1562" s="69"/>
      <c r="FT1562" s="14"/>
    </row>
    <row r="1563" spans="30:176" ht="12.75" x14ac:dyDescent="0.2">
      <c r="AD1563" s="63">
        <v>35306</v>
      </c>
      <c r="AE1563" s="64">
        <v>35704</v>
      </c>
      <c r="AF1563" s="65" t="s">
        <v>2426</v>
      </c>
      <c r="AG1563" s="66" t="s">
        <v>3610</v>
      </c>
      <c r="AH1563" s="67">
        <v>1.97</v>
      </c>
      <c r="AI1563" s="68" t="s">
        <v>2245</v>
      </c>
      <c r="AJ1563" s="67">
        <v>0</v>
      </c>
      <c r="AK1563" s="69">
        <v>3500000</v>
      </c>
      <c r="FT1563" s="14"/>
    </row>
    <row r="1564" spans="30:176" ht="12.75" x14ac:dyDescent="0.2">
      <c r="AD1564" s="63">
        <v>35362</v>
      </c>
      <c r="AE1564" s="64">
        <v>35704</v>
      </c>
      <c r="AF1564" s="65" t="s">
        <v>3707</v>
      </c>
      <c r="AG1564" s="66" t="s">
        <v>3708</v>
      </c>
      <c r="AH1564" s="67">
        <v>2.02</v>
      </c>
      <c r="AI1564" s="68" t="s">
        <v>2245</v>
      </c>
      <c r="AJ1564" s="67">
        <v>0</v>
      </c>
      <c r="AK1564" s="69">
        <v>4000000</v>
      </c>
      <c r="FT1564" s="14"/>
    </row>
    <row r="1565" spans="30:176" ht="12.75" x14ac:dyDescent="0.2">
      <c r="AD1565" s="63">
        <v>35395</v>
      </c>
      <c r="AE1565" s="64">
        <v>35704</v>
      </c>
      <c r="AF1565" s="65" t="s">
        <v>3175</v>
      </c>
      <c r="AG1565" s="66" t="s">
        <v>3176</v>
      </c>
      <c r="AH1565" s="67">
        <v>2.2200000000000002</v>
      </c>
      <c r="AI1565" s="68" t="s">
        <v>2245</v>
      </c>
      <c r="AJ1565" s="67">
        <v>0</v>
      </c>
      <c r="AK1565" s="69">
        <v>1000000</v>
      </c>
      <c r="FT1565" s="14"/>
    </row>
    <row r="1566" spans="30:176" ht="12.75" x14ac:dyDescent="0.2">
      <c r="AD1566" s="63">
        <v>35474</v>
      </c>
      <c r="AE1566" s="64">
        <v>35704</v>
      </c>
      <c r="AF1566" s="65" t="s">
        <v>3360</v>
      </c>
      <c r="AG1566" s="66" t="s">
        <v>3361</v>
      </c>
      <c r="AH1566" s="67">
        <v>1.9750000000000001</v>
      </c>
      <c r="AI1566" s="68" t="s">
        <v>2280</v>
      </c>
      <c r="AJ1566" s="67">
        <v>0</v>
      </c>
      <c r="AK1566" s="69">
        <v>-310000</v>
      </c>
      <c r="FT1566" s="14"/>
    </row>
    <row r="1567" spans="30:176" ht="12.75" x14ac:dyDescent="0.2">
      <c r="AD1567" s="63">
        <v>35479</v>
      </c>
      <c r="AE1567" s="64">
        <v>35704</v>
      </c>
      <c r="AF1567" s="65" t="s">
        <v>3362</v>
      </c>
      <c r="AG1567" s="66" t="s">
        <v>3363</v>
      </c>
      <c r="AH1567" s="67">
        <v>2</v>
      </c>
      <c r="AI1567" s="68" t="s">
        <v>2280</v>
      </c>
      <c r="AJ1567" s="67">
        <v>0</v>
      </c>
      <c r="AK1567" s="69">
        <v>-2500000</v>
      </c>
      <c r="FT1567" s="14"/>
    </row>
    <row r="1568" spans="30:176" ht="12.75" x14ac:dyDescent="0.2">
      <c r="AD1568" s="63">
        <v>35481</v>
      </c>
      <c r="AE1568" s="64">
        <v>35704</v>
      </c>
      <c r="AF1568" s="65" t="s">
        <v>3368</v>
      </c>
      <c r="AG1568" s="66" t="s">
        <v>3369</v>
      </c>
      <c r="AH1568" s="67">
        <v>2.02</v>
      </c>
      <c r="AI1568" s="68" t="s">
        <v>2280</v>
      </c>
      <c r="AJ1568" s="67">
        <v>0</v>
      </c>
      <c r="AK1568" s="69">
        <v>-1000000</v>
      </c>
      <c r="FT1568" s="14"/>
    </row>
    <row r="1569" spans="30:176" ht="12.75" x14ac:dyDescent="0.2">
      <c r="AD1569" s="63">
        <v>35481</v>
      </c>
      <c r="AE1569" s="64">
        <v>35704</v>
      </c>
      <c r="AF1569" s="65" t="s">
        <v>3368</v>
      </c>
      <c r="AG1569" s="66" t="s">
        <v>3369</v>
      </c>
      <c r="AH1569" s="67">
        <v>2.02</v>
      </c>
      <c r="AI1569" s="68" t="s">
        <v>2280</v>
      </c>
      <c r="AJ1569" s="67">
        <v>0</v>
      </c>
      <c r="AK1569" s="69">
        <v>-1000000</v>
      </c>
      <c r="FT1569" s="14"/>
    </row>
    <row r="1570" spans="30:176" ht="12.75" x14ac:dyDescent="0.2">
      <c r="AD1570" s="63">
        <v>35485</v>
      </c>
      <c r="AE1570" s="64">
        <v>35704</v>
      </c>
      <c r="AF1570" s="65" t="s">
        <v>3372</v>
      </c>
      <c r="AG1570" s="66" t="s">
        <v>3373</v>
      </c>
      <c r="AH1570" s="67">
        <v>2.0150000000000001</v>
      </c>
      <c r="AI1570" s="68" t="s">
        <v>2280</v>
      </c>
      <c r="AJ1570" s="67">
        <v>0</v>
      </c>
      <c r="AK1570" s="69">
        <v>-1000000</v>
      </c>
      <c r="FT1570" s="14"/>
    </row>
    <row r="1571" spans="30:176" ht="12.75" x14ac:dyDescent="0.2">
      <c r="AD1571" s="63">
        <v>35487</v>
      </c>
      <c r="AE1571" s="64">
        <v>35704</v>
      </c>
      <c r="AF1571" s="65" t="s">
        <v>3709</v>
      </c>
      <c r="AG1571" s="66" t="s">
        <v>3710</v>
      </c>
      <c r="AH1571" s="67">
        <v>1.9850000000000001</v>
      </c>
      <c r="AI1571" s="68" t="s">
        <v>2280</v>
      </c>
      <c r="AJ1571" s="67">
        <v>0</v>
      </c>
      <c r="AK1571" s="69">
        <v>-2250000</v>
      </c>
      <c r="FT1571" s="14"/>
    </row>
    <row r="1572" spans="30:176" ht="12.75" x14ac:dyDescent="0.2">
      <c r="AD1572" s="63">
        <v>35496</v>
      </c>
      <c r="AE1572" s="64">
        <v>35704</v>
      </c>
      <c r="AF1572" s="65" t="s">
        <v>3480</v>
      </c>
      <c r="AG1572" s="66" t="s">
        <v>3481</v>
      </c>
      <c r="AH1572" s="67">
        <v>2.145</v>
      </c>
      <c r="AI1572" s="68" t="s">
        <v>2254</v>
      </c>
      <c r="AJ1572" s="67">
        <v>0</v>
      </c>
      <c r="AK1572" s="69">
        <v>775000</v>
      </c>
      <c r="FT1572" s="14"/>
    </row>
    <row r="1573" spans="30:176" ht="12.75" x14ac:dyDescent="0.2">
      <c r="AD1573" s="63">
        <v>35499</v>
      </c>
      <c r="AE1573" s="64">
        <v>35704</v>
      </c>
      <c r="AF1573" s="65" t="s">
        <v>3482</v>
      </c>
      <c r="AG1573" s="66" t="s">
        <v>3483</v>
      </c>
      <c r="AH1573" s="67">
        <v>2.1139999999999999</v>
      </c>
      <c r="AI1573" s="68" t="s">
        <v>2254</v>
      </c>
      <c r="AJ1573" s="67">
        <v>0</v>
      </c>
      <c r="AK1573" s="69">
        <v>-775000</v>
      </c>
      <c r="FT1573" s="14"/>
    </row>
    <row r="1574" spans="30:176" ht="12.75" x14ac:dyDescent="0.2">
      <c r="AD1574" s="63">
        <v>35507</v>
      </c>
      <c r="AE1574" s="64">
        <v>35704</v>
      </c>
      <c r="AF1574" s="65" t="s">
        <v>3806</v>
      </c>
      <c r="AG1574" s="66" t="s">
        <v>3807</v>
      </c>
      <c r="AH1574" s="67">
        <v>2</v>
      </c>
      <c r="AI1574" s="68" t="s">
        <v>2254</v>
      </c>
      <c r="AJ1574" s="67">
        <v>0</v>
      </c>
      <c r="AK1574" s="69">
        <v>-440000</v>
      </c>
      <c r="FT1574" s="14"/>
    </row>
    <row r="1575" spans="30:176" ht="12.75" x14ac:dyDescent="0.2">
      <c r="AD1575" s="63">
        <v>35509</v>
      </c>
      <c r="AE1575" s="64">
        <v>35704</v>
      </c>
      <c r="AF1575" s="65" t="s">
        <v>3497</v>
      </c>
      <c r="AG1575" s="66" t="s">
        <v>3498</v>
      </c>
      <c r="AH1575" s="67">
        <v>2.0299999999999998</v>
      </c>
      <c r="AI1575" s="68" t="s">
        <v>2254</v>
      </c>
      <c r="AJ1575" s="67">
        <v>0</v>
      </c>
      <c r="AK1575" s="69">
        <v>-50000</v>
      </c>
      <c r="FT1575" s="14"/>
    </row>
    <row r="1576" spans="30:176" ht="12.75" x14ac:dyDescent="0.2">
      <c r="AD1576" s="63">
        <v>35513</v>
      </c>
      <c r="AE1576" s="64">
        <v>35704</v>
      </c>
      <c r="AF1576" s="65" t="s">
        <v>3943</v>
      </c>
      <c r="AG1576" s="66" t="s">
        <v>3944</v>
      </c>
      <c r="AH1576" s="67">
        <v>2</v>
      </c>
      <c r="AI1576" s="68" t="s">
        <v>2254</v>
      </c>
      <c r="AJ1576" s="67">
        <v>0</v>
      </c>
      <c r="AK1576" s="69">
        <v>50000</v>
      </c>
      <c r="FT1576" s="14"/>
    </row>
    <row r="1577" spans="30:176" ht="12.75" x14ac:dyDescent="0.2">
      <c r="AD1577" s="63">
        <v>35522</v>
      </c>
      <c r="AE1577" s="64">
        <v>35704</v>
      </c>
      <c r="AF1577" s="65" t="s">
        <v>3617</v>
      </c>
      <c r="AG1577" s="66" t="s">
        <v>3618</v>
      </c>
      <c r="AH1577" s="67">
        <v>2.028</v>
      </c>
      <c r="AI1577" s="68" t="s">
        <v>2280</v>
      </c>
      <c r="AJ1577" s="67">
        <v>0</v>
      </c>
      <c r="AK1577" s="69">
        <v>-500000</v>
      </c>
      <c r="FT1577" s="14"/>
    </row>
    <row r="1578" spans="30:176" ht="12.75" x14ac:dyDescent="0.2">
      <c r="AD1578" s="63">
        <v>35522</v>
      </c>
      <c r="AE1578" s="64">
        <v>35704</v>
      </c>
      <c r="AF1578" s="65" t="s">
        <v>3617</v>
      </c>
      <c r="AG1578" s="66" t="s">
        <v>3618</v>
      </c>
      <c r="AH1578" s="67">
        <v>2.028</v>
      </c>
      <c r="AI1578" s="68" t="s">
        <v>2280</v>
      </c>
      <c r="AJ1578" s="67">
        <v>0</v>
      </c>
      <c r="AK1578" s="69">
        <v>-1500000</v>
      </c>
      <c r="FT1578" s="14"/>
    </row>
    <row r="1579" spans="30:176" ht="12.75" x14ac:dyDescent="0.2">
      <c r="AD1579" s="63">
        <v>35535</v>
      </c>
      <c r="AE1579" s="64">
        <v>35704</v>
      </c>
      <c r="AF1579" s="65" t="s">
        <v>3809</v>
      </c>
      <c r="AG1579" s="66" t="s">
        <v>3810</v>
      </c>
      <c r="AH1579" s="67">
        <v>2.0750000000000002</v>
      </c>
      <c r="AI1579" s="68" t="s">
        <v>2280</v>
      </c>
      <c r="AJ1579" s="67">
        <v>0</v>
      </c>
      <c r="AK1579" s="69">
        <v>-1000000</v>
      </c>
      <c r="FT1579" s="14"/>
    </row>
    <row r="1580" spans="30:176" ht="12.75" x14ac:dyDescent="0.2">
      <c r="AD1580" s="63">
        <v>35537</v>
      </c>
      <c r="AE1580" s="64">
        <v>35704</v>
      </c>
      <c r="AF1580" s="65" t="s">
        <v>3533</v>
      </c>
      <c r="AG1580" s="66" t="s">
        <v>3534</v>
      </c>
      <c r="AH1580" s="67">
        <v>2.17</v>
      </c>
      <c r="AI1580" s="68" t="s">
        <v>2280</v>
      </c>
      <c r="AJ1580" s="67">
        <v>0</v>
      </c>
      <c r="AK1580" s="69">
        <v>3000000</v>
      </c>
      <c r="FT1580" s="14"/>
    </row>
    <row r="1581" spans="30:176" ht="12.75" x14ac:dyDescent="0.2">
      <c r="AD1581" s="63">
        <v>35551</v>
      </c>
      <c r="AE1581" s="64">
        <v>35704</v>
      </c>
      <c r="AF1581" s="65" t="s">
        <v>3568</v>
      </c>
      <c r="AG1581" s="66" t="s">
        <v>3569</v>
      </c>
      <c r="AH1581" s="67">
        <v>2.2400000000000002</v>
      </c>
      <c r="AI1581" s="68" t="s">
        <v>2280</v>
      </c>
      <c r="AJ1581" s="67">
        <v>0</v>
      </c>
      <c r="AK1581" s="69">
        <v>5000000</v>
      </c>
      <c r="FT1581" s="14"/>
    </row>
    <row r="1582" spans="30:176" ht="12.75" x14ac:dyDescent="0.2">
      <c r="AD1582" s="63">
        <v>35552</v>
      </c>
      <c r="AE1582" s="64">
        <v>35704</v>
      </c>
      <c r="AF1582" s="68" t="s">
        <v>3945</v>
      </c>
      <c r="AG1582" s="66" t="s">
        <v>3946</v>
      </c>
      <c r="AH1582" s="67">
        <v>2.27</v>
      </c>
      <c r="AI1582" s="68" t="s">
        <v>2280</v>
      </c>
      <c r="AJ1582" s="67">
        <v>0</v>
      </c>
      <c r="AK1582" s="69">
        <v>1200000</v>
      </c>
      <c r="FT1582" s="14"/>
    </row>
    <row r="1583" spans="30:176" ht="12.75" x14ac:dyDescent="0.2">
      <c r="AD1583" s="63">
        <v>35583</v>
      </c>
      <c r="AE1583" s="64">
        <v>35704</v>
      </c>
      <c r="AF1583" s="68" t="s">
        <v>3632</v>
      </c>
      <c r="AG1583" s="66" t="s">
        <v>3633</v>
      </c>
      <c r="AH1583" s="67">
        <v>2.2000000000000002</v>
      </c>
      <c r="AI1583" s="68" t="s">
        <v>2280</v>
      </c>
      <c r="AJ1583" s="67">
        <v>0</v>
      </c>
      <c r="AK1583" s="69">
        <v>-2000000</v>
      </c>
      <c r="FT1583" s="14"/>
    </row>
    <row r="1584" spans="30:176" ht="12.75" x14ac:dyDescent="0.2">
      <c r="AD1584" s="63">
        <v>35584</v>
      </c>
      <c r="AE1584" s="64">
        <v>35704</v>
      </c>
      <c r="AF1584" s="68" t="s">
        <v>3812</v>
      </c>
      <c r="AG1584" s="66" t="s">
        <v>3814</v>
      </c>
      <c r="AH1584" s="67">
        <v>2.11</v>
      </c>
      <c r="AI1584" s="68" t="s">
        <v>2280</v>
      </c>
      <c r="AJ1584" s="67">
        <v>0</v>
      </c>
      <c r="AK1584" s="69">
        <v>-2500000</v>
      </c>
      <c r="FT1584" s="14"/>
    </row>
    <row r="1585" spans="30:176" ht="12.75" x14ac:dyDescent="0.2">
      <c r="AD1585" s="63">
        <v>35584</v>
      </c>
      <c r="AE1585" s="64">
        <v>35704</v>
      </c>
      <c r="AF1585" s="68" t="s">
        <v>3812</v>
      </c>
      <c r="AG1585" s="66" t="s">
        <v>3814</v>
      </c>
      <c r="AH1585" s="67">
        <v>2.1150000000000002</v>
      </c>
      <c r="AI1585" s="68" t="s">
        <v>2280</v>
      </c>
      <c r="AJ1585" s="67">
        <v>0</v>
      </c>
      <c r="AK1585" s="69">
        <v>-500000</v>
      </c>
      <c r="FT1585" s="14"/>
    </row>
    <row r="1586" spans="30:176" ht="12.75" x14ac:dyDescent="0.2">
      <c r="AD1586" s="63">
        <v>35586</v>
      </c>
      <c r="AE1586" s="64">
        <v>35704</v>
      </c>
      <c r="AF1586" s="68" t="s">
        <v>3670</v>
      </c>
      <c r="AG1586" s="66" t="s">
        <v>3721</v>
      </c>
      <c r="AH1586" s="67">
        <v>2.15</v>
      </c>
      <c r="AI1586" s="68" t="s">
        <v>2280</v>
      </c>
      <c r="AJ1586" s="67">
        <v>0</v>
      </c>
      <c r="AK1586" s="69">
        <v>-1000000</v>
      </c>
      <c r="FT1586" s="14"/>
    </row>
    <row r="1587" spans="30:176" ht="12.75" x14ac:dyDescent="0.2">
      <c r="AD1587" s="63">
        <v>35586</v>
      </c>
      <c r="AE1587" s="64">
        <v>35704</v>
      </c>
      <c r="AF1587" s="68" t="s">
        <v>3720</v>
      </c>
      <c r="AG1587" s="66" t="s">
        <v>3947</v>
      </c>
      <c r="AH1587" s="67">
        <v>2.16</v>
      </c>
      <c r="AI1587" s="68" t="s">
        <v>2663</v>
      </c>
      <c r="AJ1587" s="67">
        <v>0</v>
      </c>
      <c r="AK1587" s="69">
        <v>-800000</v>
      </c>
      <c r="FT1587" s="14"/>
    </row>
    <row r="1588" spans="30:176" ht="12.75" x14ac:dyDescent="0.2">
      <c r="AD1588" s="63">
        <v>35600</v>
      </c>
      <c r="AE1588" s="64">
        <v>35704</v>
      </c>
      <c r="AF1588" s="68" t="s">
        <v>3688</v>
      </c>
      <c r="AG1588" s="66" t="s">
        <v>3689</v>
      </c>
      <c r="AH1588" s="67">
        <v>2.2149999999999999</v>
      </c>
      <c r="AI1588" s="68" t="s">
        <v>2254</v>
      </c>
      <c r="AJ1588" s="67">
        <v>0</v>
      </c>
      <c r="AK1588" s="69">
        <v>-1000000</v>
      </c>
      <c r="FT1588" s="14"/>
    </row>
    <row r="1589" spans="30:176" ht="12.75" x14ac:dyDescent="0.2">
      <c r="AD1589" s="63">
        <v>35601</v>
      </c>
      <c r="AE1589" s="64">
        <v>35704</v>
      </c>
      <c r="AF1589" s="68" t="s">
        <v>3690</v>
      </c>
      <c r="AG1589" s="66" t="s">
        <v>3691</v>
      </c>
      <c r="AH1589" s="67">
        <v>2.23</v>
      </c>
      <c r="AI1589" s="68" t="s">
        <v>2254</v>
      </c>
      <c r="AJ1589" s="67">
        <v>0</v>
      </c>
      <c r="AK1589" s="69">
        <v>-500000</v>
      </c>
      <c r="FT1589" s="14"/>
    </row>
    <row r="1590" spans="30:176" ht="12.75" x14ac:dyDescent="0.2">
      <c r="AD1590" s="63">
        <v>35605</v>
      </c>
      <c r="AE1590" s="64">
        <v>35704</v>
      </c>
      <c r="AF1590" s="68" t="s">
        <v>3695</v>
      </c>
      <c r="AG1590" s="66" t="s">
        <v>3696</v>
      </c>
      <c r="AH1590" s="67">
        <v>2.2650000000000001</v>
      </c>
      <c r="AI1590" s="68" t="s">
        <v>2254</v>
      </c>
      <c r="AJ1590" s="67">
        <v>0</v>
      </c>
      <c r="AK1590" s="69">
        <v>3620000</v>
      </c>
      <c r="FT1590" s="14"/>
    </row>
    <row r="1591" spans="30:176" ht="12.75" x14ac:dyDescent="0.2">
      <c r="AD1591" s="63">
        <v>35605</v>
      </c>
      <c r="AE1591" s="64">
        <v>35704</v>
      </c>
      <c r="AF1591" s="68" t="s">
        <v>3695</v>
      </c>
      <c r="AG1591" s="66" t="s">
        <v>3696</v>
      </c>
      <c r="AH1591" s="67">
        <v>2.27</v>
      </c>
      <c r="AI1591" s="68" t="s">
        <v>2254</v>
      </c>
      <c r="AJ1591" s="67">
        <v>0</v>
      </c>
      <c r="AK1591" s="69">
        <v>380000</v>
      </c>
      <c r="FT1591" s="14"/>
    </row>
    <row r="1592" spans="30:176" ht="12.75" x14ac:dyDescent="0.2">
      <c r="AD1592" s="63">
        <v>35606</v>
      </c>
      <c r="AE1592" s="64">
        <v>35704</v>
      </c>
      <c r="AF1592" s="68" t="s">
        <v>3697</v>
      </c>
      <c r="AG1592" s="66" t="s">
        <v>3698</v>
      </c>
      <c r="AH1592" s="67">
        <v>2.2549999999999999</v>
      </c>
      <c r="AI1592" s="68" t="s">
        <v>2254</v>
      </c>
      <c r="AJ1592" s="67">
        <v>0</v>
      </c>
      <c r="AK1592" s="69">
        <v>-1000000</v>
      </c>
      <c r="FT1592" s="14"/>
    </row>
    <row r="1593" spans="30:176" ht="12.75" x14ac:dyDescent="0.2">
      <c r="AD1593" s="63">
        <v>35608</v>
      </c>
      <c r="AE1593" s="64">
        <v>35704</v>
      </c>
      <c r="AF1593" s="68" t="s">
        <v>3727</v>
      </c>
      <c r="AG1593" s="66" t="s">
        <v>3728</v>
      </c>
      <c r="AH1593" s="67">
        <v>2.15</v>
      </c>
      <c r="AI1593" s="68" t="s">
        <v>2254</v>
      </c>
      <c r="AJ1593" s="67">
        <v>0</v>
      </c>
      <c r="AK1593" s="69">
        <v>-500000</v>
      </c>
      <c r="FT1593" s="14"/>
    </row>
    <row r="1594" spans="30:176" ht="12.75" x14ac:dyDescent="0.2">
      <c r="AD1594" s="63">
        <v>35611</v>
      </c>
      <c r="AE1594" s="64">
        <v>35704</v>
      </c>
      <c r="AF1594" s="68" t="s">
        <v>3948</v>
      </c>
      <c r="AG1594" s="66" t="s">
        <v>3949</v>
      </c>
      <c r="AH1594" s="67">
        <v>2.15</v>
      </c>
      <c r="AI1594" s="68" t="s">
        <v>2254</v>
      </c>
      <c r="AJ1594" s="67">
        <v>0</v>
      </c>
      <c r="AK1594" s="69">
        <v>-500000</v>
      </c>
      <c r="FT1594" s="14"/>
    </row>
    <row r="1595" spans="30:176" ht="12.75" x14ac:dyDescent="0.2">
      <c r="AD1595" s="63">
        <v>35618</v>
      </c>
      <c r="AE1595" s="64">
        <v>35704</v>
      </c>
      <c r="AF1595" s="68" t="s">
        <v>3950</v>
      </c>
      <c r="AG1595" s="66" t="s">
        <v>3951</v>
      </c>
      <c r="AH1595" s="67">
        <v>2.0950000000000002</v>
      </c>
      <c r="AI1595" s="68" t="s">
        <v>2254</v>
      </c>
      <c r="AJ1595" s="67">
        <v>0</v>
      </c>
      <c r="AK1595" s="69">
        <v>-500000</v>
      </c>
      <c r="FT1595" s="14"/>
    </row>
    <row r="1596" spans="30:176" ht="12.75" x14ac:dyDescent="0.2">
      <c r="AD1596" s="63">
        <v>35619</v>
      </c>
      <c r="AE1596" s="64">
        <v>35704</v>
      </c>
      <c r="AF1596" s="68" t="s">
        <v>3731</v>
      </c>
      <c r="AG1596" s="66" t="s">
        <v>3732</v>
      </c>
      <c r="AH1596" s="67">
        <v>2.1150000000000002</v>
      </c>
      <c r="AI1596" s="68" t="s">
        <v>2254</v>
      </c>
      <c r="AJ1596" s="67">
        <v>0</v>
      </c>
      <c r="AK1596" s="69">
        <v>-500000</v>
      </c>
      <c r="FT1596" s="14"/>
    </row>
    <row r="1597" spans="30:176" ht="12.75" x14ac:dyDescent="0.2">
      <c r="AD1597" s="63">
        <v>35629</v>
      </c>
      <c r="AE1597" s="64">
        <v>35704</v>
      </c>
      <c r="AF1597" s="68" t="s">
        <v>3817</v>
      </c>
      <c r="AG1597" s="66" t="s">
        <v>3818</v>
      </c>
      <c r="AH1597" s="67">
        <v>2.14</v>
      </c>
      <c r="AI1597" s="68" t="s">
        <v>2254</v>
      </c>
      <c r="AJ1597" s="67">
        <v>0</v>
      </c>
      <c r="AK1597" s="69">
        <v>-2000000</v>
      </c>
      <c r="FT1597" s="14"/>
    </row>
    <row r="1598" spans="30:176" ht="12.75" x14ac:dyDescent="0.2">
      <c r="AD1598" s="63">
        <v>35635</v>
      </c>
      <c r="AE1598" s="64">
        <v>35704</v>
      </c>
      <c r="AF1598" s="68" t="s">
        <v>3821</v>
      </c>
      <c r="AG1598" s="66" t="s">
        <v>3862</v>
      </c>
      <c r="AH1598" s="67">
        <v>2.1230000000000002</v>
      </c>
      <c r="AI1598" s="68" t="s">
        <v>2280</v>
      </c>
      <c r="AJ1598" s="67">
        <v>0</v>
      </c>
      <c r="AK1598" s="69">
        <v>-1000000</v>
      </c>
      <c r="FT1598" s="14"/>
    </row>
    <row r="1599" spans="30:176" ht="12.75" x14ac:dyDescent="0.2">
      <c r="AD1599" s="63">
        <v>35640</v>
      </c>
      <c r="AE1599" s="64">
        <v>35704</v>
      </c>
      <c r="AF1599" s="68" t="s">
        <v>3863</v>
      </c>
      <c r="AG1599" s="66" t="s">
        <v>3864</v>
      </c>
      <c r="AH1599" s="67">
        <v>2.14</v>
      </c>
      <c r="AI1599" s="68" t="s">
        <v>2254</v>
      </c>
      <c r="AJ1599" s="67">
        <v>0</v>
      </c>
      <c r="AK1599" s="69">
        <v>1000000</v>
      </c>
      <c r="FT1599" s="14"/>
    </row>
    <row r="1600" spans="30:176" ht="12.75" x14ac:dyDescent="0.2">
      <c r="AD1600" s="63">
        <v>35640</v>
      </c>
      <c r="AE1600" s="64">
        <v>35704</v>
      </c>
      <c r="AF1600" s="68" t="s">
        <v>3863</v>
      </c>
      <c r="AG1600" s="66" t="s">
        <v>3864</v>
      </c>
      <c r="AH1600" s="67">
        <v>2.11</v>
      </c>
      <c r="AI1600" s="68" t="s">
        <v>2254</v>
      </c>
      <c r="AJ1600" s="67">
        <v>0</v>
      </c>
      <c r="AK1600" s="69">
        <v>2000000</v>
      </c>
      <c r="FT1600" s="14"/>
    </row>
    <row r="1601" spans="30:176" ht="12.75" x14ac:dyDescent="0.2">
      <c r="AD1601" s="63">
        <v>35640</v>
      </c>
      <c r="AE1601" s="64">
        <v>35704</v>
      </c>
      <c r="AF1601" s="68" t="s">
        <v>3952</v>
      </c>
      <c r="AG1601" s="66" t="s">
        <v>3953</v>
      </c>
      <c r="AH1601" s="67">
        <v>2.1349999999999998</v>
      </c>
      <c r="AI1601" s="68" t="s">
        <v>2254</v>
      </c>
      <c r="AJ1601" s="67">
        <v>0</v>
      </c>
      <c r="AK1601" s="69">
        <v>-1000000</v>
      </c>
      <c r="FT1601" s="14"/>
    </row>
    <row r="1602" spans="30:176" ht="12.75" x14ac:dyDescent="0.2">
      <c r="AD1602" s="63">
        <v>35641</v>
      </c>
      <c r="AE1602" s="64">
        <v>35704</v>
      </c>
      <c r="AF1602" s="68" t="s">
        <v>3954</v>
      </c>
      <c r="AG1602" s="66" t="s">
        <v>3955</v>
      </c>
      <c r="AH1602" s="67">
        <v>2.1349999999999998</v>
      </c>
      <c r="AI1602" s="68" t="s">
        <v>2254</v>
      </c>
      <c r="AJ1602" s="67">
        <v>0</v>
      </c>
      <c r="AK1602" s="69">
        <v>1000000</v>
      </c>
      <c r="FT1602" s="14"/>
    </row>
    <row r="1603" spans="30:176" ht="12.75" x14ac:dyDescent="0.2">
      <c r="AD1603" s="63">
        <v>35642</v>
      </c>
      <c r="AE1603" s="64">
        <v>35704</v>
      </c>
      <c r="AF1603" s="68" t="s">
        <v>3865</v>
      </c>
      <c r="AG1603" s="66" t="s">
        <v>3866</v>
      </c>
      <c r="AH1603" s="67">
        <v>2.2000000000000002</v>
      </c>
      <c r="AI1603" s="68" t="s">
        <v>2254</v>
      </c>
      <c r="AJ1603" s="67">
        <v>0</v>
      </c>
      <c r="AK1603" s="69">
        <v>-500000</v>
      </c>
      <c r="FT1603" s="14"/>
    </row>
    <row r="1604" spans="30:176" ht="12.75" x14ac:dyDescent="0.2">
      <c r="AD1604" s="63">
        <v>35642</v>
      </c>
      <c r="AE1604" s="64">
        <v>35704</v>
      </c>
      <c r="AF1604" s="68" t="s">
        <v>3865</v>
      </c>
      <c r="AG1604" s="66" t="s">
        <v>3866</v>
      </c>
      <c r="AH1604" s="67">
        <v>2.1949999999999998</v>
      </c>
      <c r="AI1604" s="68" t="s">
        <v>2254</v>
      </c>
      <c r="AJ1604" s="67">
        <v>0</v>
      </c>
      <c r="AK1604" s="69">
        <v>-1000000</v>
      </c>
      <c r="FT1604" s="14"/>
    </row>
    <row r="1605" spans="30:176" ht="12.75" x14ac:dyDescent="0.2">
      <c r="AD1605" s="63">
        <v>35642</v>
      </c>
      <c r="AE1605" s="64">
        <v>35704</v>
      </c>
      <c r="AF1605" s="68" t="s">
        <v>3865</v>
      </c>
      <c r="AG1605" s="66" t="s">
        <v>3866</v>
      </c>
      <c r="AH1605" s="67">
        <v>2.19</v>
      </c>
      <c r="AI1605" s="68" t="s">
        <v>2254</v>
      </c>
      <c r="AJ1605" s="67">
        <v>0</v>
      </c>
      <c r="AK1605" s="69">
        <v>-500000</v>
      </c>
      <c r="FT1605" s="14"/>
    </row>
    <row r="1606" spans="30:176" ht="12.75" x14ac:dyDescent="0.2">
      <c r="AD1606" s="63">
        <v>35642</v>
      </c>
      <c r="AE1606" s="64">
        <v>35704</v>
      </c>
      <c r="AF1606" s="68" t="s">
        <v>3865</v>
      </c>
      <c r="AG1606" s="66" t="s">
        <v>3866</v>
      </c>
      <c r="AH1606" s="67">
        <v>2.1749999999999998</v>
      </c>
      <c r="AI1606" s="68" t="s">
        <v>2254</v>
      </c>
      <c r="AJ1606" s="67">
        <v>0</v>
      </c>
      <c r="AK1606" s="69">
        <v>2000000</v>
      </c>
      <c r="FT1606" s="14"/>
    </row>
    <row r="1607" spans="30:176" ht="12.75" x14ac:dyDescent="0.2">
      <c r="AD1607" s="63">
        <v>35643</v>
      </c>
      <c r="AE1607" s="64">
        <v>35704</v>
      </c>
      <c r="AF1607" s="68" t="s">
        <v>3869</v>
      </c>
      <c r="AG1607" s="66" t="s">
        <v>3870</v>
      </c>
      <c r="AH1607" s="67">
        <v>2.1760000000000002</v>
      </c>
      <c r="AI1607" s="68" t="s">
        <v>2254</v>
      </c>
      <c r="AJ1607" s="67">
        <v>0</v>
      </c>
      <c r="AK1607" s="69">
        <v>250000</v>
      </c>
      <c r="FT1607" s="14"/>
    </row>
    <row r="1608" spans="30:176" ht="12.75" x14ac:dyDescent="0.2">
      <c r="AD1608" s="63">
        <v>35647</v>
      </c>
      <c r="AE1608" s="64">
        <v>35704</v>
      </c>
      <c r="AF1608" s="68" t="s">
        <v>3873</v>
      </c>
      <c r="AG1608" s="66" t="s">
        <v>3874</v>
      </c>
      <c r="AH1608" s="67">
        <v>2.375</v>
      </c>
      <c r="AI1608" s="68" t="s">
        <v>2254</v>
      </c>
      <c r="AJ1608" s="67">
        <v>0</v>
      </c>
      <c r="AK1608" s="69">
        <v>1500000</v>
      </c>
      <c r="FT1608" s="14"/>
    </row>
    <row r="1609" spans="30:176" ht="12.75" x14ac:dyDescent="0.2">
      <c r="AD1609" s="63">
        <v>35648</v>
      </c>
      <c r="AE1609" s="64">
        <v>35704</v>
      </c>
      <c r="AF1609" s="68" t="s">
        <v>3875</v>
      </c>
      <c r="AG1609" s="66" t="s">
        <v>3876</v>
      </c>
      <c r="AH1609" s="67">
        <v>2.3809999999999998</v>
      </c>
      <c r="AI1609" s="68" t="s">
        <v>2280</v>
      </c>
      <c r="AJ1609" s="67">
        <v>0</v>
      </c>
      <c r="AK1609" s="69">
        <v>500000</v>
      </c>
      <c r="FT1609" s="14"/>
    </row>
    <row r="1610" spans="30:176" ht="12.75" x14ac:dyDescent="0.2">
      <c r="AD1610" s="63">
        <v>35648</v>
      </c>
      <c r="AE1610" s="64">
        <v>35704</v>
      </c>
      <c r="AF1610" s="68" t="s">
        <v>3875</v>
      </c>
      <c r="AG1610" s="66" t="s">
        <v>3876</v>
      </c>
      <c r="AH1610" s="67">
        <v>2.3809999999999998</v>
      </c>
      <c r="AI1610" s="68" t="s">
        <v>2280</v>
      </c>
      <c r="AJ1610" s="67">
        <v>0</v>
      </c>
      <c r="AK1610" s="69">
        <v>500000</v>
      </c>
      <c r="FT1610" s="14"/>
    </row>
    <row r="1611" spans="30:176" ht="12.75" x14ac:dyDescent="0.2">
      <c r="AD1611" s="63">
        <v>35648</v>
      </c>
      <c r="AE1611" s="64">
        <v>35704</v>
      </c>
      <c r="AF1611" s="68" t="s">
        <v>3875</v>
      </c>
      <c r="AG1611" s="66" t="s">
        <v>3876</v>
      </c>
      <c r="AH1611" s="67">
        <v>2.3650000000000002</v>
      </c>
      <c r="AI1611" s="68" t="s">
        <v>2280</v>
      </c>
      <c r="AJ1611" s="67">
        <v>0</v>
      </c>
      <c r="AK1611" s="69">
        <v>1000000</v>
      </c>
      <c r="FT1611" s="14"/>
    </row>
    <row r="1612" spans="30:176" ht="12.75" x14ac:dyDescent="0.2">
      <c r="AD1612" s="63">
        <v>35648</v>
      </c>
      <c r="AE1612" s="64">
        <v>35704</v>
      </c>
      <c r="AF1612" s="68" t="s">
        <v>3875</v>
      </c>
      <c r="AG1612" s="66" t="s">
        <v>3876</v>
      </c>
      <c r="AH1612" s="67">
        <v>2.355</v>
      </c>
      <c r="AI1612" s="68" t="s">
        <v>2280</v>
      </c>
      <c r="AJ1612" s="67">
        <v>0</v>
      </c>
      <c r="AK1612" s="69">
        <v>1000000</v>
      </c>
      <c r="FT1612" s="14"/>
    </row>
    <row r="1613" spans="30:176" ht="12.75" x14ac:dyDescent="0.2">
      <c r="AD1613" s="63">
        <v>35653</v>
      </c>
      <c r="AE1613" s="64">
        <v>35704</v>
      </c>
      <c r="AF1613" s="68" t="s">
        <v>3881</v>
      </c>
      <c r="AG1613" s="66" t="s">
        <v>3882</v>
      </c>
      <c r="AH1613" s="67">
        <v>2.5350000000000001</v>
      </c>
      <c r="AI1613" s="68" t="s">
        <v>2280</v>
      </c>
      <c r="AJ1613" s="67">
        <v>0</v>
      </c>
      <c r="AK1613" s="69">
        <v>1000000</v>
      </c>
      <c r="FT1613" s="14"/>
    </row>
    <row r="1614" spans="30:176" ht="12.75" x14ac:dyDescent="0.2">
      <c r="AD1614" s="63">
        <v>35654</v>
      </c>
      <c r="AE1614" s="64">
        <v>35704</v>
      </c>
      <c r="AF1614" s="68" t="s">
        <v>3885</v>
      </c>
      <c r="AG1614" s="66" t="s">
        <v>3886</v>
      </c>
      <c r="AH1614" s="67">
        <v>2.4900000000000002</v>
      </c>
      <c r="AI1614" s="68" t="s">
        <v>2254</v>
      </c>
      <c r="AJ1614" s="67">
        <v>0</v>
      </c>
      <c r="AK1614" s="69">
        <v>-1000000</v>
      </c>
      <c r="FT1614" s="14"/>
    </row>
    <row r="1615" spans="30:176" ht="12.75" x14ac:dyDescent="0.2">
      <c r="AD1615" s="63">
        <v>35654</v>
      </c>
      <c r="AE1615" s="64">
        <v>35704</v>
      </c>
      <c r="AF1615" s="68" t="s">
        <v>3885</v>
      </c>
      <c r="AG1615" s="66" t="s">
        <v>3886</v>
      </c>
      <c r="AH1615" s="67">
        <v>2.4900000000000002</v>
      </c>
      <c r="AI1615" s="68" t="s">
        <v>2254</v>
      </c>
      <c r="AJ1615" s="67">
        <v>0</v>
      </c>
      <c r="AK1615" s="69">
        <v>-500000</v>
      </c>
      <c r="FT1615" s="14"/>
    </row>
    <row r="1616" spans="30:176" ht="12.75" x14ac:dyDescent="0.2">
      <c r="AD1616" s="63">
        <v>35654</v>
      </c>
      <c r="AE1616" s="64">
        <v>35704</v>
      </c>
      <c r="AF1616" s="68" t="s">
        <v>3885</v>
      </c>
      <c r="AG1616" s="66" t="s">
        <v>3886</v>
      </c>
      <c r="AH1616" s="67">
        <v>2.4750000000000001</v>
      </c>
      <c r="AI1616" s="68" t="s">
        <v>2254</v>
      </c>
      <c r="AJ1616" s="67">
        <v>0</v>
      </c>
      <c r="AK1616" s="69">
        <v>-500000</v>
      </c>
      <c r="FT1616" s="14"/>
    </row>
    <row r="1617" spans="30:176" ht="12.75" x14ac:dyDescent="0.2">
      <c r="AD1617" s="63">
        <v>35655</v>
      </c>
      <c r="AE1617" s="64">
        <v>35704</v>
      </c>
      <c r="AF1617" s="68" t="s">
        <v>3956</v>
      </c>
      <c r="AG1617" s="66" t="s">
        <v>3957</v>
      </c>
      <c r="AH1617" s="67">
        <v>2.4900000000000002</v>
      </c>
      <c r="AI1617" s="68" t="s">
        <v>2254</v>
      </c>
      <c r="AJ1617" s="67">
        <v>0</v>
      </c>
      <c r="AK1617" s="69">
        <v>500000</v>
      </c>
      <c r="FT1617" s="14"/>
    </row>
    <row r="1618" spans="30:176" ht="12.75" x14ac:dyDescent="0.2">
      <c r="AD1618" s="63">
        <v>35655</v>
      </c>
      <c r="AE1618" s="64">
        <v>35704</v>
      </c>
      <c r="AF1618" s="68" t="s">
        <v>3956</v>
      </c>
      <c r="AG1618" s="66" t="s">
        <v>3957</v>
      </c>
      <c r="AH1618" s="67">
        <v>2.4750000000000001</v>
      </c>
      <c r="AI1618" s="68" t="s">
        <v>2254</v>
      </c>
      <c r="AJ1618" s="67">
        <v>0</v>
      </c>
      <c r="AK1618" s="69">
        <v>1000000</v>
      </c>
      <c r="FT1618" s="14"/>
    </row>
    <row r="1619" spans="30:176" ht="12.75" x14ac:dyDescent="0.2">
      <c r="AD1619" s="63">
        <v>35655</v>
      </c>
      <c r="AE1619" s="64">
        <v>35704</v>
      </c>
      <c r="AF1619" s="68" t="s">
        <v>3956</v>
      </c>
      <c r="AG1619" s="66" t="s">
        <v>3958</v>
      </c>
      <c r="AH1619" s="67">
        <v>2.4300000000000002</v>
      </c>
      <c r="AI1619" s="68" t="s">
        <v>2254</v>
      </c>
      <c r="AJ1619" s="67">
        <v>0</v>
      </c>
      <c r="AK1619" s="69">
        <v>-1000000</v>
      </c>
      <c r="FT1619" s="14"/>
    </row>
    <row r="1620" spans="30:176" ht="12.75" x14ac:dyDescent="0.2">
      <c r="AD1620" s="63">
        <v>35655</v>
      </c>
      <c r="AE1620" s="64">
        <v>35704</v>
      </c>
      <c r="AF1620" s="68" t="s">
        <v>3887</v>
      </c>
      <c r="AG1620" s="66" t="s">
        <v>3888</v>
      </c>
      <c r="AH1620" s="67">
        <v>2.4500000000000002</v>
      </c>
      <c r="AI1620" s="68" t="s">
        <v>2254</v>
      </c>
      <c r="AJ1620" s="67">
        <v>0</v>
      </c>
      <c r="AK1620" s="69">
        <v>1000000</v>
      </c>
      <c r="FT1620" s="14"/>
    </row>
    <row r="1621" spans="30:176" ht="12.75" x14ac:dyDescent="0.2">
      <c r="AD1621" s="63">
        <v>35655</v>
      </c>
      <c r="AE1621" s="64">
        <v>35704</v>
      </c>
      <c r="AF1621" s="68" t="s">
        <v>3887</v>
      </c>
      <c r="AG1621" s="66" t="s">
        <v>3888</v>
      </c>
      <c r="AH1621" s="67">
        <v>2.4249999999999998</v>
      </c>
      <c r="AI1621" s="68" t="s">
        <v>2254</v>
      </c>
      <c r="AJ1621" s="67">
        <v>0</v>
      </c>
      <c r="AK1621" s="69">
        <v>-1000000</v>
      </c>
      <c r="FT1621" s="14"/>
    </row>
    <row r="1622" spans="30:176" ht="12.75" x14ac:dyDescent="0.2">
      <c r="AD1622" s="63">
        <v>35657</v>
      </c>
      <c r="AE1622" s="64">
        <v>35704</v>
      </c>
      <c r="AF1622" s="68" t="s">
        <v>3893</v>
      </c>
      <c r="AG1622" s="66" t="s">
        <v>3894</v>
      </c>
      <c r="AH1622" s="67">
        <v>2.4750000000000001</v>
      </c>
      <c r="AI1622" s="68" t="s">
        <v>2254</v>
      </c>
      <c r="AJ1622" s="67">
        <v>0</v>
      </c>
      <c r="AK1622" s="69">
        <v>-1000000</v>
      </c>
      <c r="FT1622" s="14"/>
    </row>
    <row r="1623" spans="30:176" ht="12.75" x14ac:dyDescent="0.2">
      <c r="AD1623" s="63">
        <v>35663</v>
      </c>
      <c r="AE1623" s="64">
        <v>35704</v>
      </c>
      <c r="AF1623" s="68" t="s">
        <v>3959</v>
      </c>
      <c r="AG1623" s="66" t="s">
        <v>3960</v>
      </c>
      <c r="AH1623" s="67">
        <v>2.42</v>
      </c>
      <c r="AI1623" s="68" t="s">
        <v>2280</v>
      </c>
      <c r="AJ1623" s="67">
        <v>0</v>
      </c>
      <c r="AK1623" s="69">
        <v>-500000</v>
      </c>
      <c r="FT1623" s="14"/>
    </row>
    <row r="1624" spans="30:176" ht="12.75" x14ac:dyDescent="0.2">
      <c r="AD1624" s="63">
        <v>35663</v>
      </c>
      <c r="AE1624" s="64">
        <v>35704</v>
      </c>
      <c r="AF1624" s="68" t="s">
        <v>3959</v>
      </c>
      <c r="AG1624" s="66" t="s">
        <v>3960</v>
      </c>
      <c r="AH1624" s="67">
        <v>2.42</v>
      </c>
      <c r="AI1624" s="68" t="s">
        <v>2280</v>
      </c>
      <c r="AJ1624" s="67">
        <v>0</v>
      </c>
      <c r="AK1624" s="69">
        <v>-500000</v>
      </c>
      <c r="FT1624" s="14"/>
    </row>
    <row r="1625" spans="30:176" ht="12.75" x14ac:dyDescent="0.2">
      <c r="AD1625" s="63">
        <v>35664</v>
      </c>
      <c r="AE1625" s="64">
        <v>35704</v>
      </c>
      <c r="AF1625" s="68" t="s">
        <v>3897</v>
      </c>
      <c r="AG1625" s="66" t="s">
        <v>3942</v>
      </c>
      <c r="AH1625" s="67">
        <v>2.4</v>
      </c>
      <c r="AI1625" s="68" t="s">
        <v>2280</v>
      </c>
      <c r="AJ1625" s="67">
        <v>0</v>
      </c>
      <c r="AK1625" s="69">
        <v>-500000</v>
      </c>
      <c r="FT1625" s="14"/>
    </row>
    <row r="1626" spans="30:176" ht="12.75" x14ac:dyDescent="0.2">
      <c r="AD1626" s="63">
        <v>35668</v>
      </c>
      <c r="AE1626" s="64">
        <v>35704</v>
      </c>
      <c r="AF1626" s="68" t="s">
        <v>3961</v>
      </c>
      <c r="AG1626" s="66" t="s">
        <v>3962</v>
      </c>
      <c r="AH1626" s="67">
        <v>2.5249999999999999</v>
      </c>
      <c r="AI1626" s="68" t="s">
        <v>2280</v>
      </c>
      <c r="AJ1626" s="67">
        <v>0</v>
      </c>
      <c r="AK1626" s="69">
        <v>500000</v>
      </c>
      <c r="FT1626" s="14"/>
    </row>
    <row r="1627" spans="30:176" ht="12.75" x14ac:dyDescent="0.2">
      <c r="AD1627" s="63">
        <v>35668</v>
      </c>
      <c r="AE1627" s="64">
        <v>35704</v>
      </c>
      <c r="AF1627" s="68" t="s">
        <v>3961</v>
      </c>
      <c r="AG1627" s="66" t="s">
        <v>3962</v>
      </c>
      <c r="AH1627" s="67">
        <v>2.4900000000000002</v>
      </c>
      <c r="AI1627" s="68" t="s">
        <v>2280</v>
      </c>
      <c r="AJ1627" s="67">
        <v>0</v>
      </c>
      <c r="AK1627" s="69">
        <v>500000</v>
      </c>
      <c r="FT1627" s="14"/>
    </row>
    <row r="1628" spans="30:176" ht="12.75" x14ac:dyDescent="0.2">
      <c r="AD1628" s="63">
        <v>35669</v>
      </c>
      <c r="AE1628" s="64">
        <v>35704</v>
      </c>
      <c r="AF1628" s="68" t="s">
        <v>3963</v>
      </c>
      <c r="AG1628" s="66" t="s">
        <v>3964</v>
      </c>
      <c r="AH1628" s="67">
        <v>2.4500000000000002</v>
      </c>
      <c r="AI1628" s="68" t="s">
        <v>2280</v>
      </c>
      <c r="AJ1628" s="67">
        <v>0</v>
      </c>
      <c r="AK1628" s="69">
        <v>500000</v>
      </c>
      <c r="FT1628" s="14"/>
    </row>
    <row r="1629" spans="30:176" ht="12.75" x14ac:dyDescent="0.2">
      <c r="AD1629" s="63">
        <v>35669</v>
      </c>
      <c r="AE1629" s="64">
        <v>35704</v>
      </c>
      <c r="AF1629" s="68" t="s">
        <v>3963</v>
      </c>
      <c r="AG1629" s="66" t="s">
        <v>3964</v>
      </c>
      <c r="AH1629" s="67">
        <v>2.4500000000000002</v>
      </c>
      <c r="AI1629" s="68" t="s">
        <v>2280</v>
      </c>
      <c r="AJ1629" s="67">
        <v>0</v>
      </c>
      <c r="AK1629" s="69">
        <v>500000</v>
      </c>
      <c r="FT1629" s="14"/>
    </row>
    <row r="1630" spans="30:176" ht="12.75" x14ac:dyDescent="0.2">
      <c r="AD1630" s="63">
        <v>35669</v>
      </c>
      <c r="AE1630" s="64">
        <v>35704</v>
      </c>
      <c r="AF1630" s="68" t="s">
        <v>3963</v>
      </c>
      <c r="AG1630" s="66" t="s">
        <v>3964</v>
      </c>
      <c r="AH1630" s="67">
        <v>2.46</v>
      </c>
      <c r="AI1630" s="68" t="s">
        <v>2280</v>
      </c>
      <c r="AJ1630" s="67">
        <v>0</v>
      </c>
      <c r="AK1630" s="69">
        <v>500000</v>
      </c>
      <c r="FT1630" s="14"/>
    </row>
    <row r="1631" spans="30:176" ht="12.75" x14ac:dyDescent="0.2">
      <c r="AD1631" s="63">
        <v>35669</v>
      </c>
      <c r="AE1631" s="64">
        <v>35704</v>
      </c>
      <c r="AF1631" s="68" t="s">
        <v>3963</v>
      </c>
      <c r="AG1631" s="66" t="s">
        <v>3964</v>
      </c>
      <c r="AH1631" s="67">
        <v>2.4550000000000001</v>
      </c>
      <c r="AI1631" s="68" t="s">
        <v>2280</v>
      </c>
      <c r="AJ1631" s="67">
        <v>0</v>
      </c>
      <c r="AK1631" s="69">
        <v>500000</v>
      </c>
      <c r="FT1631" s="14"/>
    </row>
    <row r="1632" spans="30:176" ht="12.75" x14ac:dyDescent="0.2">
      <c r="AD1632" s="63">
        <v>35675</v>
      </c>
      <c r="AE1632" s="64">
        <v>35704</v>
      </c>
      <c r="AF1632" s="68" t="s">
        <v>3965</v>
      </c>
      <c r="AG1632" s="66" t="s">
        <v>3966</v>
      </c>
      <c r="AH1632" s="67">
        <v>2.718</v>
      </c>
      <c r="AI1632" s="68" t="s">
        <v>2254</v>
      </c>
      <c r="AJ1632" s="67">
        <v>0</v>
      </c>
      <c r="AK1632" s="69">
        <v>1450000</v>
      </c>
      <c r="FT1632" s="14"/>
    </row>
    <row r="1633" spans="30:176" ht="12.75" x14ac:dyDescent="0.2">
      <c r="AD1633" s="63">
        <v>35675</v>
      </c>
      <c r="AE1633" s="64">
        <v>35704</v>
      </c>
      <c r="AF1633" s="68" t="s">
        <v>3965</v>
      </c>
      <c r="AG1633" s="66" t="s">
        <v>3966</v>
      </c>
      <c r="AH1633" s="67">
        <v>2.74</v>
      </c>
      <c r="AI1633" s="68" t="s">
        <v>2254</v>
      </c>
      <c r="AJ1633" s="67">
        <v>0</v>
      </c>
      <c r="AK1633" s="69">
        <v>700000</v>
      </c>
      <c r="FT1633" s="14"/>
    </row>
    <row r="1634" spans="30:176" ht="12.75" x14ac:dyDescent="0.2">
      <c r="AD1634" s="63">
        <v>35675</v>
      </c>
      <c r="AE1634" s="64">
        <v>35704</v>
      </c>
      <c r="AF1634" s="68" t="s">
        <v>3965</v>
      </c>
      <c r="AG1634" s="66" t="s">
        <v>3966</v>
      </c>
      <c r="AH1634" s="67">
        <v>2.81</v>
      </c>
      <c r="AI1634" s="68" t="s">
        <v>2254</v>
      </c>
      <c r="AJ1634" s="67">
        <v>0</v>
      </c>
      <c r="AK1634" s="69">
        <v>1000000</v>
      </c>
      <c r="FT1634" s="14"/>
    </row>
    <row r="1635" spans="30:176" ht="12.75" x14ac:dyDescent="0.2">
      <c r="AD1635" s="63">
        <v>35676</v>
      </c>
      <c r="AE1635" s="64">
        <v>35704</v>
      </c>
      <c r="AF1635" s="68" t="s">
        <v>3967</v>
      </c>
      <c r="AG1635" s="66" t="s">
        <v>3968</v>
      </c>
      <c r="AH1635" s="67">
        <v>2.78</v>
      </c>
      <c r="AI1635" s="68" t="s">
        <v>2280</v>
      </c>
      <c r="AJ1635" s="67">
        <v>0</v>
      </c>
      <c r="AK1635" s="69">
        <v>300000</v>
      </c>
      <c r="FT1635" s="14"/>
    </row>
    <row r="1636" spans="30:176" ht="12.75" x14ac:dyDescent="0.2">
      <c r="AD1636" s="63">
        <v>35677</v>
      </c>
      <c r="AE1636" s="64">
        <v>35704</v>
      </c>
      <c r="AF1636" s="68" t="s">
        <v>3969</v>
      </c>
      <c r="AG1636" s="66" t="s">
        <v>3970</v>
      </c>
      <c r="AH1636" s="67">
        <v>2.6850000000000001</v>
      </c>
      <c r="AI1636" s="68" t="s">
        <v>2254</v>
      </c>
      <c r="AJ1636" s="67">
        <v>0</v>
      </c>
      <c r="AK1636" s="69">
        <v>-1000000</v>
      </c>
      <c r="FT1636" s="14"/>
    </row>
    <row r="1637" spans="30:176" ht="12.75" x14ac:dyDescent="0.2">
      <c r="AD1637" s="63">
        <v>35678</v>
      </c>
      <c r="AE1637" s="64">
        <v>35704</v>
      </c>
      <c r="AF1637" s="68" t="s">
        <v>3971</v>
      </c>
      <c r="AG1637" s="66" t="s">
        <v>3972</v>
      </c>
      <c r="AH1637" s="67">
        <v>2.63</v>
      </c>
      <c r="AI1637" s="68" t="s">
        <v>2254</v>
      </c>
      <c r="AJ1637" s="67">
        <v>0</v>
      </c>
      <c r="AK1637" s="69">
        <v>-750000</v>
      </c>
      <c r="FT1637" s="14"/>
    </row>
    <row r="1638" spans="30:176" ht="12.75" x14ac:dyDescent="0.2">
      <c r="AD1638" s="63">
        <v>35678</v>
      </c>
      <c r="AE1638" s="64">
        <v>35704</v>
      </c>
      <c r="AF1638" s="68" t="s">
        <v>3971</v>
      </c>
      <c r="AG1638" s="66" t="s">
        <v>3972</v>
      </c>
      <c r="AH1638" s="67">
        <v>2.64</v>
      </c>
      <c r="AI1638" s="68" t="s">
        <v>2254</v>
      </c>
      <c r="AJ1638" s="67">
        <v>0</v>
      </c>
      <c r="AK1638" s="69">
        <v>-250000</v>
      </c>
      <c r="FT1638" s="14"/>
    </row>
    <row r="1639" spans="30:176" ht="12.75" x14ac:dyDescent="0.2">
      <c r="AD1639" s="63">
        <v>35678</v>
      </c>
      <c r="AE1639" s="64">
        <v>35704</v>
      </c>
      <c r="AF1639" s="68" t="s">
        <v>3971</v>
      </c>
      <c r="AG1639" s="66" t="s">
        <v>3972</v>
      </c>
      <c r="AH1639" s="67">
        <v>2.7050000000000001</v>
      </c>
      <c r="AI1639" s="68" t="s">
        <v>2254</v>
      </c>
      <c r="AJ1639" s="67">
        <v>0</v>
      </c>
      <c r="AK1639" s="69">
        <v>300000</v>
      </c>
      <c r="FT1639" s="14"/>
    </row>
    <row r="1640" spans="30:176" ht="12.75" x14ac:dyDescent="0.2">
      <c r="AD1640" s="63">
        <v>35681</v>
      </c>
      <c r="AE1640" s="64">
        <v>35704</v>
      </c>
      <c r="AF1640" s="68" t="s">
        <v>3973</v>
      </c>
      <c r="AG1640" s="66" t="s">
        <v>3974</v>
      </c>
      <c r="AH1640" s="67">
        <v>2.65</v>
      </c>
      <c r="AI1640" s="68" t="s">
        <v>2254</v>
      </c>
      <c r="AJ1640" s="67">
        <v>0</v>
      </c>
      <c r="AK1640" s="69">
        <v>400000</v>
      </c>
      <c r="FT1640" s="14"/>
    </row>
    <row r="1641" spans="30:176" ht="12.75" x14ac:dyDescent="0.2">
      <c r="AD1641" s="63">
        <v>35682</v>
      </c>
      <c r="AE1641" s="64">
        <v>35704</v>
      </c>
      <c r="AF1641" s="68" t="s">
        <v>3975</v>
      </c>
      <c r="AG1641" s="66" t="s">
        <v>3976</v>
      </c>
      <c r="AH1641" s="67">
        <v>2.74</v>
      </c>
      <c r="AI1641" s="68" t="s">
        <v>2280</v>
      </c>
      <c r="AJ1641" s="67">
        <v>0</v>
      </c>
      <c r="AK1641" s="69">
        <v>500000</v>
      </c>
      <c r="FT1641" s="14"/>
    </row>
    <row r="1642" spans="30:176" ht="12.75" x14ac:dyDescent="0.2">
      <c r="AD1642" s="63">
        <v>35682</v>
      </c>
      <c r="AE1642" s="64">
        <v>35704</v>
      </c>
      <c r="AF1642" s="68" t="s">
        <v>3977</v>
      </c>
      <c r="AG1642" s="66" t="s">
        <v>3976</v>
      </c>
      <c r="AH1642" s="67">
        <v>2.7</v>
      </c>
      <c r="AI1642" s="68" t="s">
        <v>2280</v>
      </c>
      <c r="AJ1642" s="67">
        <v>0</v>
      </c>
      <c r="AK1642" s="69">
        <v>-1000000</v>
      </c>
      <c r="FT1642" s="14"/>
    </row>
    <row r="1643" spans="30:176" ht="12.75" x14ac:dyDescent="0.2">
      <c r="AD1643" s="63">
        <v>35683</v>
      </c>
      <c r="AE1643" s="64">
        <v>35704</v>
      </c>
      <c r="AF1643" s="68" t="s">
        <v>3978</v>
      </c>
      <c r="AG1643" s="66" t="s">
        <v>3979</v>
      </c>
      <c r="AH1643" s="67">
        <v>2.68</v>
      </c>
      <c r="AI1643" s="68" t="s">
        <v>2280</v>
      </c>
      <c r="AJ1643" s="67">
        <v>0</v>
      </c>
      <c r="AK1643" s="69">
        <v>500000</v>
      </c>
      <c r="FT1643" s="14"/>
    </row>
    <row r="1644" spans="30:176" ht="12.75" x14ac:dyDescent="0.2">
      <c r="AD1644" s="63">
        <v>35685</v>
      </c>
      <c r="AE1644" s="64">
        <v>35704</v>
      </c>
      <c r="AF1644" s="68" t="s">
        <v>3980</v>
      </c>
      <c r="AG1644" s="66" t="s">
        <v>3981</v>
      </c>
      <c r="AH1644" s="67">
        <v>2.84</v>
      </c>
      <c r="AI1644" s="68" t="s">
        <v>2254</v>
      </c>
      <c r="AJ1644" s="67">
        <v>0</v>
      </c>
      <c r="AK1644" s="69">
        <v>750000</v>
      </c>
      <c r="FT1644" s="14"/>
    </row>
    <row r="1645" spans="30:176" ht="12.75" x14ac:dyDescent="0.2">
      <c r="AD1645" s="63">
        <v>35685</v>
      </c>
      <c r="AE1645" s="64">
        <v>35704</v>
      </c>
      <c r="AF1645" s="68" t="s">
        <v>3982</v>
      </c>
      <c r="AG1645" s="66" t="s">
        <v>3983</v>
      </c>
      <c r="AH1645" s="67">
        <v>2.84</v>
      </c>
      <c r="AI1645" s="68" t="s">
        <v>2254</v>
      </c>
      <c r="AJ1645" s="67">
        <v>0</v>
      </c>
      <c r="AK1645" s="69">
        <v>500000</v>
      </c>
      <c r="FT1645" s="14"/>
    </row>
    <row r="1646" spans="30:176" ht="12.75" x14ac:dyDescent="0.2">
      <c r="AD1646" s="63">
        <v>35685</v>
      </c>
      <c r="AE1646" s="64">
        <v>35704</v>
      </c>
      <c r="AF1646" s="68" t="s">
        <v>3982</v>
      </c>
      <c r="AG1646" s="66" t="s">
        <v>3983</v>
      </c>
      <c r="AH1646" s="67">
        <v>2.8</v>
      </c>
      <c r="AI1646" s="68" t="s">
        <v>2254</v>
      </c>
      <c r="AJ1646" s="67">
        <v>0</v>
      </c>
      <c r="AK1646" s="69">
        <v>500000</v>
      </c>
      <c r="FT1646" s="14"/>
    </row>
    <row r="1647" spans="30:176" ht="12.75" x14ac:dyDescent="0.2">
      <c r="AD1647" s="63">
        <v>35685</v>
      </c>
      <c r="AE1647" s="64">
        <v>35704</v>
      </c>
      <c r="AF1647" s="68" t="s">
        <v>3982</v>
      </c>
      <c r="AG1647" s="66" t="s">
        <v>3983</v>
      </c>
      <c r="AH1647" s="67">
        <v>2.8149999999999999</v>
      </c>
      <c r="AI1647" s="68" t="s">
        <v>2254</v>
      </c>
      <c r="AJ1647" s="67">
        <v>0</v>
      </c>
      <c r="AK1647" s="69">
        <v>-250000</v>
      </c>
      <c r="FT1647" s="14"/>
    </row>
    <row r="1648" spans="30:176" ht="12.75" x14ac:dyDescent="0.2">
      <c r="AD1648" s="63">
        <v>35690</v>
      </c>
      <c r="AE1648" s="64">
        <v>35704</v>
      </c>
      <c r="AF1648" s="68" t="s">
        <v>3984</v>
      </c>
      <c r="AG1648" s="66" t="s">
        <v>3985</v>
      </c>
      <c r="AH1648" s="67">
        <v>2.6850000000000001</v>
      </c>
      <c r="AI1648" s="68" t="s">
        <v>2254</v>
      </c>
      <c r="AJ1648" s="67">
        <v>0</v>
      </c>
      <c r="AK1648" s="69">
        <v>-500000</v>
      </c>
      <c r="FT1648" s="14"/>
    </row>
    <row r="1649" spans="30:176" ht="12.75" x14ac:dyDescent="0.2">
      <c r="AD1649" s="63">
        <v>35690</v>
      </c>
      <c r="AE1649" s="64">
        <v>35704</v>
      </c>
      <c r="AF1649" s="68" t="s">
        <v>3986</v>
      </c>
      <c r="AG1649" s="66" t="s">
        <v>3987</v>
      </c>
      <c r="AH1649" s="67">
        <v>2.68</v>
      </c>
      <c r="AI1649" s="68" t="s">
        <v>2280</v>
      </c>
      <c r="AJ1649" s="67">
        <v>0</v>
      </c>
      <c r="AK1649" s="69">
        <v>-300000</v>
      </c>
      <c r="FT1649" s="14"/>
    </row>
    <row r="1650" spans="30:176" ht="12.75" x14ac:dyDescent="0.2">
      <c r="AD1650" s="63">
        <v>35690</v>
      </c>
      <c r="AE1650" s="64">
        <v>35704</v>
      </c>
      <c r="AF1650" s="68" t="s">
        <v>3986</v>
      </c>
      <c r="AG1650" s="66" t="s">
        <v>3987</v>
      </c>
      <c r="AH1650" s="67">
        <v>2.68</v>
      </c>
      <c r="AI1650" s="68" t="s">
        <v>2663</v>
      </c>
      <c r="AJ1650" s="67">
        <v>0</v>
      </c>
      <c r="AK1650" s="69">
        <v>-700000</v>
      </c>
      <c r="FT1650" s="14"/>
    </row>
    <row r="1651" spans="30:176" ht="12.75" x14ac:dyDescent="0.2">
      <c r="AD1651" s="63">
        <v>35690</v>
      </c>
      <c r="AE1651" s="64">
        <v>35704</v>
      </c>
      <c r="AF1651" s="68" t="s">
        <v>3986</v>
      </c>
      <c r="AG1651" s="66" t="s">
        <v>3987</v>
      </c>
      <c r="AH1651" s="67">
        <v>2.6949999999999998</v>
      </c>
      <c r="AI1651" s="68" t="s">
        <v>2280</v>
      </c>
      <c r="AJ1651" s="67">
        <v>0</v>
      </c>
      <c r="AK1651" s="69">
        <v>-500000</v>
      </c>
      <c r="FT1651" s="14"/>
    </row>
    <row r="1652" spans="30:176" ht="12.75" x14ac:dyDescent="0.2">
      <c r="AD1652" s="63">
        <v>35691</v>
      </c>
      <c r="AE1652" s="64">
        <v>35704</v>
      </c>
      <c r="AF1652" s="68" t="s">
        <v>3988</v>
      </c>
      <c r="AG1652" s="66" t="s">
        <v>3991</v>
      </c>
      <c r="AH1652" s="67">
        <v>2.73</v>
      </c>
      <c r="AI1652" s="68" t="s">
        <v>2254</v>
      </c>
      <c r="AJ1652" s="67">
        <v>0</v>
      </c>
      <c r="AK1652" s="69">
        <v>1000000</v>
      </c>
      <c r="FT1652" s="14"/>
    </row>
    <row r="1653" spans="30:176" ht="12.75" x14ac:dyDescent="0.2">
      <c r="AD1653" s="63">
        <v>35691</v>
      </c>
      <c r="AE1653" s="64">
        <v>35704</v>
      </c>
      <c r="AF1653" s="68" t="s">
        <v>3988</v>
      </c>
      <c r="AG1653" s="66" t="s">
        <v>3991</v>
      </c>
      <c r="AH1653" s="67">
        <v>2.7650000000000001</v>
      </c>
      <c r="AI1653" s="68" t="s">
        <v>2254</v>
      </c>
      <c r="AJ1653" s="67">
        <v>0</v>
      </c>
      <c r="AK1653" s="69">
        <v>-1000000</v>
      </c>
      <c r="FT1653" s="14"/>
    </row>
    <row r="1654" spans="30:176" ht="12.75" x14ac:dyDescent="0.2">
      <c r="AD1654" s="63">
        <v>35692</v>
      </c>
      <c r="AE1654" s="64">
        <v>35704</v>
      </c>
      <c r="AF1654" s="68" t="s">
        <v>3992</v>
      </c>
      <c r="AG1654" s="66" t="s">
        <v>3993</v>
      </c>
      <c r="AH1654" s="67">
        <v>2.875</v>
      </c>
      <c r="AI1654" s="68" t="s">
        <v>2254</v>
      </c>
      <c r="AJ1654" s="67">
        <v>0</v>
      </c>
      <c r="AK1654" s="69">
        <v>500000</v>
      </c>
      <c r="FT1654" s="14"/>
    </row>
    <row r="1655" spans="30:176" ht="12.75" x14ac:dyDescent="0.2">
      <c r="AD1655" s="63">
        <v>35695</v>
      </c>
      <c r="AE1655" s="64">
        <v>35704</v>
      </c>
      <c r="AF1655" s="68" t="s">
        <v>3994</v>
      </c>
      <c r="AG1655" s="66" t="s">
        <v>3995</v>
      </c>
      <c r="AH1655" s="67">
        <v>2.915</v>
      </c>
      <c r="AI1655" s="68" t="s">
        <v>2254</v>
      </c>
      <c r="AJ1655" s="67">
        <v>0</v>
      </c>
      <c r="AK1655" s="69">
        <v>890000</v>
      </c>
      <c r="FT1655" s="14"/>
    </row>
    <row r="1656" spans="30:176" ht="12.75" x14ac:dyDescent="0.2">
      <c r="AD1656" s="63">
        <v>35695</v>
      </c>
      <c r="AE1656" s="64">
        <v>35704</v>
      </c>
      <c r="AF1656" s="68" t="s">
        <v>3994</v>
      </c>
      <c r="AG1656" s="66" t="s">
        <v>3995</v>
      </c>
      <c r="AH1656" s="67">
        <v>2.9449999999999998</v>
      </c>
      <c r="AI1656" s="68" t="s">
        <v>2663</v>
      </c>
      <c r="AJ1656" s="67">
        <v>0</v>
      </c>
      <c r="AK1656" s="69">
        <v>500000</v>
      </c>
      <c r="FT1656" s="14"/>
    </row>
    <row r="1657" spans="30:176" ht="12.75" x14ac:dyDescent="0.2">
      <c r="AD1657" s="63">
        <v>35695</v>
      </c>
      <c r="AE1657" s="64">
        <v>35704</v>
      </c>
      <c r="AF1657" s="68" t="s">
        <v>3994</v>
      </c>
      <c r="AG1657" s="66" t="s">
        <v>3995</v>
      </c>
      <c r="AH1657" s="67">
        <v>2.915</v>
      </c>
      <c r="AI1657" s="68" t="s">
        <v>2663</v>
      </c>
      <c r="AJ1657" s="67">
        <v>0</v>
      </c>
      <c r="AK1657" s="69">
        <v>110000</v>
      </c>
      <c r="FT1657" s="14"/>
    </row>
    <row r="1658" spans="30:176" ht="12.75" x14ac:dyDescent="0.2">
      <c r="AD1658" s="63">
        <v>35695</v>
      </c>
      <c r="AE1658" s="64">
        <v>35704</v>
      </c>
      <c r="AF1658" s="68" t="s">
        <v>3994</v>
      </c>
      <c r="AG1658" s="66" t="s">
        <v>3995</v>
      </c>
      <c r="AH1658" s="67">
        <v>2.98</v>
      </c>
      <c r="AI1658" s="68" t="s">
        <v>2280</v>
      </c>
      <c r="AJ1658" s="67">
        <v>0</v>
      </c>
      <c r="AK1658" s="69">
        <v>-1000000</v>
      </c>
      <c r="FT1658" s="14"/>
    </row>
    <row r="1659" spans="30:176" ht="12.75" x14ac:dyDescent="0.2">
      <c r="AD1659" s="63">
        <v>35696</v>
      </c>
      <c r="AE1659" s="64">
        <v>35704</v>
      </c>
      <c r="AF1659" s="68" t="s">
        <v>3996</v>
      </c>
      <c r="AG1659" s="66" t="s">
        <v>3997</v>
      </c>
      <c r="AH1659" s="67">
        <v>3</v>
      </c>
      <c r="AI1659" s="68" t="s">
        <v>2663</v>
      </c>
      <c r="AJ1659" s="67">
        <v>0</v>
      </c>
      <c r="AK1659" s="69">
        <v>890000</v>
      </c>
      <c r="FT1659" s="14"/>
    </row>
    <row r="1660" spans="30:176" ht="12.75" x14ac:dyDescent="0.2">
      <c r="AD1660" s="63">
        <v>35696</v>
      </c>
      <c r="AE1660" s="64">
        <v>35704</v>
      </c>
      <c r="AF1660" s="68" t="s">
        <v>3996</v>
      </c>
      <c r="AG1660" s="66" t="s">
        <v>3997</v>
      </c>
      <c r="AH1660" s="67">
        <v>3</v>
      </c>
      <c r="AI1660" s="68" t="s">
        <v>2280</v>
      </c>
      <c r="AJ1660" s="67">
        <v>0</v>
      </c>
      <c r="AK1660" s="69">
        <v>-890000</v>
      </c>
      <c r="FT1660" s="14"/>
    </row>
    <row r="1661" spans="30:176" ht="12.75" x14ac:dyDescent="0.2">
      <c r="AD1661" s="63">
        <v>35696</v>
      </c>
      <c r="AE1661" s="64">
        <v>35704</v>
      </c>
      <c r="AF1661" s="68" t="s">
        <v>3998</v>
      </c>
      <c r="AG1661" s="66" t="s">
        <v>3999</v>
      </c>
      <c r="AH1661" s="67">
        <v>3.07</v>
      </c>
      <c r="AI1661" s="68" t="s">
        <v>2280</v>
      </c>
      <c r="AJ1661" s="67">
        <v>0</v>
      </c>
      <c r="AK1661" s="69">
        <v>1000000</v>
      </c>
      <c r="FT1661" s="14"/>
    </row>
    <row r="1662" spans="30:176" ht="12.75" x14ac:dyDescent="0.2">
      <c r="AD1662" s="63">
        <v>35697</v>
      </c>
      <c r="AE1662" s="64">
        <v>35704</v>
      </c>
      <c r="AF1662" s="68" t="s">
        <v>4000</v>
      </c>
      <c r="AG1662" s="66" t="s">
        <v>4001</v>
      </c>
      <c r="AH1662" s="67">
        <v>3.02</v>
      </c>
      <c r="AI1662" s="68" t="s">
        <v>2280</v>
      </c>
      <c r="AJ1662" s="67">
        <v>0</v>
      </c>
      <c r="AK1662" s="69">
        <v>-620000</v>
      </c>
      <c r="FT1662" s="14"/>
    </row>
    <row r="1663" spans="30:176" ht="12.75" x14ac:dyDescent="0.2">
      <c r="AD1663" s="63">
        <v>35698</v>
      </c>
      <c r="AE1663" s="64">
        <v>35704</v>
      </c>
      <c r="AF1663" s="68" t="s">
        <v>4002</v>
      </c>
      <c r="AG1663" s="66" t="s">
        <v>4003</v>
      </c>
      <c r="AH1663" s="67">
        <v>3.05</v>
      </c>
      <c r="AI1663" s="68" t="s">
        <v>2254</v>
      </c>
      <c r="AJ1663" s="67">
        <v>0</v>
      </c>
      <c r="AK1663" s="69">
        <v>-1000000</v>
      </c>
      <c r="FT1663" s="14"/>
    </row>
    <row r="1664" spans="30:176" ht="12.75" x14ac:dyDescent="0.2">
      <c r="AD1664" s="63">
        <v>35698</v>
      </c>
      <c r="AE1664" s="64">
        <v>35704</v>
      </c>
      <c r="AF1664" s="68" t="s">
        <v>4002</v>
      </c>
      <c r="AG1664" s="66" t="s">
        <v>4003</v>
      </c>
      <c r="AH1664" s="67">
        <v>3.05</v>
      </c>
      <c r="AI1664" s="68" t="s">
        <v>2254</v>
      </c>
      <c r="AJ1664" s="67">
        <v>0</v>
      </c>
      <c r="AK1664" s="69">
        <v>-1000000</v>
      </c>
      <c r="FT1664" s="14"/>
    </row>
    <row r="1665" spans="30:176" ht="12.75" x14ac:dyDescent="0.2">
      <c r="AD1665" s="63">
        <v>35698</v>
      </c>
      <c r="AE1665" s="64">
        <v>35704</v>
      </c>
      <c r="AF1665" s="68" t="s">
        <v>4004</v>
      </c>
      <c r="AG1665" s="66" t="s">
        <v>4005</v>
      </c>
      <c r="AH1665" s="67">
        <v>3.28</v>
      </c>
      <c r="AI1665" s="68" t="s">
        <v>2254</v>
      </c>
      <c r="AJ1665" s="67">
        <v>0</v>
      </c>
      <c r="AK1665" s="69">
        <v>-3550000</v>
      </c>
      <c r="FT1665" s="14"/>
    </row>
    <row r="1666" spans="30:176" ht="12.75" x14ac:dyDescent="0.2">
      <c r="AD1666" s="63">
        <v>35699</v>
      </c>
      <c r="AE1666" s="64">
        <v>35704</v>
      </c>
      <c r="AF1666" s="68" t="s">
        <v>4006</v>
      </c>
      <c r="AG1666" s="66" t="s">
        <v>4007</v>
      </c>
      <c r="AH1666" s="67">
        <v>3.298</v>
      </c>
      <c r="AI1666" s="68" t="s">
        <v>2254</v>
      </c>
      <c r="AJ1666" s="67">
        <v>0</v>
      </c>
      <c r="AK1666" s="69">
        <v>1470000</v>
      </c>
      <c r="FT1666" s="14"/>
    </row>
    <row r="1667" spans="30:176" ht="12.75" customHeight="1" x14ac:dyDescent="0.2">
      <c r="AD1667" s="63">
        <v>35699</v>
      </c>
      <c r="AE1667" s="64">
        <v>35704</v>
      </c>
      <c r="AF1667" s="68" t="s">
        <v>4006</v>
      </c>
      <c r="AG1667" s="66" t="s">
        <v>4007</v>
      </c>
      <c r="AH1667" s="67">
        <v>3.3</v>
      </c>
      <c r="AI1667" s="68" t="s">
        <v>2254</v>
      </c>
      <c r="AJ1667" s="67">
        <v>0</v>
      </c>
      <c r="AK1667" s="69">
        <v>500000</v>
      </c>
      <c r="FT1667" s="14"/>
    </row>
    <row r="1668" spans="30:176" ht="12.75" x14ac:dyDescent="0.2">
      <c r="AK1668" s="69">
        <f>SUM(AK1563:AK1667)</f>
        <v>3100000</v>
      </c>
      <c r="FT1668" s="14"/>
    </row>
    <row r="1669" spans="30:176" ht="12.75" x14ac:dyDescent="0.2">
      <c r="AK1669" s="69"/>
      <c r="FT1669" s="14"/>
    </row>
    <row r="1670" spans="30:176" ht="12.75" x14ac:dyDescent="0.2">
      <c r="AD1670" s="63">
        <v>35374</v>
      </c>
      <c r="AE1670" s="64">
        <v>35735</v>
      </c>
      <c r="AF1670" s="65" t="s">
        <v>3155</v>
      </c>
      <c r="AG1670" s="66" t="s">
        <v>3156</v>
      </c>
      <c r="AH1670" s="67">
        <v>2.0499999999999998</v>
      </c>
      <c r="AI1670" s="68" t="s">
        <v>2245</v>
      </c>
      <c r="AJ1670" s="67">
        <v>0</v>
      </c>
      <c r="AK1670" s="69">
        <v>3000000</v>
      </c>
      <c r="FT1670" s="14"/>
    </row>
    <row r="1671" spans="30:176" ht="12.75" x14ac:dyDescent="0.2">
      <c r="AD1671" s="63">
        <v>35381</v>
      </c>
      <c r="AE1671" s="64">
        <v>35735</v>
      </c>
      <c r="AF1671" s="65" t="s">
        <v>2977</v>
      </c>
      <c r="AG1671" s="66" t="s">
        <v>2978</v>
      </c>
      <c r="AH1671" s="67">
        <v>2.0649999999999999</v>
      </c>
      <c r="AI1671" s="68" t="s">
        <v>2245</v>
      </c>
      <c r="AJ1671" s="67">
        <v>0</v>
      </c>
      <c r="AK1671" s="69">
        <v>1000000</v>
      </c>
      <c r="FT1671" s="14"/>
    </row>
    <row r="1672" spans="30:176" ht="12.75" x14ac:dyDescent="0.2">
      <c r="AD1672" s="63">
        <v>35391</v>
      </c>
      <c r="AE1672" s="64">
        <v>35735</v>
      </c>
      <c r="AF1672" s="65" t="s">
        <v>3159</v>
      </c>
      <c r="AG1672" s="66" t="s">
        <v>3174</v>
      </c>
      <c r="AH1672" s="67">
        <v>2.17</v>
      </c>
      <c r="AI1672" s="68" t="s">
        <v>2254</v>
      </c>
      <c r="AJ1672" s="67">
        <v>0</v>
      </c>
      <c r="AK1672" s="69">
        <v>1000000</v>
      </c>
      <c r="FT1672" s="14"/>
    </row>
    <row r="1673" spans="30:176" ht="12.75" x14ac:dyDescent="0.2">
      <c r="AD1673" s="63">
        <v>35394</v>
      </c>
      <c r="AE1673" s="64">
        <v>35735</v>
      </c>
      <c r="AF1673" s="65" t="s">
        <v>4008</v>
      </c>
      <c r="AG1673" s="66" t="s">
        <v>4009</v>
      </c>
      <c r="AH1673" s="67">
        <v>2.2599999999999998</v>
      </c>
      <c r="AI1673" s="68" t="s">
        <v>2280</v>
      </c>
      <c r="AJ1673" s="67">
        <v>0</v>
      </c>
      <c r="AK1673" s="69">
        <v>1000000</v>
      </c>
      <c r="FT1673" s="14"/>
    </row>
    <row r="1674" spans="30:176" ht="12.75" x14ac:dyDescent="0.2">
      <c r="AD1674" s="63">
        <v>35395</v>
      </c>
      <c r="AE1674" s="64">
        <v>35735</v>
      </c>
      <c r="AF1674" s="65" t="s">
        <v>3175</v>
      </c>
      <c r="AG1674" s="66" t="s">
        <v>3176</v>
      </c>
      <c r="AH1674" s="67">
        <v>2.2949999999999999</v>
      </c>
      <c r="AI1674" s="68" t="s">
        <v>2280</v>
      </c>
      <c r="AJ1674" s="67">
        <v>0</v>
      </c>
      <c r="AK1674" s="69">
        <v>1000000</v>
      </c>
      <c r="FT1674" s="14"/>
    </row>
    <row r="1675" spans="30:176" ht="12.75" x14ac:dyDescent="0.2">
      <c r="AD1675" s="63">
        <v>35402</v>
      </c>
      <c r="AE1675" s="64">
        <v>35735</v>
      </c>
      <c r="AF1675" s="65" t="s">
        <v>3088</v>
      </c>
      <c r="AG1675" s="66" t="s">
        <v>3089</v>
      </c>
      <c r="AH1675" s="67">
        <v>2.323</v>
      </c>
      <c r="AI1675" s="68" t="s">
        <v>2254</v>
      </c>
      <c r="AJ1675" s="67">
        <v>0</v>
      </c>
      <c r="AK1675" s="69">
        <v>800000</v>
      </c>
      <c r="FT1675" s="14"/>
    </row>
    <row r="1676" spans="30:176" ht="12.75" x14ac:dyDescent="0.2">
      <c r="AD1676" s="63">
        <v>35467</v>
      </c>
      <c r="AE1676" s="64">
        <v>35735</v>
      </c>
      <c r="AF1676" s="65" t="s">
        <v>4010</v>
      </c>
      <c r="AG1676" s="66" t="s">
        <v>4011</v>
      </c>
      <c r="AH1676" s="67">
        <v>2.2250000000000001</v>
      </c>
      <c r="AI1676" s="68" t="s">
        <v>2254</v>
      </c>
      <c r="AJ1676" s="67">
        <v>0</v>
      </c>
      <c r="AK1676" s="69">
        <v>-1000000</v>
      </c>
      <c r="FT1676" s="14"/>
    </row>
    <row r="1677" spans="30:176" ht="12.75" x14ac:dyDescent="0.2">
      <c r="AD1677" s="63">
        <v>35479</v>
      </c>
      <c r="AE1677" s="64">
        <v>35735</v>
      </c>
      <c r="AF1677" s="65" t="s">
        <v>3362</v>
      </c>
      <c r="AG1677" s="66" t="s">
        <v>3363</v>
      </c>
      <c r="AH1677" s="67">
        <v>2.1150000000000002</v>
      </c>
      <c r="AI1677" s="68" t="s">
        <v>2254</v>
      </c>
      <c r="AJ1677" s="67">
        <v>0</v>
      </c>
      <c r="AK1677" s="69">
        <v>-5000000</v>
      </c>
      <c r="FT1677" s="14"/>
    </row>
    <row r="1678" spans="30:176" ht="12.75" x14ac:dyDescent="0.2">
      <c r="AD1678" s="63">
        <v>35479</v>
      </c>
      <c r="AE1678" s="64">
        <v>35735</v>
      </c>
      <c r="AF1678" s="65" t="s">
        <v>3362</v>
      </c>
      <c r="AG1678" s="66" t="s">
        <v>3363</v>
      </c>
      <c r="AH1678" s="67">
        <v>2.1150000000000002</v>
      </c>
      <c r="AI1678" s="68" t="s">
        <v>2254</v>
      </c>
      <c r="AJ1678" s="67">
        <v>0</v>
      </c>
      <c r="AK1678" s="69">
        <v>-2500000</v>
      </c>
      <c r="FT1678" s="14"/>
    </row>
    <row r="1679" spans="30:176" ht="12.75" x14ac:dyDescent="0.2">
      <c r="AD1679" s="63">
        <v>35496</v>
      </c>
      <c r="AE1679" s="64">
        <v>35735</v>
      </c>
      <c r="AF1679" s="65" t="s">
        <v>3480</v>
      </c>
      <c r="AG1679" s="66" t="s">
        <v>3481</v>
      </c>
      <c r="AH1679" s="67">
        <v>2.145</v>
      </c>
      <c r="AI1679" s="68" t="s">
        <v>2254</v>
      </c>
      <c r="AJ1679" s="67">
        <v>0</v>
      </c>
      <c r="AK1679" s="69">
        <v>750000</v>
      </c>
      <c r="FT1679" s="14"/>
    </row>
    <row r="1680" spans="30:176" ht="12.75" x14ac:dyDescent="0.2">
      <c r="AD1680" s="63">
        <v>35499</v>
      </c>
      <c r="AE1680" s="64">
        <v>35735</v>
      </c>
      <c r="AF1680" s="65" t="s">
        <v>3482</v>
      </c>
      <c r="AG1680" s="66" t="s">
        <v>3483</v>
      </c>
      <c r="AH1680" s="67">
        <v>2.1139999999999999</v>
      </c>
      <c r="AI1680" s="68" t="s">
        <v>2254</v>
      </c>
      <c r="AJ1680" s="67">
        <v>0</v>
      </c>
      <c r="AK1680" s="69">
        <v>-750000</v>
      </c>
      <c r="FT1680" s="14"/>
    </row>
    <row r="1681" spans="30:176" ht="12.75" x14ac:dyDescent="0.2">
      <c r="AD1681" s="63">
        <v>35640</v>
      </c>
      <c r="AE1681" s="64">
        <v>35735</v>
      </c>
      <c r="AF1681" s="65" t="s">
        <v>3863</v>
      </c>
      <c r="AG1681" s="66" t="s">
        <v>3864</v>
      </c>
      <c r="AH1681" s="67">
        <v>2.2799999999999998</v>
      </c>
      <c r="AI1681" s="68" t="s">
        <v>2254</v>
      </c>
      <c r="AJ1681" s="67">
        <v>0</v>
      </c>
      <c r="AK1681" s="69">
        <v>1000000</v>
      </c>
      <c r="FT1681" s="14"/>
    </row>
    <row r="1682" spans="30:176" ht="12.75" x14ac:dyDescent="0.2">
      <c r="AD1682" s="63">
        <v>35640</v>
      </c>
      <c r="AE1682" s="64">
        <v>35735</v>
      </c>
      <c r="AF1682" s="65" t="s">
        <v>3863</v>
      </c>
      <c r="AG1682" s="66" t="s">
        <v>3864</v>
      </c>
      <c r="AH1682" s="67">
        <v>2.25</v>
      </c>
      <c r="AI1682" s="68" t="s">
        <v>2254</v>
      </c>
      <c r="AJ1682" s="67">
        <v>0</v>
      </c>
      <c r="AK1682" s="69">
        <v>1000000</v>
      </c>
      <c r="FT1682" s="14"/>
    </row>
    <row r="1683" spans="30:176" ht="12.75" x14ac:dyDescent="0.2">
      <c r="AD1683" s="63">
        <v>35647</v>
      </c>
      <c r="AE1683" s="64">
        <v>35735</v>
      </c>
      <c r="AF1683" s="65" t="s">
        <v>4012</v>
      </c>
      <c r="AG1683" s="66" t="s">
        <v>4013</v>
      </c>
      <c r="AH1683" s="67">
        <v>2.4630000000000001</v>
      </c>
      <c r="AI1683" s="68" t="s">
        <v>2280</v>
      </c>
      <c r="AJ1683" s="67">
        <v>0</v>
      </c>
      <c r="AK1683" s="69">
        <v>-2000000</v>
      </c>
      <c r="FT1683" s="14"/>
    </row>
    <row r="1684" spans="30:176" ht="12.75" x14ac:dyDescent="0.2">
      <c r="AD1684" s="63">
        <v>35649</v>
      </c>
      <c r="AE1684" s="64">
        <v>35735</v>
      </c>
      <c r="AF1684" s="65" t="s">
        <v>3877</v>
      </c>
      <c r="AG1684" s="66" t="s">
        <v>3878</v>
      </c>
      <c r="AH1684" s="67">
        <v>2.5099999999999998</v>
      </c>
      <c r="AI1684" s="68" t="s">
        <v>2280</v>
      </c>
      <c r="AJ1684" s="67">
        <v>0</v>
      </c>
      <c r="AK1684" s="69">
        <v>-2000000</v>
      </c>
      <c r="FT1684" s="14"/>
    </row>
    <row r="1685" spans="30:176" ht="12.75" x14ac:dyDescent="0.2">
      <c r="AD1685" s="63">
        <v>35649</v>
      </c>
      <c r="AE1685" s="64">
        <v>35735</v>
      </c>
      <c r="AF1685" s="65" t="s">
        <v>4014</v>
      </c>
      <c r="AG1685" s="66" t="s">
        <v>4015</v>
      </c>
      <c r="AH1685" s="67">
        <v>2.5350000000000001</v>
      </c>
      <c r="AI1685" s="68" t="s">
        <v>2254</v>
      </c>
      <c r="AJ1685" s="67">
        <v>0</v>
      </c>
      <c r="AK1685" s="69">
        <v>300000</v>
      </c>
      <c r="FT1685" s="14"/>
    </row>
    <row r="1686" spans="30:176" ht="12.75" x14ac:dyDescent="0.2">
      <c r="AD1686" s="63">
        <v>35649</v>
      </c>
      <c r="AE1686" s="64">
        <v>35735</v>
      </c>
      <c r="AF1686" s="65" t="s">
        <v>4014</v>
      </c>
      <c r="AG1686" s="66" t="s">
        <v>4015</v>
      </c>
      <c r="AH1686" s="67">
        <v>2.5550000000000002</v>
      </c>
      <c r="AI1686" s="68" t="s">
        <v>2254</v>
      </c>
      <c r="AJ1686" s="67">
        <v>0</v>
      </c>
      <c r="AK1686" s="69">
        <v>1200000</v>
      </c>
      <c r="FT1686" s="14"/>
    </row>
    <row r="1687" spans="30:176" ht="12.75" x14ac:dyDescent="0.2">
      <c r="AD1687" s="63">
        <v>35653</v>
      </c>
      <c r="AE1687" s="64">
        <v>35735</v>
      </c>
      <c r="AF1687" s="65" t="s">
        <v>4016</v>
      </c>
      <c r="AG1687" s="66" t="s">
        <v>4017</v>
      </c>
      <c r="AH1687" s="67">
        <v>2.64</v>
      </c>
      <c r="AI1687" s="68" t="s">
        <v>2280</v>
      </c>
      <c r="AJ1687" s="67">
        <v>0</v>
      </c>
      <c r="AK1687" s="69">
        <v>500000</v>
      </c>
      <c r="FT1687" s="14"/>
    </row>
    <row r="1688" spans="30:176" ht="12.75" x14ac:dyDescent="0.2">
      <c r="AD1688" s="63">
        <v>35660</v>
      </c>
      <c r="AE1688" s="64">
        <v>35735</v>
      </c>
      <c r="AF1688" s="65" t="s">
        <v>3895</v>
      </c>
      <c r="AG1688" s="66" t="s">
        <v>3896</v>
      </c>
      <c r="AH1688" s="67">
        <v>2.605</v>
      </c>
      <c r="AI1688" s="68" t="s">
        <v>2280</v>
      </c>
      <c r="AJ1688" s="67">
        <v>0</v>
      </c>
      <c r="AK1688" s="69">
        <v>-1000000</v>
      </c>
      <c r="FT1688" s="14"/>
    </row>
    <row r="1689" spans="30:176" ht="12.75" x14ac:dyDescent="0.2">
      <c r="AD1689" s="63">
        <v>35663</v>
      </c>
      <c r="AE1689" s="64">
        <v>35735</v>
      </c>
      <c r="AF1689" s="65" t="s">
        <v>3959</v>
      </c>
      <c r="AG1689" s="66" t="s">
        <v>3960</v>
      </c>
      <c r="AH1689" s="67">
        <v>2.5499999999999998</v>
      </c>
      <c r="AI1689" s="68" t="s">
        <v>2280</v>
      </c>
      <c r="AJ1689" s="67">
        <v>0</v>
      </c>
      <c r="AK1689" s="69">
        <v>-500000</v>
      </c>
      <c r="FT1689" s="14"/>
    </row>
    <row r="1690" spans="30:176" ht="12.75" x14ac:dyDescent="0.2">
      <c r="AD1690" s="63">
        <v>35670</v>
      </c>
      <c r="AE1690" s="64">
        <v>35735</v>
      </c>
      <c r="AF1690" s="65" t="s">
        <v>4047</v>
      </c>
      <c r="AG1690" s="66" t="s">
        <v>4048</v>
      </c>
      <c r="AH1690" s="67">
        <v>2.6949999999999998</v>
      </c>
      <c r="AI1690" s="68" t="s">
        <v>2280</v>
      </c>
      <c r="AJ1690" s="67">
        <v>0</v>
      </c>
      <c r="AK1690" s="69">
        <v>1000000</v>
      </c>
      <c r="FT1690" s="14"/>
    </row>
    <row r="1691" spans="30:176" ht="12.75" x14ac:dyDescent="0.2">
      <c r="AD1691" s="63">
        <v>35675</v>
      </c>
      <c r="AE1691" s="64">
        <v>35735</v>
      </c>
      <c r="AF1691" s="65" t="s">
        <v>3965</v>
      </c>
      <c r="AG1691" s="66" t="s">
        <v>3966</v>
      </c>
      <c r="AH1691" s="67">
        <v>2.9049999999999998</v>
      </c>
      <c r="AI1691" s="68" t="s">
        <v>2254</v>
      </c>
      <c r="AJ1691" s="67">
        <v>0</v>
      </c>
      <c r="AK1691" s="69">
        <v>500000</v>
      </c>
      <c r="FT1691" s="14"/>
    </row>
    <row r="1692" spans="30:176" ht="12.75" x14ac:dyDescent="0.2">
      <c r="AD1692" s="63">
        <v>35676</v>
      </c>
      <c r="AE1692" s="64">
        <v>35735</v>
      </c>
      <c r="AF1692" s="65" t="s">
        <v>4049</v>
      </c>
      <c r="AG1692" s="66" t="s">
        <v>4050</v>
      </c>
      <c r="AH1692" s="67">
        <v>2.9249999999999998</v>
      </c>
      <c r="AI1692" s="68" t="s">
        <v>2254</v>
      </c>
      <c r="AJ1692" s="67">
        <v>0</v>
      </c>
      <c r="AK1692" s="69">
        <v>250000</v>
      </c>
      <c r="FT1692" s="14"/>
    </row>
    <row r="1693" spans="30:176" ht="12.75" x14ac:dyDescent="0.2">
      <c r="AD1693" s="63">
        <v>35678</v>
      </c>
      <c r="AE1693" s="64">
        <v>35735</v>
      </c>
      <c r="AF1693" s="65" t="s">
        <v>4051</v>
      </c>
      <c r="AG1693" s="66" t="s">
        <v>4052</v>
      </c>
      <c r="AH1693" s="67">
        <v>2.77</v>
      </c>
      <c r="AI1693" s="68" t="s">
        <v>2254</v>
      </c>
      <c r="AJ1693" s="67">
        <v>0</v>
      </c>
      <c r="AK1693" s="69">
        <v>-300000</v>
      </c>
      <c r="FT1693" s="14"/>
    </row>
    <row r="1694" spans="30:176" ht="12.75" x14ac:dyDescent="0.2">
      <c r="AD1694" s="63">
        <v>35685</v>
      </c>
      <c r="AE1694" s="64">
        <v>35735</v>
      </c>
      <c r="AF1694" s="65" t="s">
        <v>3982</v>
      </c>
      <c r="AG1694" s="66" t="s">
        <v>3983</v>
      </c>
      <c r="AH1694" s="67">
        <v>2.9350000000000001</v>
      </c>
      <c r="AI1694" s="68" t="s">
        <v>2254</v>
      </c>
      <c r="AJ1694" s="67">
        <v>0</v>
      </c>
      <c r="AK1694" s="69">
        <v>-500000</v>
      </c>
      <c r="FT1694" s="14"/>
    </row>
    <row r="1695" spans="30:176" ht="12.75" x14ac:dyDescent="0.2">
      <c r="AD1695" s="63">
        <v>35685</v>
      </c>
      <c r="AE1695" s="64">
        <v>35735</v>
      </c>
      <c r="AF1695" s="65" t="s">
        <v>3982</v>
      </c>
      <c r="AG1695" s="66" t="s">
        <v>3983</v>
      </c>
      <c r="AH1695" s="67">
        <v>2.9350000000000001</v>
      </c>
      <c r="AI1695" s="68" t="s">
        <v>2254</v>
      </c>
      <c r="AJ1695" s="67">
        <v>0</v>
      </c>
      <c r="AK1695" s="69">
        <v>-500000</v>
      </c>
      <c r="FT1695" s="14"/>
    </row>
    <row r="1696" spans="30:176" ht="12.75" x14ac:dyDescent="0.2">
      <c r="AD1696" s="63">
        <v>35692</v>
      </c>
      <c r="AE1696" s="64">
        <v>35735</v>
      </c>
      <c r="AF1696" s="65" t="s">
        <v>3992</v>
      </c>
      <c r="AG1696" s="66" t="s">
        <v>3993</v>
      </c>
      <c r="AH1696" s="67">
        <v>2.9849999999999999</v>
      </c>
      <c r="AI1696" s="68" t="s">
        <v>2254</v>
      </c>
      <c r="AJ1696" s="67">
        <v>0</v>
      </c>
      <c r="AK1696" s="69">
        <v>500000</v>
      </c>
      <c r="FT1696" s="14"/>
    </row>
    <row r="1697" spans="30:176" ht="12.75" x14ac:dyDescent="0.2">
      <c r="AD1697" s="63">
        <v>35695</v>
      </c>
      <c r="AE1697" s="64">
        <v>35735</v>
      </c>
      <c r="AF1697" s="65" t="s">
        <v>4053</v>
      </c>
      <c r="AG1697" s="66" t="s">
        <v>4054</v>
      </c>
      <c r="AH1697" s="67">
        <v>3.03</v>
      </c>
      <c r="AI1697" s="68" t="s">
        <v>2254</v>
      </c>
      <c r="AJ1697" s="67">
        <v>0</v>
      </c>
      <c r="AK1697" s="69">
        <v>500000</v>
      </c>
      <c r="FT1697" s="14"/>
    </row>
    <row r="1698" spans="30:176" ht="12.75" x14ac:dyDescent="0.2">
      <c r="AD1698" s="63">
        <v>35696</v>
      </c>
      <c r="AE1698" s="64">
        <v>35735</v>
      </c>
      <c r="AF1698" s="65" t="s">
        <v>3998</v>
      </c>
      <c r="AG1698" s="66" t="s">
        <v>3999</v>
      </c>
      <c r="AH1698" s="67">
        <v>3.11</v>
      </c>
      <c r="AI1698" s="68" t="s">
        <v>2280</v>
      </c>
      <c r="AJ1698" s="67">
        <v>0</v>
      </c>
      <c r="AK1698" s="69">
        <v>1000000</v>
      </c>
      <c r="FT1698" s="14"/>
    </row>
    <row r="1699" spans="30:176" ht="12.75" x14ac:dyDescent="0.2">
      <c r="AD1699" s="63">
        <v>35698</v>
      </c>
      <c r="AE1699" s="64">
        <v>35735</v>
      </c>
      <c r="AF1699" s="65" t="s">
        <v>4002</v>
      </c>
      <c r="AG1699" s="66" t="s">
        <v>4003</v>
      </c>
      <c r="AH1699" s="67">
        <v>3.085</v>
      </c>
      <c r="AI1699" s="68" t="s">
        <v>2280</v>
      </c>
      <c r="AJ1699" s="67">
        <v>0</v>
      </c>
      <c r="AK1699" s="69">
        <v>-1300000</v>
      </c>
      <c r="FT1699" s="14"/>
    </row>
    <row r="1700" spans="30:176" ht="12.75" x14ac:dyDescent="0.2">
      <c r="AD1700" s="63">
        <v>35698</v>
      </c>
      <c r="AE1700" s="64">
        <v>35735</v>
      </c>
      <c r="AF1700" s="65" t="s">
        <v>4004</v>
      </c>
      <c r="AG1700" s="66" t="s">
        <v>4005</v>
      </c>
      <c r="AH1700" s="67">
        <v>3.2349999999999999</v>
      </c>
      <c r="AI1700" s="68" t="s">
        <v>2254</v>
      </c>
      <c r="AJ1700" s="67">
        <v>0</v>
      </c>
      <c r="AK1700" s="69">
        <v>300000</v>
      </c>
      <c r="FT1700" s="14"/>
    </row>
    <row r="1701" spans="30:176" ht="12.75" x14ac:dyDescent="0.2">
      <c r="AD1701" s="63">
        <v>35699</v>
      </c>
      <c r="AE1701" s="64">
        <v>35735</v>
      </c>
      <c r="AF1701" s="65" t="s">
        <v>4055</v>
      </c>
      <c r="AG1701" s="66" t="s">
        <v>4056</v>
      </c>
      <c r="AH1701" s="67">
        <v>3.35</v>
      </c>
      <c r="AI1701" s="68" t="s">
        <v>2254</v>
      </c>
      <c r="AJ1701" s="67">
        <v>0</v>
      </c>
      <c r="AK1701" s="69">
        <v>750000</v>
      </c>
      <c r="FT1701" s="14"/>
    </row>
    <row r="1702" spans="30:176" ht="12.75" x14ac:dyDescent="0.2">
      <c r="AD1702" s="63">
        <v>35699</v>
      </c>
      <c r="AE1702" s="64">
        <v>35735</v>
      </c>
      <c r="AF1702" s="65" t="s">
        <v>4006</v>
      </c>
      <c r="AG1702" s="66" t="s">
        <v>4007</v>
      </c>
      <c r="AH1702" s="67">
        <v>3.39</v>
      </c>
      <c r="AI1702" s="68" t="s">
        <v>2254</v>
      </c>
      <c r="AJ1702" s="67">
        <v>0</v>
      </c>
      <c r="AK1702" s="69">
        <v>-1000000</v>
      </c>
      <c r="FT1702" s="14"/>
    </row>
    <row r="1703" spans="30:176" ht="12.75" x14ac:dyDescent="0.2">
      <c r="AD1703" s="63">
        <v>35699</v>
      </c>
      <c r="AE1703" s="64">
        <v>35735</v>
      </c>
      <c r="AF1703" s="65" t="s">
        <v>4006</v>
      </c>
      <c r="AG1703" s="66" t="s">
        <v>4007</v>
      </c>
      <c r="AH1703" s="67">
        <v>3.4</v>
      </c>
      <c r="AI1703" s="68" t="s">
        <v>2280</v>
      </c>
      <c r="AJ1703" s="67">
        <v>0</v>
      </c>
      <c r="AK1703" s="69">
        <v>-1000000</v>
      </c>
      <c r="FT1703" s="14"/>
    </row>
    <row r="1704" spans="30:176" ht="12.75" x14ac:dyDescent="0.2">
      <c r="AD1704" s="63">
        <v>35699</v>
      </c>
      <c r="AE1704" s="64">
        <v>35735</v>
      </c>
      <c r="AF1704" s="65" t="s">
        <v>4006</v>
      </c>
      <c r="AG1704" s="66" t="s">
        <v>4007</v>
      </c>
      <c r="AH1704" s="67">
        <v>3.3</v>
      </c>
      <c r="AI1704" s="68" t="s">
        <v>2280</v>
      </c>
      <c r="AJ1704" s="67">
        <v>0</v>
      </c>
      <c r="AK1704" s="69">
        <v>-1500000</v>
      </c>
      <c r="FT1704" s="14"/>
    </row>
    <row r="1705" spans="30:176" ht="12.75" x14ac:dyDescent="0.2">
      <c r="AD1705" s="63">
        <v>35699</v>
      </c>
      <c r="AE1705" s="64">
        <v>35735</v>
      </c>
      <c r="AF1705" s="65" t="s">
        <v>4006</v>
      </c>
      <c r="AG1705" s="66" t="s">
        <v>4007</v>
      </c>
      <c r="AH1705" s="67">
        <v>3.35</v>
      </c>
      <c r="AI1705" s="68" t="s">
        <v>2280</v>
      </c>
      <c r="AJ1705" s="67">
        <v>0</v>
      </c>
      <c r="AK1705" s="69">
        <v>-2000000</v>
      </c>
      <c r="FT1705" s="14"/>
    </row>
    <row r="1706" spans="30:176" ht="12.75" x14ac:dyDescent="0.2">
      <c r="AD1706" s="63">
        <v>35702</v>
      </c>
      <c r="AE1706" s="64">
        <v>35735</v>
      </c>
      <c r="AF1706" s="65" t="s">
        <v>4057</v>
      </c>
      <c r="AG1706" s="66" t="s">
        <v>4058</v>
      </c>
      <c r="AH1706" s="67">
        <v>3.1150000000000002</v>
      </c>
      <c r="AI1706" s="68" t="s">
        <v>2280</v>
      </c>
      <c r="AJ1706" s="67">
        <v>0</v>
      </c>
      <c r="AK1706" s="69">
        <v>-1000000</v>
      </c>
      <c r="FT1706" s="14"/>
    </row>
    <row r="1707" spans="30:176" ht="12.75" x14ac:dyDescent="0.2">
      <c r="AD1707" s="63">
        <v>35702</v>
      </c>
      <c r="AE1707" s="64">
        <v>35735</v>
      </c>
      <c r="AF1707" s="65" t="s">
        <v>4057</v>
      </c>
      <c r="AG1707" s="66" t="s">
        <v>4058</v>
      </c>
      <c r="AH1707" s="67">
        <v>3.03</v>
      </c>
      <c r="AI1707" s="68" t="s">
        <v>2280</v>
      </c>
      <c r="AJ1707" s="67">
        <v>0</v>
      </c>
      <c r="AK1707" s="69">
        <v>-1000000</v>
      </c>
      <c r="FT1707" s="14"/>
    </row>
    <row r="1708" spans="30:176" ht="12.75" x14ac:dyDescent="0.2">
      <c r="AD1708" s="63">
        <v>35702</v>
      </c>
      <c r="AE1708" s="64">
        <v>35735</v>
      </c>
      <c r="AF1708" s="65" t="s">
        <v>4059</v>
      </c>
      <c r="AG1708" s="66" t="s">
        <v>4060</v>
      </c>
      <c r="AH1708" s="67">
        <v>3.05</v>
      </c>
      <c r="AI1708" s="68" t="s">
        <v>2254</v>
      </c>
      <c r="AJ1708" s="67">
        <v>0</v>
      </c>
      <c r="AK1708" s="69">
        <v>-1000000</v>
      </c>
      <c r="FT1708" s="14"/>
    </row>
    <row r="1709" spans="30:176" ht="12.75" x14ac:dyDescent="0.2">
      <c r="AD1709" s="63">
        <v>35703</v>
      </c>
      <c r="AE1709" s="64">
        <v>35735</v>
      </c>
      <c r="AF1709" s="65" t="s">
        <v>4061</v>
      </c>
      <c r="AG1709" s="66" t="s">
        <v>4062</v>
      </c>
      <c r="AH1709" s="67">
        <v>2.99</v>
      </c>
      <c r="AI1709" s="68" t="s">
        <v>2254</v>
      </c>
      <c r="AJ1709" s="67">
        <v>0</v>
      </c>
      <c r="AK1709" s="69">
        <v>-600000</v>
      </c>
      <c r="FT1709" s="14"/>
    </row>
    <row r="1710" spans="30:176" ht="12.75" x14ac:dyDescent="0.2">
      <c r="AD1710" s="63">
        <v>35703</v>
      </c>
      <c r="AE1710" s="64">
        <v>35735</v>
      </c>
      <c r="AF1710" s="65" t="s">
        <v>4061</v>
      </c>
      <c r="AG1710" s="66" t="s">
        <v>4062</v>
      </c>
      <c r="AH1710" s="67">
        <v>2.95</v>
      </c>
      <c r="AI1710" s="68" t="s">
        <v>2254</v>
      </c>
      <c r="AJ1710" s="67">
        <v>0</v>
      </c>
      <c r="AK1710" s="69">
        <v>-1000000</v>
      </c>
      <c r="FT1710" s="14"/>
    </row>
    <row r="1711" spans="30:176" ht="12.75" x14ac:dyDescent="0.2">
      <c r="AD1711" s="63">
        <v>35703</v>
      </c>
      <c r="AE1711" s="64">
        <v>35735</v>
      </c>
      <c r="AF1711" s="65" t="s">
        <v>4061</v>
      </c>
      <c r="AG1711" s="66" t="s">
        <v>4062</v>
      </c>
      <c r="AH1711" s="67">
        <v>2.9649999999999999</v>
      </c>
      <c r="AI1711" s="68" t="s">
        <v>2254</v>
      </c>
      <c r="AJ1711" s="67">
        <v>0</v>
      </c>
      <c r="AK1711" s="69">
        <v>1000000</v>
      </c>
      <c r="FT1711" s="14"/>
    </row>
    <row r="1712" spans="30:176" ht="12.75" x14ac:dyDescent="0.2">
      <c r="AD1712" s="63">
        <v>35703</v>
      </c>
      <c r="AE1712" s="64">
        <v>35735</v>
      </c>
      <c r="AF1712" s="65" t="s">
        <v>4061</v>
      </c>
      <c r="AG1712" s="66" t="s">
        <v>4062</v>
      </c>
      <c r="AH1712" s="67">
        <v>2.9950000000000001</v>
      </c>
      <c r="AI1712" s="68" t="s">
        <v>2254</v>
      </c>
      <c r="AJ1712" s="67">
        <v>0</v>
      </c>
      <c r="AK1712" s="69">
        <v>750000</v>
      </c>
      <c r="FT1712" s="14"/>
    </row>
    <row r="1713" spans="30:176" ht="12.75" x14ac:dyDescent="0.2">
      <c r="AD1713" s="63">
        <v>35703</v>
      </c>
      <c r="AE1713" s="64">
        <v>35735</v>
      </c>
      <c r="AF1713" s="65" t="s">
        <v>4063</v>
      </c>
      <c r="AG1713" s="66" t="s">
        <v>4064</v>
      </c>
      <c r="AH1713" s="67">
        <v>3.1150000000000002</v>
      </c>
      <c r="AI1713" s="68" t="s">
        <v>2280</v>
      </c>
      <c r="AJ1713" s="67">
        <v>0</v>
      </c>
      <c r="AK1713" s="69">
        <v>-500000</v>
      </c>
      <c r="FT1713" s="14"/>
    </row>
    <row r="1714" spans="30:176" ht="12.75" x14ac:dyDescent="0.2">
      <c r="AD1714" s="63">
        <v>35703</v>
      </c>
      <c r="AE1714" s="64">
        <v>35735</v>
      </c>
      <c r="AF1714" s="65" t="s">
        <v>4063</v>
      </c>
      <c r="AG1714" s="66" t="s">
        <v>4064</v>
      </c>
      <c r="AH1714" s="67">
        <v>3.1150000000000002</v>
      </c>
      <c r="AI1714" s="68" t="s">
        <v>2254</v>
      </c>
      <c r="AJ1714" s="67">
        <v>0</v>
      </c>
      <c r="AK1714" s="69">
        <v>-200000</v>
      </c>
      <c r="FT1714" s="14"/>
    </row>
    <row r="1715" spans="30:176" ht="12.75" x14ac:dyDescent="0.2">
      <c r="AD1715" s="63">
        <v>35703</v>
      </c>
      <c r="AE1715" s="64">
        <v>35735</v>
      </c>
      <c r="AF1715" s="65" t="s">
        <v>4063</v>
      </c>
      <c r="AG1715" s="66" t="s">
        <v>4064</v>
      </c>
      <c r="AH1715" s="67">
        <v>3.08</v>
      </c>
      <c r="AI1715" s="68" t="s">
        <v>2280</v>
      </c>
      <c r="AJ1715" s="67">
        <v>0</v>
      </c>
      <c r="AK1715" s="69">
        <v>6000000</v>
      </c>
      <c r="FT1715" s="14"/>
    </row>
    <row r="1716" spans="30:176" ht="12.75" x14ac:dyDescent="0.2">
      <c r="AD1716" s="63">
        <v>35704</v>
      </c>
      <c r="AE1716" s="64">
        <v>35735</v>
      </c>
      <c r="AF1716" s="65" t="s">
        <v>4086</v>
      </c>
      <c r="AG1716" s="66" t="s">
        <v>4087</v>
      </c>
      <c r="AH1716" s="67">
        <v>3.15</v>
      </c>
      <c r="AI1716" s="68" t="s">
        <v>2280</v>
      </c>
      <c r="AJ1716" s="67">
        <v>0</v>
      </c>
      <c r="AK1716" s="69">
        <v>1000000</v>
      </c>
      <c r="FT1716" s="14"/>
    </row>
    <row r="1717" spans="30:176" ht="12.75" x14ac:dyDescent="0.2">
      <c r="AD1717" s="63">
        <v>35704</v>
      </c>
      <c r="AE1717" s="64">
        <v>35735</v>
      </c>
      <c r="AF1717" s="65" t="s">
        <v>4086</v>
      </c>
      <c r="AG1717" s="66" t="s">
        <v>4087</v>
      </c>
      <c r="AH1717" s="67">
        <v>3.07</v>
      </c>
      <c r="AI1717" s="68" t="s">
        <v>2280</v>
      </c>
      <c r="AJ1717" s="67">
        <v>0</v>
      </c>
      <c r="AK1717" s="69">
        <v>4000000</v>
      </c>
      <c r="FT1717" s="14"/>
    </row>
    <row r="1718" spans="30:176" ht="12.75" x14ac:dyDescent="0.2">
      <c r="AD1718" s="63">
        <v>35704</v>
      </c>
      <c r="AE1718" s="64">
        <v>35735</v>
      </c>
      <c r="AF1718" s="65" t="s">
        <v>4086</v>
      </c>
      <c r="AG1718" s="66" t="s">
        <v>4087</v>
      </c>
      <c r="AH1718" s="67">
        <v>3.1</v>
      </c>
      <c r="AI1718" s="68" t="s">
        <v>2280</v>
      </c>
      <c r="AJ1718" s="67">
        <v>0</v>
      </c>
      <c r="AK1718" s="69">
        <v>1000000</v>
      </c>
      <c r="FT1718" s="14"/>
    </row>
    <row r="1719" spans="30:176" ht="12.75" x14ac:dyDescent="0.2">
      <c r="AD1719" s="63">
        <v>35705</v>
      </c>
      <c r="AE1719" s="64">
        <v>35735</v>
      </c>
      <c r="AF1719" s="65" t="s">
        <v>4088</v>
      </c>
      <c r="AG1719" s="66" t="s">
        <v>4089</v>
      </c>
      <c r="AH1719" s="67">
        <v>3.0550000000000002</v>
      </c>
      <c r="AI1719" s="68" t="s">
        <v>2254</v>
      </c>
      <c r="AJ1719" s="67">
        <v>0</v>
      </c>
      <c r="AK1719" s="69">
        <v>-1000000</v>
      </c>
      <c r="FT1719" s="14"/>
    </row>
    <row r="1720" spans="30:176" ht="12.75" x14ac:dyDescent="0.2">
      <c r="AD1720" s="63">
        <v>35706</v>
      </c>
      <c r="AE1720" s="64">
        <v>35735</v>
      </c>
      <c r="AF1720" s="65" t="s">
        <v>4090</v>
      </c>
      <c r="AG1720" s="66" t="s">
        <v>4091</v>
      </c>
      <c r="AH1720" s="67">
        <v>3.03</v>
      </c>
      <c r="AI1720" s="68" t="s">
        <v>2254</v>
      </c>
      <c r="AJ1720" s="67">
        <v>0</v>
      </c>
      <c r="AK1720" s="69">
        <v>1000000</v>
      </c>
      <c r="FT1720" s="14"/>
    </row>
    <row r="1721" spans="30:176" ht="12.75" x14ac:dyDescent="0.2">
      <c r="AD1721" s="63">
        <v>35709</v>
      </c>
      <c r="AE1721" s="64">
        <v>35735</v>
      </c>
      <c r="AF1721" s="65" t="s">
        <v>4092</v>
      </c>
      <c r="AG1721" s="66" t="s">
        <v>4093</v>
      </c>
      <c r="AH1721" s="67">
        <v>3.03</v>
      </c>
      <c r="AI1721" s="68" t="s">
        <v>2280</v>
      </c>
      <c r="AJ1721" s="67">
        <v>0</v>
      </c>
      <c r="AK1721" s="69">
        <v>-2000000</v>
      </c>
      <c r="FT1721" s="14"/>
    </row>
    <row r="1722" spans="30:176" ht="12.75" x14ac:dyDescent="0.2">
      <c r="AD1722" s="63">
        <v>35710</v>
      </c>
      <c r="AE1722" s="64">
        <v>35735</v>
      </c>
      <c r="AF1722" s="65" t="s">
        <v>4094</v>
      </c>
      <c r="AG1722" s="66" t="s">
        <v>4095</v>
      </c>
      <c r="AH1722" s="67">
        <v>2.96</v>
      </c>
      <c r="AI1722" s="68" t="s">
        <v>2280</v>
      </c>
      <c r="AJ1722" s="67">
        <v>0</v>
      </c>
      <c r="AK1722" s="69">
        <v>-190000</v>
      </c>
      <c r="FT1722" s="14"/>
    </row>
    <row r="1723" spans="30:176" ht="12.75" x14ac:dyDescent="0.2">
      <c r="AD1723" s="63">
        <v>35710</v>
      </c>
      <c r="AE1723" s="64">
        <v>35735</v>
      </c>
      <c r="AF1723" s="65" t="s">
        <v>4094</v>
      </c>
      <c r="AG1723" s="66" t="s">
        <v>4095</v>
      </c>
      <c r="AH1723" s="67">
        <v>2.88</v>
      </c>
      <c r="AI1723" s="68" t="s">
        <v>2280</v>
      </c>
      <c r="AJ1723" s="67">
        <v>0</v>
      </c>
      <c r="AK1723" s="69">
        <v>-500000</v>
      </c>
      <c r="FT1723" s="14"/>
    </row>
    <row r="1724" spans="30:176" ht="12.75" x14ac:dyDescent="0.2">
      <c r="AD1724" s="63">
        <v>35710</v>
      </c>
      <c r="AE1724" s="64">
        <v>35735</v>
      </c>
      <c r="AF1724" s="65" t="s">
        <v>4096</v>
      </c>
      <c r="AG1724" s="66" t="s">
        <v>4097</v>
      </c>
      <c r="AH1724" s="67">
        <v>2.89</v>
      </c>
      <c r="AI1724" s="68" t="s">
        <v>2254</v>
      </c>
      <c r="AJ1724" s="67">
        <v>0</v>
      </c>
      <c r="AK1724" s="69">
        <v>-1000000</v>
      </c>
      <c r="FT1724" s="14"/>
    </row>
    <row r="1725" spans="30:176" ht="12.75" x14ac:dyDescent="0.2">
      <c r="AD1725" s="63">
        <v>35711</v>
      </c>
      <c r="AE1725" s="64">
        <v>35735</v>
      </c>
      <c r="AF1725" s="65" t="s">
        <v>4098</v>
      </c>
      <c r="AG1725" s="66" t="s">
        <v>4105</v>
      </c>
      <c r="AH1725" s="67">
        <v>2.87</v>
      </c>
      <c r="AI1725" s="68" t="s">
        <v>2254</v>
      </c>
      <c r="AJ1725" s="67">
        <v>0</v>
      </c>
      <c r="AK1725" s="69">
        <v>1000000</v>
      </c>
      <c r="FT1725" s="14"/>
    </row>
    <row r="1726" spans="30:176" ht="12.75" x14ac:dyDescent="0.2">
      <c r="AD1726" s="63">
        <v>35711</v>
      </c>
      <c r="AE1726" s="64">
        <v>35735</v>
      </c>
      <c r="AF1726" s="65" t="s">
        <v>4098</v>
      </c>
      <c r="AG1726" s="66" t="s">
        <v>4105</v>
      </c>
      <c r="AH1726" s="67">
        <v>2.86</v>
      </c>
      <c r="AI1726" s="68" t="s">
        <v>2254</v>
      </c>
      <c r="AJ1726" s="67">
        <v>0</v>
      </c>
      <c r="AK1726" s="69">
        <v>600000</v>
      </c>
      <c r="FT1726" s="14"/>
    </row>
    <row r="1727" spans="30:176" ht="12.75" x14ac:dyDescent="0.2">
      <c r="AD1727" s="63">
        <v>35711</v>
      </c>
      <c r="AE1727" s="64">
        <v>35735</v>
      </c>
      <c r="AF1727" s="65" t="s">
        <v>4098</v>
      </c>
      <c r="AG1727" s="66" t="s">
        <v>4105</v>
      </c>
      <c r="AH1727" s="67">
        <v>2.9350000000000001</v>
      </c>
      <c r="AI1727" s="68" t="s">
        <v>2254</v>
      </c>
      <c r="AJ1727" s="67">
        <v>0</v>
      </c>
      <c r="AK1727" s="69">
        <v>-1000000</v>
      </c>
      <c r="FT1727" s="14"/>
    </row>
    <row r="1728" spans="30:176" ht="12.75" x14ac:dyDescent="0.2">
      <c r="AD1728" s="63">
        <v>35712</v>
      </c>
      <c r="AE1728" s="64">
        <v>35735</v>
      </c>
      <c r="AF1728" s="65" t="s">
        <v>4106</v>
      </c>
      <c r="AG1728" s="66" t="s">
        <v>4107</v>
      </c>
      <c r="AH1728" s="67">
        <v>2.9</v>
      </c>
      <c r="AI1728" s="68" t="s">
        <v>2280</v>
      </c>
      <c r="AJ1728" s="67">
        <v>0</v>
      </c>
      <c r="AK1728" s="69">
        <v>-1000000</v>
      </c>
      <c r="FT1728" s="14"/>
    </row>
    <row r="1729" spans="30:176" ht="12.75" x14ac:dyDescent="0.2">
      <c r="AD1729" s="63">
        <v>35716</v>
      </c>
      <c r="AE1729" s="64">
        <v>35735</v>
      </c>
      <c r="AF1729" s="65" t="s">
        <v>4108</v>
      </c>
      <c r="AG1729" s="66" t="s">
        <v>4109</v>
      </c>
      <c r="AH1729" s="67">
        <v>3.1</v>
      </c>
      <c r="AI1729" s="68" t="s">
        <v>2254</v>
      </c>
      <c r="AJ1729" s="67">
        <v>0</v>
      </c>
      <c r="AK1729" s="69">
        <v>300000</v>
      </c>
      <c r="FT1729" s="14"/>
    </row>
    <row r="1730" spans="30:176" ht="12.75" x14ac:dyDescent="0.2">
      <c r="AD1730" s="63">
        <v>35716</v>
      </c>
      <c r="AE1730" s="64">
        <v>35735</v>
      </c>
      <c r="AF1730" s="65" t="s">
        <v>4108</v>
      </c>
      <c r="AG1730" s="66" t="s">
        <v>4109</v>
      </c>
      <c r="AH1730" s="67">
        <v>3.1</v>
      </c>
      <c r="AI1730" s="68" t="s">
        <v>2254</v>
      </c>
      <c r="AJ1730" s="67">
        <v>0</v>
      </c>
      <c r="AK1730" s="69">
        <v>700000</v>
      </c>
      <c r="FT1730" s="14"/>
    </row>
    <row r="1731" spans="30:176" ht="12.75" x14ac:dyDescent="0.2">
      <c r="AD1731" s="63">
        <v>35717</v>
      </c>
      <c r="AE1731" s="64">
        <v>35735</v>
      </c>
      <c r="AF1731" s="65" t="s">
        <v>4110</v>
      </c>
      <c r="AG1731" s="66" t="s">
        <v>4111</v>
      </c>
      <c r="AH1731" s="67">
        <v>3.0150000000000001</v>
      </c>
      <c r="AI1731" s="68" t="s">
        <v>2280</v>
      </c>
      <c r="AJ1731" s="67">
        <v>0</v>
      </c>
      <c r="AK1731" s="69">
        <v>500000</v>
      </c>
      <c r="FT1731" s="14"/>
    </row>
    <row r="1732" spans="30:176" ht="12.75" x14ac:dyDescent="0.2">
      <c r="AD1732" s="63">
        <v>35717</v>
      </c>
      <c r="AE1732" s="64">
        <v>35735</v>
      </c>
      <c r="AF1732" s="65" t="s">
        <v>4110</v>
      </c>
      <c r="AG1732" s="66" t="s">
        <v>4111</v>
      </c>
      <c r="AH1732" s="67">
        <v>3.04</v>
      </c>
      <c r="AI1732" s="68" t="s">
        <v>2280</v>
      </c>
      <c r="AJ1732" s="67">
        <v>0</v>
      </c>
      <c r="AK1732" s="69">
        <v>-500000</v>
      </c>
      <c r="FT1732" s="14"/>
    </row>
    <row r="1733" spans="30:176" ht="12.75" x14ac:dyDescent="0.2">
      <c r="AD1733" s="63">
        <v>35718</v>
      </c>
      <c r="AE1733" s="64">
        <v>35735</v>
      </c>
      <c r="AF1733" s="65" t="s">
        <v>4112</v>
      </c>
      <c r="AG1733" s="66" t="s">
        <v>4113</v>
      </c>
      <c r="AH1733" s="67">
        <v>3.05</v>
      </c>
      <c r="AI1733" s="68" t="s">
        <v>2254</v>
      </c>
      <c r="AJ1733" s="67">
        <v>0</v>
      </c>
      <c r="AK1733" s="69">
        <v>-200000</v>
      </c>
      <c r="FT1733" s="14"/>
    </row>
    <row r="1734" spans="30:176" ht="12.75" x14ac:dyDescent="0.2">
      <c r="AD1734" s="63">
        <v>35719</v>
      </c>
      <c r="AE1734" s="64">
        <v>35735</v>
      </c>
      <c r="AF1734" s="65" t="s">
        <v>4114</v>
      </c>
      <c r="AG1734" s="66" t="s">
        <v>4115</v>
      </c>
      <c r="AH1734" s="67">
        <v>3.15</v>
      </c>
      <c r="AI1734" s="68" t="s">
        <v>2254</v>
      </c>
      <c r="AJ1734" s="67">
        <v>0</v>
      </c>
      <c r="AK1734" s="69">
        <v>-200000</v>
      </c>
      <c r="FT1734" s="14"/>
    </row>
    <row r="1735" spans="30:176" ht="12.75" x14ac:dyDescent="0.2">
      <c r="AD1735" s="63">
        <v>35720</v>
      </c>
      <c r="AE1735" s="64">
        <v>35735</v>
      </c>
      <c r="AF1735" s="65" t="s">
        <v>4116</v>
      </c>
      <c r="AG1735" s="66" t="s">
        <v>4117</v>
      </c>
      <c r="AH1735" s="67">
        <v>3.2549999999999999</v>
      </c>
      <c r="AI1735" s="68" t="s">
        <v>2254</v>
      </c>
      <c r="AJ1735" s="67">
        <v>0</v>
      </c>
      <c r="AK1735" s="69">
        <v>300000</v>
      </c>
      <c r="FT1735" s="14"/>
    </row>
    <row r="1736" spans="30:176" ht="12.75" x14ac:dyDescent="0.2">
      <c r="AD1736" s="63">
        <v>35720</v>
      </c>
      <c r="AE1736" s="64">
        <v>35735</v>
      </c>
      <c r="AF1736" s="65" t="s">
        <v>4116</v>
      </c>
      <c r="AG1736" s="66" t="s">
        <v>4117</v>
      </c>
      <c r="AH1736" s="67">
        <v>3.3159999999999998</v>
      </c>
      <c r="AI1736" s="68" t="s">
        <v>2254</v>
      </c>
      <c r="AJ1736" s="67">
        <v>0</v>
      </c>
      <c r="AK1736" s="69">
        <v>1950000</v>
      </c>
      <c r="FT1736" s="14"/>
    </row>
    <row r="1737" spans="30:176" ht="12.75" x14ac:dyDescent="0.2">
      <c r="AD1737" s="63">
        <v>35720</v>
      </c>
      <c r="AE1737" s="64">
        <v>35735</v>
      </c>
      <c r="AF1737" s="65" t="s">
        <v>4116</v>
      </c>
      <c r="AG1737" s="66" t="s">
        <v>4117</v>
      </c>
      <c r="AH1737" s="67">
        <v>3.2549999999999999</v>
      </c>
      <c r="AI1737" s="68" t="s">
        <v>2254</v>
      </c>
      <c r="AJ1737" s="67">
        <v>0</v>
      </c>
      <c r="AK1737" s="69">
        <v>-300000</v>
      </c>
      <c r="FT1737" s="14"/>
    </row>
    <row r="1738" spans="30:176" ht="12.75" x14ac:dyDescent="0.2">
      <c r="AD1738" s="63">
        <v>35720</v>
      </c>
      <c r="AE1738" s="64">
        <v>35735</v>
      </c>
      <c r="AF1738" s="65" t="s">
        <v>4116</v>
      </c>
      <c r="AG1738" s="66" t="s">
        <v>4117</v>
      </c>
      <c r="AH1738" s="67">
        <v>3.24</v>
      </c>
      <c r="AI1738" s="68" t="s">
        <v>2254</v>
      </c>
      <c r="AJ1738" s="67">
        <v>0</v>
      </c>
      <c r="AK1738" s="69">
        <v>-700000</v>
      </c>
      <c r="FT1738" s="14"/>
    </row>
    <row r="1739" spans="30:176" ht="12.75" x14ac:dyDescent="0.2">
      <c r="AD1739" s="63">
        <v>35720</v>
      </c>
      <c r="AE1739" s="64">
        <v>35735</v>
      </c>
      <c r="AF1739" s="65" t="s">
        <v>4116</v>
      </c>
      <c r="AG1739" s="66" t="s">
        <v>4117</v>
      </c>
      <c r="AH1739" s="67">
        <v>3.21</v>
      </c>
      <c r="AI1739" s="68" t="s">
        <v>2254</v>
      </c>
      <c r="AJ1739" s="67">
        <v>0</v>
      </c>
      <c r="AK1739" s="69">
        <v>-500000</v>
      </c>
      <c r="FT1739" s="14"/>
    </row>
    <row r="1740" spans="30:176" ht="12.75" x14ac:dyDescent="0.2">
      <c r="AD1740" s="63">
        <v>35723</v>
      </c>
      <c r="AE1740" s="64">
        <v>35735</v>
      </c>
      <c r="AF1740" s="65" t="s">
        <v>4118</v>
      </c>
      <c r="AG1740" s="66" t="s">
        <v>4119</v>
      </c>
      <c r="AH1740" s="67">
        <v>3.34</v>
      </c>
      <c r="AI1740" s="68" t="s">
        <v>2280</v>
      </c>
      <c r="AJ1740" s="67">
        <v>0</v>
      </c>
      <c r="AK1740" s="69">
        <v>-1000000</v>
      </c>
      <c r="FT1740" s="14"/>
    </row>
    <row r="1741" spans="30:176" ht="12.75" x14ac:dyDescent="0.2">
      <c r="AD1741" s="63">
        <v>35723</v>
      </c>
      <c r="AE1741" s="64">
        <v>35735</v>
      </c>
      <c r="AF1741" s="65" t="s">
        <v>4118</v>
      </c>
      <c r="AG1741" s="66" t="s">
        <v>4120</v>
      </c>
      <c r="AH1741" s="67">
        <v>3.34</v>
      </c>
      <c r="AI1741" s="68" t="s">
        <v>2254</v>
      </c>
      <c r="AJ1741" s="67">
        <v>0</v>
      </c>
      <c r="AK1741" s="69">
        <v>-200000</v>
      </c>
      <c r="FT1741" s="14"/>
    </row>
    <row r="1742" spans="30:176" ht="12.75" x14ac:dyDescent="0.2">
      <c r="AD1742" s="63">
        <v>35724</v>
      </c>
      <c r="AE1742" s="64">
        <v>35735</v>
      </c>
      <c r="AF1742" s="65" t="s">
        <v>4121</v>
      </c>
      <c r="AG1742" s="66" t="s">
        <v>4122</v>
      </c>
      <c r="AH1742" s="67">
        <v>3.4249999999999998</v>
      </c>
      <c r="AI1742" s="68" t="s">
        <v>2254</v>
      </c>
      <c r="AJ1742" s="67">
        <v>0</v>
      </c>
      <c r="AK1742" s="69">
        <v>-350000</v>
      </c>
      <c r="FT1742" s="14"/>
    </row>
    <row r="1743" spans="30:176" ht="12.75" x14ac:dyDescent="0.2">
      <c r="AD1743" s="63">
        <v>35724</v>
      </c>
      <c r="AE1743" s="64">
        <v>35735</v>
      </c>
      <c r="AF1743" s="65" t="s">
        <v>4121</v>
      </c>
      <c r="AG1743" s="66" t="s">
        <v>4123</v>
      </c>
      <c r="AH1743" s="67">
        <v>3.38</v>
      </c>
      <c r="AI1743" s="68" t="s">
        <v>2280</v>
      </c>
      <c r="AJ1743" s="67">
        <v>0</v>
      </c>
      <c r="AK1743" s="69">
        <v>1000000</v>
      </c>
      <c r="FT1743" s="14"/>
    </row>
    <row r="1744" spans="30:176" ht="12.75" x14ac:dyDescent="0.2">
      <c r="AD1744" s="63">
        <v>35724</v>
      </c>
      <c r="AE1744" s="64">
        <v>35735</v>
      </c>
      <c r="AF1744" s="65" t="s">
        <v>4121</v>
      </c>
      <c r="AG1744" s="66" t="s">
        <v>4123</v>
      </c>
      <c r="AH1744" s="67">
        <v>3.41</v>
      </c>
      <c r="AI1744" s="68" t="s">
        <v>2280</v>
      </c>
      <c r="AJ1744" s="67">
        <v>0</v>
      </c>
      <c r="AK1744" s="69">
        <v>-1000000</v>
      </c>
      <c r="FT1744" s="14"/>
    </row>
    <row r="1745" spans="30:176" ht="12.75" x14ac:dyDescent="0.2">
      <c r="AD1745" s="63">
        <v>35725</v>
      </c>
      <c r="AE1745" s="64">
        <v>35735</v>
      </c>
      <c r="AF1745" s="65" t="s">
        <v>4124</v>
      </c>
      <c r="AG1745" s="66" t="s">
        <v>4125</v>
      </c>
      <c r="AH1745" s="67">
        <v>3.4</v>
      </c>
      <c r="AI1745" s="68" t="s">
        <v>2254</v>
      </c>
      <c r="AJ1745" s="67">
        <v>0</v>
      </c>
      <c r="AK1745" s="69">
        <v>-3150000</v>
      </c>
      <c r="FT1745" s="14"/>
    </row>
    <row r="1746" spans="30:176" ht="12.75" x14ac:dyDescent="0.2">
      <c r="AD1746" s="63">
        <v>35725</v>
      </c>
      <c r="AE1746" s="64">
        <v>35735</v>
      </c>
      <c r="AF1746" s="65" t="s">
        <v>4124</v>
      </c>
      <c r="AG1746" s="66" t="s">
        <v>4125</v>
      </c>
      <c r="AH1746" s="67">
        <v>3.4</v>
      </c>
      <c r="AI1746" s="68" t="s">
        <v>2280</v>
      </c>
      <c r="AJ1746" s="67">
        <v>0</v>
      </c>
      <c r="AK1746" s="69">
        <v>3150000</v>
      </c>
      <c r="FT1746" s="14"/>
    </row>
    <row r="1747" spans="30:176" ht="12.75" x14ac:dyDescent="0.2">
      <c r="AD1747" s="63">
        <v>35725</v>
      </c>
      <c r="AE1747" s="64">
        <v>35735</v>
      </c>
      <c r="AF1747" s="65" t="s">
        <v>4124</v>
      </c>
      <c r="AG1747" s="66" t="s">
        <v>4126</v>
      </c>
      <c r="AH1747" s="67">
        <v>3.4950000000000001</v>
      </c>
      <c r="AI1747" s="68" t="s">
        <v>2280</v>
      </c>
      <c r="AJ1747" s="67">
        <v>0</v>
      </c>
      <c r="AK1747" s="69">
        <v>1000000</v>
      </c>
      <c r="FT1747" s="14"/>
    </row>
    <row r="1748" spans="30:176" ht="12.75" x14ac:dyDescent="0.2">
      <c r="AD1748" s="63">
        <v>35726</v>
      </c>
      <c r="AE1748" s="64">
        <v>35735</v>
      </c>
      <c r="AF1748" s="65" t="s">
        <v>4127</v>
      </c>
      <c r="AG1748" s="66" t="s">
        <v>4128</v>
      </c>
      <c r="AH1748" s="67">
        <v>3.6</v>
      </c>
      <c r="AI1748" s="68" t="s">
        <v>2254</v>
      </c>
      <c r="AJ1748" s="67">
        <v>0</v>
      </c>
      <c r="AK1748" s="69">
        <v>-3000000</v>
      </c>
      <c r="FT1748" s="14"/>
    </row>
    <row r="1749" spans="30:176" ht="12.75" x14ac:dyDescent="0.2">
      <c r="AD1749" s="63">
        <v>35726</v>
      </c>
      <c r="AE1749" s="64">
        <v>35735</v>
      </c>
      <c r="AF1749" s="65" t="s">
        <v>4127</v>
      </c>
      <c r="AG1749" s="66" t="s">
        <v>4128</v>
      </c>
      <c r="AH1749" s="67">
        <v>3.6</v>
      </c>
      <c r="AI1749" s="68" t="s">
        <v>2280</v>
      </c>
      <c r="AJ1749" s="67">
        <v>0</v>
      </c>
      <c r="AK1749" s="69">
        <v>-500000</v>
      </c>
      <c r="FT1749" s="14"/>
    </row>
    <row r="1750" spans="30:176" ht="12.75" x14ac:dyDescent="0.2">
      <c r="AD1750" s="63">
        <v>35726</v>
      </c>
      <c r="AE1750" s="64">
        <v>35735</v>
      </c>
      <c r="AF1750" s="65" t="s">
        <v>4127</v>
      </c>
      <c r="AG1750" s="66" t="s">
        <v>4128</v>
      </c>
      <c r="AH1750" s="67">
        <v>3.6</v>
      </c>
      <c r="AI1750" s="68" t="s">
        <v>2663</v>
      </c>
      <c r="AJ1750" s="67">
        <v>0</v>
      </c>
      <c r="AK1750" s="69">
        <v>3500000</v>
      </c>
      <c r="FT1750" s="14"/>
    </row>
    <row r="1751" spans="30:176" ht="12.75" x14ac:dyDescent="0.2">
      <c r="AD1751" s="63">
        <v>35726</v>
      </c>
      <c r="AE1751" s="64">
        <v>35735</v>
      </c>
      <c r="AF1751" s="65" t="s">
        <v>4129</v>
      </c>
      <c r="AG1751" s="66" t="s">
        <v>4130</v>
      </c>
      <c r="AH1751" s="67">
        <v>3.64</v>
      </c>
      <c r="AI1751" s="68" t="s">
        <v>2280</v>
      </c>
      <c r="AJ1751" s="67">
        <v>0</v>
      </c>
      <c r="AK1751" s="69">
        <v>-150000</v>
      </c>
      <c r="FT1751" s="14"/>
    </row>
    <row r="1752" spans="30:176" ht="12.75" x14ac:dyDescent="0.2">
      <c r="AD1752" s="63">
        <v>35726</v>
      </c>
      <c r="AE1752" s="64">
        <v>35735</v>
      </c>
      <c r="AF1752" s="65" t="s">
        <v>4129</v>
      </c>
      <c r="AG1752" s="66" t="s">
        <v>4130</v>
      </c>
      <c r="AH1752" s="67">
        <v>3.57</v>
      </c>
      <c r="AI1752" s="68" t="s">
        <v>2280</v>
      </c>
      <c r="AJ1752" s="67">
        <v>0</v>
      </c>
      <c r="AK1752" s="69">
        <v>-1000000</v>
      </c>
      <c r="FT1752" s="14"/>
    </row>
    <row r="1753" spans="30:176" ht="12.75" x14ac:dyDescent="0.2">
      <c r="AD1753" s="63">
        <v>35726</v>
      </c>
      <c r="AE1753" s="64">
        <v>35735</v>
      </c>
      <c r="AF1753" s="65" t="s">
        <v>4129</v>
      </c>
      <c r="AG1753" s="66" t="s">
        <v>4130</v>
      </c>
      <c r="AH1753" s="67">
        <v>3.54</v>
      </c>
      <c r="AI1753" s="68" t="s">
        <v>2280</v>
      </c>
      <c r="AJ1753" s="67">
        <v>0</v>
      </c>
      <c r="AK1753" s="69">
        <v>500000</v>
      </c>
      <c r="FT1753" s="14"/>
    </row>
    <row r="1754" spans="30:176" ht="12.75" x14ac:dyDescent="0.2">
      <c r="AD1754" s="63">
        <v>35726</v>
      </c>
      <c r="AE1754" s="64">
        <v>35735</v>
      </c>
      <c r="AF1754" s="65" t="s">
        <v>4129</v>
      </c>
      <c r="AG1754" s="66" t="s">
        <v>4130</v>
      </c>
      <c r="AH1754" s="67">
        <v>3.53</v>
      </c>
      <c r="AI1754" s="68" t="s">
        <v>2280</v>
      </c>
      <c r="AJ1754" s="67">
        <v>0</v>
      </c>
      <c r="AK1754" s="69">
        <v>500000</v>
      </c>
      <c r="FT1754" s="14"/>
    </row>
    <row r="1755" spans="30:176" ht="12.75" x14ac:dyDescent="0.2">
      <c r="AD1755" s="63">
        <v>35726</v>
      </c>
      <c r="AE1755" s="64">
        <v>35735</v>
      </c>
      <c r="AF1755" s="65" t="s">
        <v>4129</v>
      </c>
      <c r="AG1755" s="66" t="s">
        <v>4130</v>
      </c>
      <c r="AH1755" s="67">
        <v>3.43</v>
      </c>
      <c r="AI1755" s="68" t="s">
        <v>2280</v>
      </c>
      <c r="AJ1755" s="67">
        <v>0</v>
      </c>
      <c r="AK1755" s="69">
        <v>1000000</v>
      </c>
      <c r="FT1755" s="14"/>
    </row>
    <row r="1756" spans="30:176" ht="12.75" x14ac:dyDescent="0.2">
      <c r="AD1756" s="63">
        <v>35726</v>
      </c>
      <c r="AE1756" s="64">
        <v>35735</v>
      </c>
      <c r="AF1756" s="65" t="s">
        <v>4131</v>
      </c>
      <c r="AG1756" s="66" t="s">
        <v>4132</v>
      </c>
      <c r="AH1756" s="67">
        <v>3.6</v>
      </c>
      <c r="AI1756" s="68" t="s">
        <v>2254</v>
      </c>
      <c r="AJ1756" s="67">
        <v>0</v>
      </c>
      <c r="AK1756" s="69">
        <v>500000</v>
      </c>
      <c r="FT1756" s="14"/>
    </row>
    <row r="1757" spans="30:176" ht="12.75" x14ac:dyDescent="0.2">
      <c r="AD1757" s="63">
        <v>35726</v>
      </c>
      <c r="AE1757" s="64">
        <v>35735</v>
      </c>
      <c r="AF1757" s="65" t="s">
        <v>4131</v>
      </c>
      <c r="AG1757" s="66" t="s">
        <v>4132</v>
      </c>
      <c r="AH1757" s="67">
        <v>3.6</v>
      </c>
      <c r="AI1757" s="68" t="s">
        <v>2254</v>
      </c>
      <c r="AJ1757" s="67">
        <v>0</v>
      </c>
      <c r="AK1757" s="69">
        <v>700000</v>
      </c>
      <c r="FT1757" s="14"/>
    </row>
    <row r="1758" spans="30:176" ht="12.75" x14ac:dyDescent="0.2">
      <c r="AD1758" s="63">
        <v>35726</v>
      </c>
      <c r="AE1758" s="64">
        <v>35735</v>
      </c>
      <c r="AF1758" s="65" t="s">
        <v>4131</v>
      </c>
      <c r="AG1758" s="66" t="s">
        <v>4132</v>
      </c>
      <c r="AH1758" s="67">
        <v>3.6</v>
      </c>
      <c r="AI1758" s="68" t="s">
        <v>2254</v>
      </c>
      <c r="AJ1758" s="67">
        <v>0</v>
      </c>
      <c r="AK1758" s="69">
        <v>300000</v>
      </c>
      <c r="FT1758" s="14"/>
    </row>
    <row r="1759" spans="30:176" ht="12.75" x14ac:dyDescent="0.2">
      <c r="AD1759" s="63">
        <v>35726</v>
      </c>
      <c r="AE1759" s="64">
        <v>35735</v>
      </c>
      <c r="AF1759" s="65" t="s">
        <v>4131</v>
      </c>
      <c r="AG1759" s="66" t="s">
        <v>4132</v>
      </c>
      <c r="AH1759" s="67">
        <v>3.4449999999999998</v>
      </c>
      <c r="AI1759" s="68" t="s">
        <v>2254</v>
      </c>
      <c r="AJ1759" s="67">
        <v>0</v>
      </c>
      <c r="AK1759" s="69">
        <v>-1000000</v>
      </c>
      <c r="FT1759" s="14"/>
    </row>
    <row r="1760" spans="30:176" ht="12.75" x14ac:dyDescent="0.2">
      <c r="AD1760" s="63">
        <v>35727</v>
      </c>
      <c r="AE1760" s="64">
        <v>35735</v>
      </c>
      <c r="AF1760" s="65" t="s">
        <v>4133</v>
      </c>
      <c r="AG1760" s="66" t="s">
        <v>4134</v>
      </c>
      <c r="AH1760" s="67">
        <v>3.4</v>
      </c>
      <c r="AI1760" s="68" t="s">
        <v>2280</v>
      </c>
      <c r="AJ1760" s="67">
        <v>0</v>
      </c>
      <c r="AK1760" s="69">
        <v>-750000</v>
      </c>
      <c r="FT1760" s="14"/>
    </row>
    <row r="1761" spans="30:176" ht="12.75" x14ac:dyDescent="0.2">
      <c r="AD1761" s="63">
        <v>35727</v>
      </c>
      <c r="AE1761" s="64">
        <v>35735</v>
      </c>
      <c r="AF1761" s="65" t="s">
        <v>4133</v>
      </c>
      <c r="AG1761" s="66" t="s">
        <v>4134</v>
      </c>
      <c r="AH1761" s="67">
        <v>3.41</v>
      </c>
      <c r="AI1761" s="68" t="s">
        <v>2280</v>
      </c>
      <c r="AJ1761" s="67">
        <v>0</v>
      </c>
      <c r="AK1761" s="69">
        <v>-250000</v>
      </c>
      <c r="FT1761" s="14"/>
    </row>
    <row r="1762" spans="30:176" ht="12.75" x14ac:dyDescent="0.2">
      <c r="AD1762" s="63">
        <v>35730</v>
      </c>
      <c r="AE1762" s="64">
        <v>35735</v>
      </c>
      <c r="AF1762" s="65" t="s">
        <v>4135</v>
      </c>
      <c r="AG1762" s="66" t="s">
        <v>4136</v>
      </c>
      <c r="AH1762" s="67">
        <v>3.78</v>
      </c>
      <c r="AI1762" s="68" t="s">
        <v>2254</v>
      </c>
      <c r="AJ1762" s="67">
        <v>0</v>
      </c>
      <c r="AK1762" s="69">
        <v>-500000</v>
      </c>
      <c r="FT1762" s="14"/>
    </row>
    <row r="1763" spans="30:176" ht="12.75" x14ac:dyDescent="0.2">
      <c r="AD1763" s="63">
        <v>35730</v>
      </c>
      <c r="AE1763" s="64">
        <v>35735</v>
      </c>
      <c r="AF1763" s="65" t="s">
        <v>4135</v>
      </c>
      <c r="AG1763" s="66" t="s">
        <v>4136</v>
      </c>
      <c r="AH1763" s="67">
        <v>3.78</v>
      </c>
      <c r="AI1763" s="68" t="s">
        <v>2663</v>
      </c>
      <c r="AJ1763" s="67">
        <v>0</v>
      </c>
      <c r="AK1763" s="69">
        <v>500000</v>
      </c>
      <c r="FT1763" s="14"/>
    </row>
    <row r="1764" spans="30:176" ht="12.75" x14ac:dyDescent="0.2">
      <c r="AD1764" s="63">
        <v>35730</v>
      </c>
      <c r="AE1764" s="64">
        <v>35735</v>
      </c>
      <c r="AF1764" s="65" t="s">
        <v>4137</v>
      </c>
      <c r="AG1764" s="66" t="s">
        <v>4138</v>
      </c>
      <c r="AH1764" s="67">
        <v>3.7349999999999999</v>
      </c>
      <c r="AI1764" s="68" t="s">
        <v>2254</v>
      </c>
      <c r="AJ1764" s="67">
        <v>0</v>
      </c>
      <c r="AK1764" s="69">
        <v>300000</v>
      </c>
      <c r="FT1764" s="14"/>
    </row>
    <row r="1765" spans="30:176" ht="12.75" x14ac:dyDescent="0.2">
      <c r="AD1765" s="63">
        <v>35730</v>
      </c>
      <c r="AE1765" s="64">
        <v>35735</v>
      </c>
      <c r="AF1765" s="65" t="s">
        <v>4137</v>
      </c>
      <c r="AG1765" s="66" t="s">
        <v>4138</v>
      </c>
      <c r="AH1765" s="67">
        <v>3.605</v>
      </c>
      <c r="AI1765" s="68" t="s">
        <v>2254</v>
      </c>
      <c r="AJ1765" s="67">
        <v>0</v>
      </c>
      <c r="AK1765" s="69">
        <v>350000</v>
      </c>
      <c r="FT1765" s="14"/>
    </row>
    <row r="1766" spans="30:176" ht="12.75" x14ac:dyDescent="0.2">
      <c r="AD1766" s="63">
        <v>35730</v>
      </c>
      <c r="AE1766" s="64">
        <v>35735</v>
      </c>
      <c r="AF1766" s="65" t="s">
        <v>4137</v>
      </c>
      <c r="AG1766" s="66" t="s">
        <v>4138</v>
      </c>
      <c r="AH1766" s="67">
        <v>3.61</v>
      </c>
      <c r="AI1766" s="68" t="s">
        <v>2254</v>
      </c>
      <c r="AJ1766" s="67">
        <v>0</v>
      </c>
      <c r="AK1766" s="69">
        <v>150000</v>
      </c>
      <c r="FT1766" s="14"/>
    </row>
    <row r="1767" spans="30:176" ht="12.75" x14ac:dyDescent="0.2">
      <c r="AD1767" s="63">
        <v>35730</v>
      </c>
      <c r="AE1767" s="64">
        <v>35735</v>
      </c>
      <c r="AF1767" s="65" t="s">
        <v>4137</v>
      </c>
      <c r="AG1767" s="66" t="s">
        <v>4138</v>
      </c>
      <c r="AH1767" s="67">
        <v>3.7850000000000001</v>
      </c>
      <c r="AI1767" s="68" t="s">
        <v>2254</v>
      </c>
      <c r="AJ1767" s="67">
        <v>0</v>
      </c>
      <c r="AK1767" s="69">
        <v>-700000</v>
      </c>
      <c r="FT1767" s="14"/>
    </row>
    <row r="1768" spans="30:176" ht="12.75" x14ac:dyDescent="0.2">
      <c r="AD1768" s="63">
        <v>35730</v>
      </c>
      <c r="AE1768" s="64">
        <v>35735</v>
      </c>
      <c r="AF1768" s="65" t="s">
        <v>4137</v>
      </c>
      <c r="AG1768" s="66" t="s">
        <v>4139</v>
      </c>
      <c r="AH1768" s="67">
        <v>3.6850000000000001</v>
      </c>
      <c r="AI1768" s="68" t="s">
        <v>2280</v>
      </c>
      <c r="AJ1768" s="67">
        <v>0</v>
      </c>
      <c r="AK1768" s="69">
        <v>-300000</v>
      </c>
      <c r="FT1768" s="14"/>
    </row>
    <row r="1769" spans="30:176" ht="12.75" x14ac:dyDescent="0.2">
      <c r="AD1769" s="63">
        <v>35731</v>
      </c>
      <c r="AE1769" s="64">
        <v>35735</v>
      </c>
      <c r="AF1769" s="65" t="s">
        <v>4140</v>
      </c>
      <c r="AG1769" s="66" t="s">
        <v>4141</v>
      </c>
      <c r="AH1769" s="67">
        <v>3.6349999999999998</v>
      </c>
      <c r="AI1769" s="68" t="s">
        <v>2664</v>
      </c>
      <c r="AJ1769" s="67">
        <v>0</v>
      </c>
      <c r="AK1769" s="69">
        <v>200000</v>
      </c>
      <c r="FT1769" s="14"/>
    </row>
    <row r="1770" spans="30:176" ht="12.75" x14ac:dyDescent="0.2">
      <c r="AD1770" s="63">
        <v>35732</v>
      </c>
      <c r="AE1770" s="64">
        <v>35735</v>
      </c>
      <c r="AF1770" s="65" t="s">
        <v>4142</v>
      </c>
      <c r="AG1770" s="66" t="s">
        <v>4143</v>
      </c>
      <c r="AH1770" s="67">
        <v>3.48</v>
      </c>
      <c r="AI1770" s="68" t="s">
        <v>2254</v>
      </c>
      <c r="AJ1770" s="67">
        <v>0</v>
      </c>
      <c r="AK1770" s="69">
        <v>-790000</v>
      </c>
      <c r="FT1770" s="14"/>
    </row>
    <row r="1771" spans="30:176" ht="12.75" x14ac:dyDescent="0.2">
      <c r="AD1771" s="63">
        <v>35732</v>
      </c>
      <c r="AE1771" s="64">
        <v>35735</v>
      </c>
      <c r="AF1771" s="65" t="s">
        <v>4142</v>
      </c>
      <c r="AG1771" s="66" t="s">
        <v>4143</v>
      </c>
      <c r="AH1771" s="67">
        <v>3.4</v>
      </c>
      <c r="AI1771" s="68" t="s">
        <v>2254</v>
      </c>
      <c r="AJ1771" s="67">
        <v>0</v>
      </c>
      <c r="AK1771" s="69">
        <v>-100000</v>
      </c>
      <c r="FT1771" s="14"/>
    </row>
    <row r="1772" spans="30:176" ht="12.75" x14ac:dyDescent="0.2">
      <c r="AK1772" s="69">
        <f>SUM(AK1670:AK1771)</f>
        <v>-880000</v>
      </c>
      <c r="FT1772" s="14"/>
    </row>
    <row r="1773" spans="30:176" ht="12.75" x14ac:dyDescent="0.2">
      <c r="FT1773" s="14"/>
    </row>
    <row r="1774" spans="30:176" ht="12.75" x14ac:dyDescent="0.2">
      <c r="AD1774" s="63">
        <v>35185</v>
      </c>
      <c r="AE1774" s="64">
        <v>35765</v>
      </c>
      <c r="AF1774" s="65" t="s">
        <v>3544</v>
      </c>
      <c r="AG1774" s="66" t="s">
        <v>4144</v>
      </c>
      <c r="AH1774" s="67">
        <v>2.077</v>
      </c>
      <c r="AI1774" s="68" t="s">
        <v>2245</v>
      </c>
      <c r="AJ1774" s="67">
        <v>0</v>
      </c>
      <c r="AK1774" s="69">
        <v>-1000000</v>
      </c>
      <c r="FT1774" s="14" t="s">
        <v>2099</v>
      </c>
    </row>
    <row r="1775" spans="30:176" ht="12.75" x14ac:dyDescent="0.2">
      <c r="AD1775" s="63">
        <v>35187</v>
      </c>
      <c r="AE1775" s="64">
        <v>35765</v>
      </c>
      <c r="AF1775" s="65" t="s">
        <v>3374</v>
      </c>
      <c r="AG1775" s="66" t="s">
        <v>3375</v>
      </c>
      <c r="AH1775" s="67">
        <v>2.14</v>
      </c>
      <c r="AI1775" s="68" t="s">
        <v>2245</v>
      </c>
      <c r="AJ1775" s="67">
        <v>0</v>
      </c>
      <c r="AK1775" s="69">
        <v>-9300000</v>
      </c>
      <c r="FT1775" s="14"/>
    </row>
    <row r="1776" spans="30:176" ht="12.75" x14ac:dyDescent="0.2">
      <c r="AD1776" s="63">
        <v>35188</v>
      </c>
      <c r="AE1776" s="64">
        <v>35765</v>
      </c>
      <c r="AF1776" s="65" t="s">
        <v>3376</v>
      </c>
      <c r="AG1776" s="66" t="s">
        <v>3377</v>
      </c>
      <c r="AH1776" s="67">
        <v>2.15</v>
      </c>
      <c r="AI1776" s="68" t="s">
        <v>2245</v>
      </c>
      <c r="AJ1776" s="67">
        <v>0</v>
      </c>
      <c r="AK1776" s="69">
        <v>-1000000</v>
      </c>
      <c r="FT1776" s="14"/>
    </row>
    <row r="1777" spans="30:176" ht="12.75" x14ac:dyDescent="0.2">
      <c r="AD1777" s="63">
        <v>35191</v>
      </c>
      <c r="AE1777" s="64">
        <v>35765</v>
      </c>
      <c r="AF1777" s="65" t="s">
        <v>2311</v>
      </c>
      <c r="AG1777" s="66" t="s">
        <v>3501</v>
      </c>
      <c r="AH1777" s="67">
        <v>2.16</v>
      </c>
      <c r="AI1777" s="68" t="s">
        <v>2245</v>
      </c>
      <c r="AJ1777" s="67">
        <v>0</v>
      </c>
      <c r="AK1777" s="69">
        <v>-2500000</v>
      </c>
      <c r="FT1777" s="14"/>
    </row>
    <row r="1778" spans="30:176" ht="12.75" x14ac:dyDescent="0.2">
      <c r="AD1778" s="63">
        <v>35192</v>
      </c>
      <c r="AE1778" s="64">
        <v>35765</v>
      </c>
      <c r="AF1778" s="65" t="s">
        <v>2312</v>
      </c>
      <c r="AG1778" s="66" t="s">
        <v>3502</v>
      </c>
      <c r="AH1778" s="67">
        <v>2.1800000000000002</v>
      </c>
      <c r="AI1778" s="68" t="s">
        <v>2245</v>
      </c>
      <c r="AJ1778" s="67">
        <v>0</v>
      </c>
      <c r="AK1778" s="69">
        <v>-1500000</v>
      </c>
      <c r="FT1778" s="14"/>
    </row>
    <row r="1779" spans="30:176" ht="12.75" x14ac:dyDescent="0.2">
      <c r="AD1779" s="63">
        <v>35319</v>
      </c>
      <c r="AE1779" s="64">
        <v>35765</v>
      </c>
      <c r="AF1779" s="65" t="s">
        <v>3611</v>
      </c>
      <c r="AG1779" s="66" t="s">
        <v>2734</v>
      </c>
      <c r="AH1779" s="67">
        <v>2.13</v>
      </c>
      <c r="AI1779" s="68" t="s">
        <v>2245</v>
      </c>
      <c r="AJ1779" s="67">
        <v>0</v>
      </c>
      <c r="AK1779" s="69">
        <v>-1500000</v>
      </c>
      <c r="FT1779" s="14"/>
    </row>
    <row r="1780" spans="30:176" ht="12.75" x14ac:dyDescent="0.2">
      <c r="AD1780" s="63">
        <v>35362</v>
      </c>
      <c r="AE1780" s="64">
        <v>35765</v>
      </c>
      <c r="AF1780" s="65" t="s">
        <v>3707</v>
      </c>
      <c r="AG1780" s="66" t="s">
        <v>3708</v>
      </c>
      <c r="AH1780" s="67">
        <v>2.17</v>
      </c>
      <c r="AI1780" s="68" t="s">
        <v>2245</v>
      </c>
      <c r="AJ1780" s="67">
        <v>0</v>
      </c>
      <c r="AK1780" s="69">
        <v>-2500000</v>
      </c>
      <c r="FT1780" s="14"/>
    </row>
    <row r="1781" spans="30:176" ht="12.75" x14ac:dyDescent="0.2">
      <c r="AD1781" s="63">
        <v>35418</v>
      </c>
      <c r="AE1781" s="64">
        <v>35765</v>
      </c>
      <c r="AF1781" s="65" t="s">
        <v>4145</v>
      </c>
      <c r="AG1781" s="66" t="s">
        <v>4146</v>
      </c>
      <c r="AH1781" s="67">
        <v>2.42</v>
      </c>
      <c r="AI1781" s="68" t="s">
        <v>2245</v>
      </c>
      <c r="AJ1781" s="67">
        <v>0</v>
      </c>
      <c r="AK1781" s="69">
        <v>-5000000</v>
      </c>
      <c r="FT1781" s="14"/>
    </row>
    <row r="1782" spans="30:176" ht="12.75" x14ac:dyDescent="0.2">
      <c r="AD1782" s="63">
        <v>35459</v>
      </c>
      <c r="AE1782" s="64">
        <v>35765</v>
      </c>
      <c r="AF1782" s="65" t="s">
        <v>3324</v>
      </c>
      <c r="AG1782" s="66" t="s">
        <v>3325</v>
      </c>
      <c r="AH1782" s="67">
        <v>2.37</v>
      </c>
      <c r="AI1782" s="68" t="s">
        <v>2245</v>
      </c>
      <c r="AJ1782" s="67">
        <v>0</v>
      </c>
      <c r="AK1782" s="69">
        <v>1000000</v>
      </c>
      <c r="FT1782" s="14"/>
    </row>
    <row r="1783" spans="30:176" ht="12.75" x14ac:dyDescent="0.2">
      <c r="AD1783" s="63">
        <v>35496</v>
      </c>
      <c r="AE1783" s="64">
        <v>35765</v>
      </c>
      <c r="AF1783" s="65" t="s">
        <v>3480</v>
      </c>
      <c r="AG1783" s="66" t="s">
        <v>3481</v>
      </c>
      <c r="AH1783" s="67">
        <v>2.145</v>
      </c>
      <c r="AI1783" s="68" t="s">
        <v>2254</v>
      </c>
      <c r="AJ1783" s="67">
        <v>0</v>
      </c>
      <c r="AK1783" s="69">
        <v>775000</v>
      </c>
      <c r="FT1783" s="14"/>
    </row>
    <row r="1784" spans="30:176" ht="12.75" x14ac:dyDescent="0.2">
      <c r="AD1784" s="63">
        <v>35499</v>
      </c>
      <c r="AE1784" s="64">
        <v>35765</v>
      </c>
      <c r="AF1784" s="65" t="s">
        <v>3482</v>
      </c>
      <c r="AG1784" s="66" t="s">
        <v>3483</v>
      </c>
      <c r="AH1784" s="67">
        <v>2.1139999999999999</v>
      </c>
      <c r="AI1784" s="68" t="s">
        <v>2254</v>
      </c>
      <c r="AJ1784" s="67">
        <v>0</v>
      </c>
      <c r="AK1784" s="69">
        <v>-775000</v>
      </c>
      <c r="FT1784" s="14"/>
    </row>
    <row r="1785" spans="30:176" ht="12.75" x14ac:dyDescent="0.2">
      <c r="AD1785" s="63">
        <v>35499</v>
      </c>
      <c r="AE1785" s="64">
        <v>35765</v>
      </c>
      <c r="AF1785" s="65" t="s">
        <v>3511</v>
      </c>
      <c r="AG1785" s="66" t="s">
        <v>3512</v>
      </c>
      <c r="AH1785" s="67">
        <v>2.2999999999999998</v>
      </c>
      <c r="AI1785" s="68" t="s">
        <v>2254</v>
      </c>
      <c r="AJ1785" s="67">
        <v>0</v>
      </c>
      <c r="AK1785" s="69">
        <v>1500000</v>
      </c>
      <c r="FT1785" s="14"/>
    </row>
    <row r="1786" spans="30:176" ht="12.75" x14ac:dyDescent="0.2">
      <c r="AD1786" s="63">
        <v>35509</v>
      </c>
      <c r="AE1786" s="64">
        <v>35765</v>
      </c>
      <c r="AF1786" s="65" t="s">
        <v>3497</v>
      </c>
      <c r="AG1786" s="66" t="s">
        <v>3498</v>
      </c>
      <c r="AH1786" s="67">
        <v>2.278</v>
      </c>
      <c r="AI1786" s="68" t="s">
        <v>2254</v>
      </c>
      <c r="AJ1786" s="67">
        <v>0</v>
      </c>
      <c r="AK1786" s="69">
        <v>-500000</v>
      </c>
      <c r="FT1786" s="14"/>
    </row>
    <row r="1787" spans="30:176" ht="12.75" x14ac:dyDescent="0.2">
      <c r="AD1787" s="63">
        <v>35514</v>
      </c>
      <c r="AE1787" s="64">
        <v>35765</v>
      </c>
      <c r="AF1787" s="65" t="s">
        <v>4147</v>
      </c>
      <c r="AG1787" s="66" t="s">
        <v>4148</v>
      </c>
      <c r="AH1787" s="67">
        <v>2.2749999999999999</v>
      </c>
      <c r="AI1787" s="68" t="s">
        <v>2254</v>
      </c>
      <c r="AJ1787" s="67">
        <v>0</v>
      </c>
      <c r="AK1787" s="69">
        <v>500000</v>
      </c>
      <c r="FT1787" s="14"/>
    </row>
    <row r="1788" spans="30:176" ht="12.75" x14ac:dyDescent="0.2">
      <c r="AD1788" s="63">
        <v>35520</v>
      </c>
      <c r="AE1788" s="64">
        <v>35765</v>
      </c>
      <c r="AF1788" s="65" t="s">
        <v>3515</v>
      </c>
      <c r="AG1788" s="66" t="s">
        <v>3516</v>
      </c>
      <c r="AH1788" s="67">
        <v>2.2999999999999998</v>
      </c>
      <c r="AI1788" s="68" t="s">
        <v>2280</v>
      </c>
      <c r="AJ1788" s="67">
        <v>0</v>
      </c>
      <c r="AK1788" s="69">
        <v>1000000</v>
      </c>
      <c r="FT1788" s="14"/>
    </row>
    <row r="1789" spans="30:176" ht="12.75" x14ac:dyDescent="0.2">
      <c r="AD1789" s="63">
        <v>35523</v>
      </c>
      <c r="AE1789" s="64">
        <v>35765</v>
      </c>
      <c r="AF1789" s="65" t="s">
        <v>3517</v>
      </c>
      <c r="AG1789" s="66" t="s">
        <v>3518</v>
      </c>
      <c r="AH1789" s="67">
        <v>2.3199999999999998</v>
      </c>
      <c r="AI1789" s="68" t="s">
        <v>2254</v>
      </c>
      <c r="AJ1789" s="67">
        <v>0</v>
      </c>
      <c r="AK1789" s="69">
        <v>300000</v>
      </c>
      <c r="FT1789" s="14"/>
    </row>
    <row r="1790" spans="30:176" ht="12.75" x14ac:dyDescent="0.2">
      <c r="AD1790" s="63">
        <v>35528</v>
      </c>
      <c r="AE1790" s="64">
        <v>35765</v>
      </c>
      <c r="AF1790" s="65" t="s">
        <v>4149</v>
      </c>
      <c r="AG1790" s="66" t="s">
        <v>4150</v>
      </c>
      <c r="AH1790" s="67">
        <v>2.34</v>
      </c>
      <c r="AI1790" s="68" t="s">
        <v>2280</v>
      </c>
      <c r="AJ1790" s="67">
        <v>0</v>
      </c>
      <c r="AK1790" s="69">
        <v>1000000</v>
      </c>
      <c r="FT1790" s="14"/>
    </row>
    <row r="1791" spans="30:176" ht="12.75" x14ac:dyDescent="0.2">
      <c r="AD1791" s="63">
        <v>35529</v>
      </c>
      <c r="AE1791" s="64">
        <v>35765</v>
      </c>
      <c r="AF1791" s="65" t="s">
        <v>3521</v>
      </c>
      <c r="AG1791" s="66" t="s">
        <v>3522</v>
      </c>
      <c r="AH1791" s="67">
        <v>2.31</v>
      </c>
      <c r="AI1791" s="68" t="s">
        <v>2254</v>
      </c>
      <c r="AJ1791" s="67">
        <v>0</v>
      </c>
      <c r="AK1791" s="69">
        <v>-300000</v>
      </c>
      <c r="FT1791" s="14"/>
    </row>
    <row r="1792" spans="30:176" ht="12.75" x14ac:dyDescent="0.2">
      <c r="AD1792" s="63">
        <v>35530</v>
      </c>
      <c r="AE1792" s="64">
        <v>35765</v>
      </c>
      <c r="AF1792" s="65" t="s">
        <v>3523</v>
      </c>
      <c r="AG1792" s="66" t="s">
        <v>3524</v>
      </c>
      <c r="AH1792" s="67">
        <v>2.31</v>
      </c>
      <c r="AI1792" s="68" t="s">
        <v>2254</v>
      </c>
      <c r="AJ1792" s="67">
        <v>0</v>
      </c>
      <c r="AK1792" s="69">
        <v>500000</v>
      </c>
      <c r="FT1792" s="14"/>
    </row>
    <row r="1793" spans="30:176" ht="12.75" x14ac:dyDescent="0.2">
      <c r="AD1793" s="63">
        <v>35531</v>
      </c>
      <c r="AE1793" s="64">
        <v>35765</v>
      </c>
      <c r="AF1793" s="65" t="s">
        <v>3527</v>
      </c>
      <c r="AG1793" s="66" t="s">
        <v>3528</v>
      </c>
      <c r="AH1793" s="67">
        <v>2.3149999999999999</v>
      </c>
      <c r="AI1793" s="68" t="s">
        <v>2254</v>
      </c>
      <c r="AJ1793" s="67">
        <v>0</v>
      </c>
      <c r="AK1793" s="69">
        <v>-500000</v>
      </c>
      <c r="FT1793" s="14"/>
    </row>
    <row r="1794" spans="30:176" ht="12.75" x14ac:dyDescent="0.2">
      <c r="AD1794" s="63">
        <v>35555</v>
      </c>
      <c r="AE1794" s="64">
        <v>35765</v>
      </c>
      <c r="AF1794" s="65" t="s">
        <v>4151</v>
      </c>
      <c r="AG1794" s="66" t="s">
        <v>4152</v>
      </c>
      <c r="AH1794" s="67">
        <v>2.4849999999999999</v>
      </c>
      <c r="AI1794" s="68" t="s">
        <v>2280</v>
      </c>
      <c r="AJ1794" s="67">
        <v>0</v>
      </c>
      <c r="AK1794" s="69">
        <v>1000000</v>
      </c>
      <c r="FT1794" s="14"/>
    </row>
    <row r="1795" spans="30:176" ht="12.75" x14ac:dyDescent="0.2">
      <c r="AD1795" s="63">
        <v>35557</v>
      </c>
      <c r="AE1795" s="64">
        <v>35765</v>
      </c>
      <c r="AF1795" s="65" t="s">
        <v>3619</v>
      </c>
      <c r="AG1795" s="66" t="s">
        <v>3620</v>
      </c>
      <c r="AH1795" s="67">
        <v>2.5550000000000002</v>
      </c>
      <c r="AI1795" s="68" t="s">
        <v>2280</v>
      </c>
      <c r="AJ1795" s="67">
        <v>0</v>
      </c>
      <c r="AK1795" s="69">
        <v>1000000</v>
      </c>
      <c r="FT1795" s="14"/>
    </row>
    <row r="1796" spans="30:176" ht="12.75" x14ac:dyDescent="0.2">
      <c r="AD1796" s="63">
        <v>35557</v>
      </c>
      <c r="AE1796" s="64">
        <v>35765</v>
      </c>
      <c r="AF1796" s="65" t="s">
        <v>3619</v>
      </c>
      <c r="AG1796" s="66" t="s">
        <v>3620</v>
      </c>
      <c r="AH1796" s="67">
        <v>2.56</v>
      </c>
      <c r="AI1796" s="68" t="s">
        <v>2280</v>
      </c>
      <c r="AJ1796" s="67">
        <v>0</v>
      </c>
      <c r="AK1796" s="69">
        <v>1000000</v>
      </c>
      <c r="FT1796" s="14"/>
    </row>
    <row r="1797" spans="30:176" ht="12.75" x14ac:dyDescent="0.2">
      <c r="AD1797" s="63">
        <v>35558</v>
      </c>
      <c r="AE1797" s="64">
        <v>35765</v>
      </c>
      <c r="AF1797" s="65" t="s">
        <v>4153</v>
      </c>
      <c r="AG1797" s="66" t="s">
        <v>4154</v>
      </c>
      <c r="AH1797" s="67">
        <v>2.54</v>
      </c>
      <c r="AI1797" s="68" t="s">
        <v>2280</v>
      </c>
      <c r="AJ1797" s="67">
        <v>0</v>
      </c>
      <c r="AK1797" s="69">
        <v>1000000</v>
      </c>
      <c r="FT1797" s="14"/>
    </row>
    <row r="1798" spans="30:176" ht="12.75" x14ac:dyDescent="0.2">
      <c r="AD1798" s="63">
        <v>35558</v>
      </c>
      <c r="AE1798" s="64">
        <v>35765</v>
      </c>
      <c r="AF1798" s="65" t="s">
        <v>3619</v>
      </c>
      <c r="AG1798" s="66" t="s">
        <v>4154</v>
      </c>
      <c r="AH1798" s="67">
        <v>2.5</v>
      </c>
      <c r="AI1798" s="68" t="s">
        <v>2280</v>
      </c>
      <c r="AJ1798" s="67">
        <v>0</v>
      </c>
      <c r="AK1798" s="69">
        <v>1000000</v>
      </c>
      <c r="FT1798" s="14"/>
    </row>
    <row r="1799" spans="30:176" ht="12.75" x14ac:dyDescent="0.2">
      <c r="AD1799" s="63">
        <v>35564</v>
      </c>
      <c r="AE1799" s="64">
        <v>35765</v>
      </c>
      <c r="AF1799" s="65" t="s">
        <v>3586</v>
      </c>
      <c r="AG1799" s="66" t="s">
        <v>3587</v>
      </c>
      <c r="AH1799" s="67">
        <v>2.44</v>
      </c>
      <c r="AI1799" s="68" t="s">
        <v>2254</v>
      </c>
      <c r="AJ1799" s="67">
        <v>0</v>
      </c>
      <c r="AK1799" s="69">
        <v>200000</v>
      </c>
      <c r="FT1799" s="14"/>
    </row>
    <row r="1800" spans="30:176" ht="12.75" x14ac:dyDescent="0.2">
      <c r="AD1800" s="63">
        <v>35564</v>
      </c>
      <c r="AE1800" s="64">
        <v>35765</v>
      </c>
      <c r="AF1800" s="65" t="s">
        <v>3586</v>
      </c>
      <c r="AG1800" s="66" t="s">
        <v>3587</v>
      </c>
      <c r="AH1800" s="67">
        <v>2.4449999999999998</v>
      </c>
      <c r="AI1800" s="68" t="s">
        <v>2254</v>
      </c>
      <c r="AJ1800" s="67">
        <v>0</v>
      </c>
      <c r="AK1800" s="69">
        <v>250000</v>
      </c>
      <c r="FT1800" s="14"/>
    </row>
    <row r="1801" spans="30:176" ht="12.75" x14ac:dyDescent="0.2">
      <c r="AD1801" s="63">
        <v>35566</v>
      </c>
      <c r="AE1801" s="64">
        <v>35765</v>
      </c>
      <c r="AF1801" s="65" t="s">
        <v>3590</v>
      </c>
      <c r="AG1801" s="66" t="s">
        <v>3591</v>
      </c>
      <c r="AH1801" s="67">
        <v>2.4249999999999998</v>
      </c>
      <c r="AI1801" s="68" t="s">
        <v>2254</v>
      </c>
      <c r="AJ1801" s="67">
        <v>0</v>
      </c>
      <c r="AK1801" s="69">
        <v>-450000</v>
      </c>
      <c r="FT1801" s="14"/>
    </row>
    <row r="1802" spans="30:176" ht="12.75" x14ac:dyDescent="0.2">
      <c r="AD1802" s="63">
        <v>35629</v>
      </c>
      <c r="AE1802" s="64">
        <v>35765</v>
      </c>
      <c r="AF1802" s="65" t="s">
        <v>3817</v>
      </c>
      <c r="AG1802" s="66" t="s">
        <v>3818</v>
      </c>
      <c r="AH1802" s="67">
        <v>2.42</v>
      </c>
      <c r="AI1802" s="68" t="s">
        <v>2254</v>
      </c>
      <c r="AJ1802" s="67">
        <v>0</v>
      </c>
      <c r="AK1802" s="69">
        <v>1000000</v>
      </c>
      <c r="FT1802" s="14"/>
    </row>
    <row r="1803" spans="30:176" ht="12.75" x14ac:dyDescent="0.2">
      <c r="AD1803" s="63">
        <v>35649</v>
      </c>
      <c r="AE1803" s="64">
        <v>35765</v>
      </c>
      <c r="AF1803" s="65" t="s">
        <v>4014</v>
      </c>
      <c r="AG1803" s="66" t="s">
        <v>4015</v>
      </c>
      <c r="AH1803" s="67">
        <v>2.5350000000000001</v>
      </c>
      <c r="AI1803" s="68" t="s">
        <v>2254</v>
      </c>
      <c r="AJ1803" s="67">
        <v>0</v>
      </c>
      <c r="AK1803" s="69">
        <v>300000</v>
      </c>
      <c r="FT1803" s="14"/>
    </row>
    <row r="1804" spans="30:176" ht="12.75" x14ac:dyDescent="0.2">
      <c r="AD1804" s="63">
        <v>35649</v>
      </c>
      <c r="AE1804" s="64">
        <v>35765</v>
      </c>
      <c r="AF1804" s="65" t="s">
        <v>4014</v>
      </c>
      <c r="AG1804" s="66" t="s">
        <v>4015</v>
      </c>
      <c r="AH1804" s="67">
        <v>2.5550000000000002</v>
      </c>
      <c r="AI1804" s="68" t="s">
        <v>2254</v>
      </c>
      <c r="AJ1804" s="67">
        <v>0</v>
      </c>
      <c r="AK1804" s="69">
        <v>1200000</v>
      </c>
      <c r="FT1804" s="14"/>
    </row>
    <row r="1805" spans="30:176" ht="12.75" x14ac:dyDescent="0.2">
      <c r="AD1805" s="63">
        <v>35653</v>
      </c>
      <c r="AE1805" s="64">
        <v>35765</v>
      </c>
      <c r="AF1805" s="65" t="s">
        <v>4016</v>
      </c>
      <c r="AG1805" s="66" t="s">
        <v>4017</v>
      </c>
      <c r="AH1805" s="67">
        <v>2.64</v>
      </c>
      <c r="AI1805" s="68" t="s">
        <v>2280</v>
      </c>
      <c r="AJ1805" s="67">
        <v>0</v>
      </c>
      <c r="AK1805" s="69">
        <v>500000</v>
      </c>
      <c r="FT1805" s="14"/>
    </row>
    <row r="1806" spans="30:176" ht="12.75" x14ac:dyDescent="0.2">
      <c r="AD1806" s="63">
        <v>35654</v>
      </c>
      <c r="AE1806" s="64">
        <v>35765</v>
      </c>
      <c r="AF1806" s="65" t="s">
        <v>3885</v>
      </c>
      <c r="AG1806" s="66" t="s">
        <v>3886</v>
      </c>
      <c r="AH1806" s="67">
        <v>2.7</v>
      </c>
      <c r="AI1806" s="68" t="s">
        <v>2254</v>
      </c>
      <c r="AJ1806" s="67">
        <v>0</v>
      </c>
      <c r="AK1806" s="69">
        <v>1000000</v>
      </c>
      <c r="FT1806" s="14"/>
    </row>
    <row r="1807" spans="30:176" ht="12.75" x14ac:dyDescent="0.2">
      <c r="AD1807" s="63">
        <v>35663</v>
      </c>
      <c r="AE1807" s="64">
        <v>35765</v>
      </c>
      <c r="AF1807" s="65" t="s">
        <v>3959</v>
      </c>
      <c r="AG1807" s="66" t="s">
        <v>4155</v>
      </c>
      <c r="AH1807" s="67">
        <v>2.6549999999999998</v>
      </c>
      <c r="AI1807" s="68" t="s">
        <v>2254</v>
      </c>
      <c r="AJ1807" s="67">
        <v>0</v>
      </c>
      <c r="AK1807" s="69">
        <v>1000000</v>
      </c>
      <c r="FT1807" s="14"/>
    </row>
    <row r="1808" spans="30:176" ht="12.75" x14ac:dyDescent="0.2">
      <c r="AD1808" s="63">
        <v>35670</v>
      </c>
      <c r="AE1808" s="64">
        <v>35765</v>
      </c>
      <c r="AF1808" s="65" t="s">
        <v>4047</v>
      </c>
      <c r="AG1808" s="66" t="s">
        <v>4048</v>
      </c>
      <c r="AH1808" s="67">
        <v>2.7949999999999999</v>
      </c>
      <c r="AI1808" s="68" t="s">
        <v>2254</v>
      </c>
      <c r="AJ1808" s="67">
        <v>0</v>
      </c>
      <c r="AK1808" s="69">
        <v>1000000</v>
      </c>
      <c r="FT1808" s="14"/>
    </row>
    <row r="1809" spans="30:176" ht="12.75" x14ac:dyDescent="0.2">
      <c r="AD1809" s="63">
        <v>35670</v>
      </c>
      <c r="AE1809" s="64">
        <v>35765</v>
      </c>
      <c r="AF1809" s="65" t="s">
        <v>4047</v>
      </c>
      <c r="AG1809" s="66" t="s">
        <v>4048</v>
      </c>
      <c r="AH1809" s="67">
        <v>2.8</v>
      </c>
      <c r="AI1809" s="68" t="s">
        <v>2254</v>
      </c>
      <c r="AJ1809" s="67">
        <v>0</v>
      </c>
      <c r="AK1809" s="69">
        <v>4000000</v>
      </c>
      <c r="FT1809" s="14"/>
    </row>
    <row r="1810" spans="30:176" ht="12.75" x14ac:dyDescent="0.2">
      <c r="AD1810" s="63">
        <v>35675</v>
      </c>
      <c r="AE1810" s="64">
        <v>35765</v>
      </c>
      <c r="AF1810" s="65" t="s">
        <v>3965</v>
      </c>
      <c r="AG1810" s="66" t="s">
        <v>3966</v>
      </c>
      <c r="AH1810" s="67">
        <v>3.03</v>
      </c>
      <c r="AI1810" s="68" t="s">
        <v>2254</v>
      </c>
      <c r="AJ1810" s="67">
        <v>0</v>
      </c>
      <c r="AK1810" s="69">
        <v>500000</v>
      </c>
      <c r="FT1810" s="14"/>
    </row>
    <row r="1811" spans="30:176" ht="12.75" x14ac:dyDescent="0.2">
      <c r="AD1811" s="63">
        <v>35676</v>
      </c>
      <c r="AE1811" s="64">
        <v>35765</v>
      </c>
      <c r="AF1811" s="65" t="s">
        <v>4049</v>
      </c>
      <c r="AG1811" s="66" t="s">
        <v>4050</v>
      </c>
      <c r="AH1811" s="67">
        <v>3</v>
      </c>
      <c r="AI1811" s="68" t="s">
        <v>2254</v>
      </c>
      <c r="AJ1811" s="67">
        <v>0</v>
      </c>
      <c r="AK1811" s="69">
        <v>-500000</v>
      </c>
      <c r="FT1811" s="14"/>
    </row>
    <row r="1812" spans="30:176" ht="12.75" x14ac:dyDescent="0.2">
      <c r="AD1812" s="63">
        <v>35677</v>
      </c>
      <c r="AE1812" s="64">
        <v>35765</v>
      </c>
      <c r="AF1812" s="65" t="s">
        <v>3969</v>
      </c>
      <c r="AG1812" s="66" t="s">
        <v>3970</v>
      </c>
      <c r="AH1812" s="67">
        <v>2.915</v>
      </c>
      <c r="AI1812" s="68" t="s">
        <v>2254</v>
      </c>
      <c r="AJ1812" s="67">
        <v>0</v>
      </c>
      <c r="AK1812" s="69">
        <v>-500000</v>
      </c>
      <c r="FT1812" s="14"/>
    </row>
    <row r="1813" spans="30:176" ht="12.75" x14ac:dyDescent="0.2">
      <c r="AD1813" s="63">
        <v>35678</v>
      </c>
      <c r="AE1813" s="64">
        <v>35765</v>
      </c>
      <c r="AF1813" s="65" t="s">
        <v>3971</v>
      </c>
      <c r="AG1813" s="66" t="s">
        <v>3972</v>
      </c>
      <c r="AH1813" s="67">
        <v>2.9249999999999998</v>
      </c>
      <c r="AI1813" s="68" t="s">
        <v>2254</v>
      </c>
      <c r="AJ1813" s="67">
        <v>0</v>
      </c>
      <c r="AK1813" s="69">
        <v>1500000</v>
      </c>
      <c r="FT1813" s="14"/>
    </row>
    <row r="1814" spans="30:176" ht="12.75" x14ac:dyDescent="0.2">
      <c r="AD1814" s="63">
        <v>35681</v>
      </c>
      <c r="AE1814" s="64">
        <v>35765</v>
      </c>
      <c r="AF1814" s="65" t="s">
        <v>4156</v>
      </c>
      <c r="AG1814" s="66" t="s">
        <v>4157</v>
      </c>
      <c r="AH1814" s="67">
        <v>2.88</v>
      </c>
      <c r="AI1814" s="68" t="s">
        <v>2254</v>
      </c>
      <c r="AJ1814" s="67">
        <v>0</v>
      </c>
      <c r="AK1814" s="69">
        <v>250000</v>
      </c>
      <c r="FT1814" s="14"/>
    </row>
    <row r="1815" spans="30:176" ht="12.75" x14ac:dyDescent="0.2">
      <c r="AD1815" s="63">
        <v>35681</v>
      </c>
      <c r="AE1815" s="64">
        <v>35765</v>
      </c>
      <c r="AF1815" s="65" t="s">
        <v>3973</v>
      </c>
      <c r="AG1815" s="66" t="s">
        <v>3974</v>
      </c>
      <c r="AH1815" s="67">
        <v>2.88</v>
      </c>
      <c r="AI1815" s="68" t="s">
        <v>2254</v>
      </c>
      <c r="AJ1815" s="67">
        <v>0</v>
      </c>
      <c r="AK1815" s="69">
        <v>250000</v>
      </c>
      <c r="FT1815" s="14"/>
    </row>
    <row r="1816" spans="30:176" ht="12.75" x14ac:dyDescent="0.2">
      <c r="AD1816" s="63">
        <v>35682</v>
      </c>
      <c r="AE1816" s="64">
        <v>35765</v>
      </c>
      <c r="AF1816" s="65" t="s">
        <v>3977</v>
      </c>
      <c r="AG1816" s="66" t="s">
        <v>3976</v>
      </c>
      <c r="AH1816" s="67">
        <v>2.94</v>
      </c>
      <c r="AI1816" s="68" t="s">
        <v>2280</v>
      </c>
      <c r="AJ1816" s="67">
        <v>0</v>
      </c>
      <c r="AK1816" s="69">
        <v>250000</v>
      </c>
      <c r="FT1816" s="14"/>
    </row>
    <row r="1817" spans="30:176" ht="12.75" x14ac:dyDescent="0.2">
      <c r="AD1817" s="63">
        <v>35683</v>
      </c>
      <c r="AE1817" s="64">
        <v>35765</v>
      </c>
      <c r="AF1817" s="65" t="s">
        <v>3978</v>
      </c>
      <c r="AG1817" s="66" t="s">
        <v>3979</v>
      </c>
      <c r="AH1817" s="67">
        <v>2.9249999999999998</v>
      </c>
      <c r="AI1817" s="68" t="s">
        <v>2280</v>
      </c>
      <c r="AJ1817" s="67">
        <v>0</v>
      </c>
      <c r="AK1817" s="69">
        <v>500000</v>
      </c>
      <c r="FT1817" s="14"/>
    </row>
    <row r="1818" spans="30:176" ht="12.75" x14ac:dyDescent="0.2">
      <c r="AD1818" s="63">
        <v>35689</v>
      </c>
      <c r="AE1818" s="64">
        <v>35765</v>
      </c>
      <c r="AF1818" s="65" t="s">
        <v>4158</v>
      </c>
      <c r="AG1818" s="66" t="s">
        <v>4159</v>
      </c>
      <c r="AH1818" s="67">
        <v>2.99</v>
      </c>
      <c r="AI1818" s="68" t="s">
        <v>2254</v>
      </c>
      <c r="AJ1818" s="67">
        <v>0</v>
      </c>
      <c r="AK1818" s="69">
        <v>200000</v>
      </c>
      <c r="FT1818" s="14"/>
    </row>
    <row r="1819" spans="30:176" ht="12.75" x14ac:dyDescent="0.2">
      <c r="AD1819" s="63">
        <v>35689</v>
      </c>
      <c r="AE1819" s="64">
        <v>35765</v>
      </c>
      <c r="AF1819" s="65" t="s">
        <v>4158</v>
      </c>
      <c r="AG1819" s="66" t="s">
        <v>4160</v>
      </c>
      <c r="AH1819" s="67">
        <v>2.94</v>
      </c>
      <c r="AI1819" s="68" t="s">
        <v>2254</v>
      </c>
      <c r="AJ1819" s="67">
        <v>0</v>
      </c>
      <c r="AK1819" s="69">
        <v>200000</v>
      </c>
      <c r="FT1819" s="14"/>
    </row>
    <row r="1820" spans="30:176" ht="12.75" x14ac:dyDescent="0.2">
      <c r="AD1820" s="63">
        <v>35690</v>
      </c>
      <c r="AE1820" s="64">
        <v>35765</v>
      </c>
      <c r="AF1820" s="65" t="s">
        <v>3986</v>
      </c>
      <c r="AG1820" s="66" t="s">
        <v>3987</v>
      </c>
      <c r="AH1820" s="67">
        <v>2.91</v>
      </c>
      <c r="AI1820" s="68" t="s">
        <v>2280</v>
      </c>
      <c r="AJ1820" s="67">
        <v>0</v>
      </c>
      <c r="AK1820" s="69">
        <v>200000</v>
      </c>
      <c r="FT1820" s="14"/>
    </row>
    <row r="1821" spans="30:176" ht="12.75" x14ac:dyDescent="0.2">
      <c r="AD1821" s="63">
        <v>35691</v>
      </c>
      <c r="AE1821" s="64">
        <v>35765</v>
      </c>
      <c r="AF1821" s="65" t="s">
        <v>3988</v>
      </c>
      <c r="AG1821" s="66" t="s">
        <v>3991</v>
      </c>
      <c r="AH1821" s="67">
        <v>2.9649999999999999</v>
      </c>
      <c r="AI1821" s="68" t="s">
        <v>2254</v>
      </c>
      <c r="AJ1821" s="67">
        <v>0</v>
      </c>
      <c r="AK1821" s="69">
        <v>200000</v>
      </c>
      <c r="FT1821" s="14"/>
    </row>
    <row r="1822" spans="30:176" ht="12.75" x14ac:dyDescent="0.2">
      <c r="AD1822" s="63">
        <v>35695</v>
      </c>
      <c r="AE1822" s="64">
        <v>35765</v>
      </c>
      <c r="AF1822" s="65" t="s">
        <v>4053</v>
      </c>
      <c r="AG1822" s="66" t="s">
        <v>4054</v>
      </c>
      <c r="AH1822" s="67">
        <v>3.11</v>
      </c>
      <c r="AI1822" s="68" t="s">
        <v>2254</v>
      </c>
      <c r="AJ1822" s="67">
        <v>0</v>
      </c>
      <c r="AK1822" s="69">
        <v>500000</v>
      </c>
      <c r="FT1822" s="14"/>
    </row>
    <row r="1823" spans="30:176" ht="12.75" x14ac:dyDescent="0.2">
      <c r="AD1823" s="63">
        <v>35696</v>
      </c>
      <c r="AE1823" s="64">
        <v>35765</v>
      </c>
      <c r="AF1823" s="65" t="s">
        <v>3998</v>
      </c>
      <c r="AG1823" s="66" t="s">
        <v>3999</v>
      </c>
      <c r="AH1823" s="67">
        <v>3.1850000000000001</v>
      </c>
      <c r="AI1823" s="68" t="s">
        <v>2280</v>
      </c>
      <c r="AJ1823" s="67">
        <v>0</v>
      </c>
      <c r="AK1823" s="69">
        <v>500000</v>
      </c>
      <c r="FT1823" s="14"/>
    </row>
    <row r="1824" spans="30:176" ht="12.75" x14ac:dyDescent="0.2">
      <c r="AD1824" s="63">
        <v>35697</v>
      </c>
      <c r="AE1824" s="64">
        <v>35765</v>
      </c>
      <c r="AF1824" s="65" t="s">
        <v>4000</v>
      </c>
      <c r="AG1824" s="66" t="s">
        <v>4001</v>
      </c>
      <c r="AH1824" s="67">
        <v>3.1349999999999998</v>
      </c>
      <c r="AI1824" s="68" t="s">
        <v>2280</v>
      </c>
      <c r="AJ1824" s="67">
        <v>0</v>
      </c>
      <c r="AK1824" s="69">
        <v>500000</v>
      </c>
      <c r="FT1824" s="14"/>
    </row>
    <row r="1825" spans="30:176" ht="12.75" x14ac:dyDescent="0.2">
      <c r="AD1825" s="63">
        <v>35698</v>
      </c>
      <c r="AE1825" s="64">
        <v>35765</v>
      </c>
      <c r="AF1825" s="65" t="s">
        <v>4002</v>
      </c>
      <c r="AG1825" s="66" t="s">
        <v>4003</v>
      </c>
      <c r="AH1825" s="67">
        <v>3.22</v>
      </c>
      <c r="AI1825" s="68" t="s">
        <v>2280</v>
      </c>
      <c r="AJ1825" s="67">
        <v>0</v>
      </c>
      <c r="AK1825" s="69">
        <v>500000</v>
      </c>
      <c r="FT1825" s="14"/>
    </row>
    <row r="1826" spans="30:176" ht="12.75" x14ac:dyDescent="0.2">
      <c r="AD1826" s="63">
        <v>35699</v>
      </c>
      <c r="AE1826" s="64">
        <v>35765</v>
      </c>
      <c r="AF1826" s="65" t="s">
        <v>4055</v>
      </c>
      <c r="AG1826" s="66" t="s">
        <v>4056</v>
      </c>
      <c r="AH1826" s="67">
        <v>3.44</v>
      </c>
      <c r="AI1826" s="68" t="s">
        <v>2254</v>
      </c>
      <c r="AJ1826" s="67">
        <v>0</v>
      </c>
      <c r="AK1826" s="69">
        <v>250000</v>
      </c>
      <c r="FT1826" s="14"/>
    </row>
    <row r="1827" spans="30:176" ht="12.75" x14ac:dyDescent="0.2">
      <c r="AD1827" s="63">
        <v>35699</v>
      </c>
      <c r="AE1827" s="64">
        <v>35765</v>
      </c>
      <c r="AF1827" s="65" t="s">
        <v>4006</v>
      </c>
      <c r="AG1827" s="66" t="s">
        <v>4007</v>
      </c>
      <c r="AH1827" s="67">
        <v>3.3849999999999998</v>
      </c>
      <c r="AI1827" s="68" t="s">
        <v>2280</v>
      </c>
      <c r="AJ1827" s="67">
        <v>0</v>
      </c>
      <c r="AK1827" s="69">
        <v>1000000</v>
      </c>
      <c r="FT1827" s="14"/>
    </row>
    <row r="1828" spans="30:176" ht="12.75" x14ac:dyDescent="0.2">
      <c r="AD1828" s="63">
        <v>35699</v>
      </c>
      <c r="AE1828" s="64">
        <v>35765</v>
      </c>
      <c r="AF1828" s="65" t="s">
        <v>4006</v>
      </c>
      <c r="AG1828" s="66" t="s">
        <v>4007</v>
      </c>
      <c r="AH1828" s="67">
        <v>3.42</v>
      </c>
      <c r="AI1828" s="68" t="s">
        <v>2280</v>
      </c>
      <c r="AJ1828" s="67">
        <v>0</v>
      </c>
      <c r="AK1828" s="69">
        <v>1000000</v>
      </c>
      <c r="FT1828" s="14"/>
    </row>
    <row r="1829" spans="30:176" ht="12.75" x14ac:dyDescent="0.2">
      <c r="AD1829" s="63">
        <v>35699</v>
      </c>
      <c r="AE1829" s="64">
        <v>35765</v>
      </c>
      <c r="AF1829" s="65" t="s">
        <v>4006</v>
      </c>
      <c r="AG1829" s="66" t="s">
        <v>4007</v>
      </c>
      <c r="AH1829" s="67">
        <v>3.4249999999999998</v>
      </c>
      <c r="AI1829" s="68" t="s">
        <v>2280</v>
      </c>
      <c r="AJ1829" s="67">
        <v>0</v>
      </c>
      <c r="AK1829" s="69">
        <v>1000000</v>
      </c>
      <c r="FT1829" s="14"/>
    </row>
    <row r="1830" spans="30:176" ht="12.75" x14ac:dyDescent="0.2">
      <c r="AD1830" s="63">
        <v>35699</v>
      </c>
      <c r="AE1830" s="64">
        <v>35765</v>
      </c>
      <c r="AF1830" s="65" t="s">
        <v>4006</v>
      </c>
      <c r="AG1830" s="66" t="s">
        <v>4007</v>
      </c>
      <c r="AH1830" s="67">
        <v>3.33</v>
      </c>
      <c r="AI1830" s="68" t="s">
        <v>2280</v>
      </c>
      <c r="AJ1830" s="67">
        <v>0</v>
      </c>
      <c r="AK1830" s="69">
        <v>1500000</v>
      </c>
      <c r="FT1830" s="14"/>
    </row>
    <row r="1831" spans="30:176" ht="12.75" x14ac:dyDescent="0.2">
      <c r="AD1831" s="63">
        <v>35702</v>
      </c>
      <c r="AE1831" s="64">
        <v>35765</v>
      </c>
      <c r="AF1831" s="65" t="s">
        <v>4057</v>
      </c>
      <c r="AG1831" s="66" t="s">
        <v>4060</v>
      </c>
      <c r="AH1831" s="67">
        <v>3.13</v>
      </c>
      <c r="AI1831" s="68" t="s">
        <v>2280</v>
      </c>
      <c r="AJ1831" s="67">
        <v>0</v>
      </c>
      <c r="AK1831" s="69">
        <v>-1000000</v>
      </c>
      <c r="FT1831" s="14"/>
    </row>
    <row r="1832" spans="30:176" ht="12.75" x14ac:dyDescent="0.2">
      <c r="AD1832" s="63">
        <v>35702</v>
      </c>
      <c r="AE1832" s="64">
        <v>35765</v>
      </c>
      <c r="AF1832" s="65" t="s">
        <v>4059</v>
      </c>
      <c r="AG1832" s="66" t="s">
        <v>4058</v>
      </c>
      <c r="AH1832" s="67">
        <v>3.12</v>
      </c>
      <c r="AI1832" s="68" t="s">
        <v>2254</v>
      </c>
      <c r="AJ1832" s="67">
        <v>0</v>
      </c>
      <c r="AK1832" s="69">
        <v>-1000000</v>
      </c>
      <c r="FT1832" s="14"/>
    </row>
    <row r="1833" spans="30:176" ht="12.75" x14ac:dyDescent="0.2">
      <c r="AD1833" s="63">
        <v>35703</v>
      </c>
      <c r="AE1833" s="64">
        <v>35765</v>
      </c>
      <c r="AF1833" s="65" t="s">
        <v>4061</v>
      </c>
      <c r="AG1833" s="66" t="s">
        <v>4062</v>
      </c>
      <c r="AH1833" s="67">
        <v>3.03</v>
      </c>
      <c r="AI1833" s="68" t="s">
        <v>2254</v>
      </c>
      <c r="AJ1833" s="67">
        <v>0</v>
      </c>
      <c r="AK1833" s="69">
        <v>-1000000</v>
      </c>
      <c r="FT1833" s="14"/>
    </row>
    <row r="1834" spans="30:176" ht="12.75" x14ac:dyDescent="0.2">
      <c r="AD1834" s="63">
        <v>35703</v>
      </c>
      <c r="AE1834" s="64">
        <v>35765</v>
      </c>
      <c r="AF1834" s="65" t="s">
        <v>4061</v>
      </c>
      <c r="AG1834" s="66" t="s">
        <v>4062</v>
      </c>
      <c r="AH1834" s="67">
        <v>2.9649999999999999</v>
      </c>
      <c r="AI1834" s="68" t="s">
        <v>2254</v>
      </c>
      <c r="AJ1834" s="67">
        <v>0</v>
      </c>
      <c r="AK1834" s="69">
        <v>1000000</v>
      </c>
      <c r="FT1834" s="14"/>
    </row>
    <row r="1835" spans="30:176" ht="12.75" x14ac:dyDescent="0.2">
      <c r="AD1835" s="63">
        <v>35703</v>
      </c>
      <c r="AE1835" s="64">
        <v>35765</v>
      </c>
      <c r="AF1835" s="65" t="s">
        <v>4063</v>
      </c>
      <c r="AG1835" s="66" t="s">
        <v>4064</v>
      </c>
      <c r="AH1835" s="67">
        <v>3.15</v>
      </c>
      <c r="AI1835" s="68" t="s">
        <v>2280</v>
      </c>
      <c r="AJ1835" s="67">
        <v>0</v>
      </c>
      <c r="AK1835" s="69">
        <v>-6000000</v>
      </c>
      <c r="FT1835" s="14"/>
    </row>
    <row r="1836" spans="30:176" ht="12.75" x14ac:dyDescent="0.2">
      <c r="AD1836" s="63">
        <v>35704</v>
      </c>
      <c r="AE1836" s="64">
        <v>35765</v>
      </c>
      <c r="AF1836" s="65" t="s">
        <v>4086</v>
      </c>
      <c r="AG1836" s="66" t="s">
        <v>4087</v>
      </c>
      <c r="AH1836" s="67">
        <v>3.14</v>
      </c>
      <c r="AI1836" s="68" t="s">
        <v>2280</v>
      </c>
      <c r="AJ1836" s="67">
        <v>0</v>
      </c>
      <c r="AK1836" s="69">
        <v>-4000000</v>
      </c>
      <c r="FT1836" s="14"/>
    </row>
    <row r="1837" spans="30:176" ht="12.75" x14ac:dyDescent="0.2">
      <c r="AD1837" s="63">
        <v>35704</v>
      </c>
      <c r="AE1837" s="64">
        <v>35765</v>
      </c>
      <c r="AF1837" s="65" t="s">
        <v>4161</v>
      </c>
      <c r="AG1837" s="66" t="s">
        <v>4162</v>
      </c>
      <c r="AH1837" s="67">
        <v>3.19</v>
      </c>
      <c r="AI1837" s="68" t="s">
        <v>2254</v>
      </c>
      <c r="AJ1837" s="67">
        <v>0</v>
      </c>
      <c r="AK1837" s="69">
        <v>500000</v>
      </c>
      <c r="FT1837" s="14"/>
    </row>
    <row r="1838" spans="30:176" ht="12.75" x14ac:dyDescent="0.2">
      <c r="AD1838" s="63">
        <v>35705</v>
      </c>
      <c r="AE1838" s="64">
        <v>35765</v>
      </c>
      <c r="AF1838" s="65" t="s">
        <v>4088</v>
      </c>
      <c r="AG1838" s="66" t="s">
        <v>4089</v>
      </c>
      <c r="AH1838" s="67">
        <v>3.14</v>
      </c>
      <c r="AI1838" s="68" t="s">
        <v>2254</v>
      </c>
      <c r="AJ1838" s="67">
        <v>0</v>
      </c>
      <c r="AK1838" s="69">
        <v>-1000000</v>
      </c>
      <c r="FT1838" s="14"/>
    </row>
    <row r="1839" spans="30:176" ht="12.75" x14ac:dyDescent="0.2">
      <c r="AD1839" s="63">
        <v>35706</v>
      </c>
      <c r="AE1839" s="64">
        <v>35765</v>
      </c>
      <c r="AF1839" s="65" t="s">
        <v>4088</v>
      </c>
      <c r="AG1839" s="66" t="s">
        <v>4091</v>
      </c>
      <c r="AH1839" s="67">
        <v>3.2</v>
      </c>
      <c r="AI1839" s="68" t="s">
        <v>2254</v>
      </c>
      <c r="AJ1839" s="67">
        <v>0</v>
      </c>
      <c r="AK1839" s="69">
        <v>-1000000</v>
      </c>
      <c r="FT1839" s="14"/>
    </row>
    <row r="1840" spans="30:176" ht="12.75" x14ac:dyDescent="0.2">
      <c r="AD1840" s="63">
        <v>35710</v>
      </c>
      <c r="AE1840" s="64">
        <v>35765</v>
      </c>
      <c r="AF1840" s="65" t="s">
        <v>4094</v>
      </c>
      <c r="AG1840" s="66" t="s">
        <v>4095</v>
      </c>
      <c r="AH1840" s="67">
        <v>3.0049999999999999</v>
      </c>
      <c r="AI1840" s="68" t="s">
        <v>2280</v>
      </c>
      <c r="AJ1840" s="67">
        <v>0</v>
      </c>
      <c r="AK1840" s="69">
        <v>-2000000</v>
      </c>
      <c r="FT1840" s="14"/>
    </row>
    <row r="1841" spans="30:176" ht="12.75" x14ac:dyDescent="0.2">
      <c r="AD1841" s="63">
        <v>35719</v>
      </c>
      <c r="AE1841" s="64">
        <v>35765</v>
      </c>
      <c r="AF1841" s="65" t="s">
        <v>4163</v>
      </c>
      <c r="AG1841" s="66" t="s">
        <v>4164</v>
      </c>
      <c r="AH1841" s="67">
        <v>3.28</v>
      </c>
      <c r="AI1841" s="68" t="s">
        <v>2254</v>
      </c>
      <c r="AJ1841" s="67">
        <v>0</v>
      </c>
      <c r="AK1841" s="69">
        <v>810000</v>
      </c>
      <c r="FT1841" s="14"/>
    </row>
    <row r="1842" spans="30:176" ht="12.75" x14ac:dyDescent="0.2">
      <c r="AD1842" s="63">
        <v>35720</v>
      </c>
      <c r="AE1842" s="64">
        <v>35765</v>
      </c>
      <c r="AF1842" s="65" t="s">
        <v>4116</v>
      </c>
      <c r="AG1842" s="66" t="s">
        <v>4117</v>
      </c>
      <c r="AH1842" s="67">
        <v>3.3650000000000002</v>
      </c>
      <c r="AI1842" s="68" t="s">
        <v>2254</v>
      </c>
      <c r="AJ1842" s="67">
        <v>0</v>
      </c>
      <c r="AK1842" s="69">
        <v>1000000</v>
      </c>
      <c r="FT1842" s="14"/>
    </row>
    <row r="1843" spans="30:176" ht="12.75" x14ac:dyDescent="0.2">
      <c r="AD1843" s="63">
        <v>35720</v>
      </c>
      <c r="AE1843" s="64">
        <v>35765</v>
      </c>
      <c r="AF1843" s="65" t="s">
        <v>4116</v>
      </c>
      <c r="AG1843" s="66" t="s">
        <v>4117</v>
      </c>
      <c r="AH1843" s="67">
        <v>3.3250000000000002</v>
      </c>
      <c r="AI1843" s="68" t="s">
        <v>2254</v>
      </c>
      <c r="AJ1843" s="67">
        <v>0</v>
      </c>
      <c r="AK1843" s="69">
        <v>500000</v>
      </c>
      <c r="FT1843" s="14"/>
    </row>
    <row r="1844" spans="30:176" ht="12.75" x14ac:dyDescent="0.2">
      <c r="AD1844" s="63">
        <v>35723</v>
      </c>
      <c r="AE1844" s="64">
        <v>35765</v>
      </c>
      <c r="AF1844" s="65" t="s">
        <v>4118</v>
      </c>
      <c r="AG1844" s="66" t="s">
        <v>4119</v>
      </c>
      <c r="AH1844" s="67">
        <v>3.5150000000000001</v>
      </c>
      <c r="AI1844" s="68" t="s">
        <v>2280</v>
      </c>
      <c r="AJ1844" s="67">
        <v>0</v>
      </c>
      <c r="AK1844" s="69">
        <v>1000000</v>
      </c>
      <c r="FT1844" s="14"/>
    </row>
    <row r="1845" spans="30:176" ht="12.75" x14ac:dyDescent="0.2">
      <c r="AD1845" s="63">
        <v>35725</v>
      </c>
      <c r="AE1845" s="64">
        <v>35765</v>
      </c>
      <c r="AF1845" s="65" t="s">
        <v>4124</v>
      </c>
      <c r="AG1845" s="66" t="s">
        <v>4165</v>
      </c>
      <c r="AH1845" s="67">
        <v>3.55</v>
      </c>
      <c r="AI1845" s="68" t="s">
        <v>2254</v>
      </c>
      <c r="AJ1845" s="67">
        <v>0</v>
      </c>
      <c r="AK1845" s="69">
        <v>200000</v>
      </c>
      <c r="FT1845" s="14"/>
    </row>
    <row r="1846" spans="30:176" ht="12.75" x14ac:dyDescent="0.2">
      <c r="AD1846" s="63">
        <v>35726</v>
      </c>
      <c r="AE1846" s="64">
        <v>35765</v>
      </c>
      <c r="AF1846" s="65" t="s">
        <v>4131</v>
      </c>
      <c r="AG1846" s="66" t="s">
        <v>4132</v>
      </c>
      <c r="AH1846" s="67">
        <v>3.7</v>
      </c>
      <c r="AI1846" s="68" t="s">
        <v>2254</v>
      </c>
      <c r="AJ1846" s="67">
        <v>0</v>
      </c>
      <c r="AK1846" s="69">
        <v>300000</v>
      </c>
      <c r="FT1846" s="14"/>
    </row>
    <row r="1847" spans="30:176" ht="12.75" x14ac:dyDescent="0.2">
      <c r="AD1847" s="63">
        <v>35730</v>
      </c>
      <c r="AE1847" s="64">
        <v>35765</v>
      </c>
      <c r="AF1847" s="65" t="s">
        <v>4135</v>
      </c>
      <c r="AG1847" s="66" t="s">
        <v>4166</v>
      </c>
      <c r="AH1847" s="67">
        <v>3.8</v>
      </c>
      <c r="AI1847" s="68" t="s">
        <v>2254</v>
      </c>
      <c r="AJ1847" s="67">
        <v>0</v>
      </c>
      <c r="AK1847" s="69">
        <v>100000</v>
      </c>
      <c r="FT1847" s="14"/>
    </row>
    <row r="1848" spans="30:176" ht="12.75" x14ac:dyDescent="0.2">
      <c r="AD1848" s="63">
        <v>35731</v>
      </c>
      <c r="AE1848" s="64">
        <v>35765</v>
      </c>
      <c r="AF1848" s="65" t="s">
        <v>4140</v>
      </c>
      <c r="AG1848" s="66" t="s">
        <v>4167</v>
      </c>
      <c r="AH1848" s="67">
        <v>3.77</v>
      </c>
      <c r="AI1848" s="68" t="s">
        <v>2280</v>
      </c>
      <c r="AJ1848" s="67">
        <v>0</v>
      </c>
      <c r="AK1848" s="69">
        <v>500000</v>
      </c>
      <c r="FT1848" s="14"/>
    </row>
    <row r="1849" spans="30:176" ht="12.75" x14ac:dyDescent="0.2">
      <c r="AD1849" s="63">
        <v>35731</v>
      </c>
      <c r="AE1849" s="64">
        <v>35765</v>
      </c>
      <c r="AF1849" s="65" t="s">
        <v>4168</v>
      </c>
      <c r="AG1849" s="66" t="s">
        <v>4169</v>
      </c>
      <c r="AH1849" s="67">
        <v>3.6</v>
      </c>
      <c r="AI1849" s="68" t="s">
        <v>2254</v>
      </c>
      <c r="AJ1849" s="67">
        <v>0</v>
      </c>
      <c r="AK1849" s="69">
        <v>-200000</v>
      </c>
      <c r="FT1849" s="14"/>
    </row>
    <row r="1850" spans="30:176" ht="12.75" x14ac:dyDescent="0.2">
      <c r="AD1850" s="63">
        <v>35732</v>
      </c>
      <c r="AE1850" s="64">
        <v>35765</v>
      </c>
      <c r="AF1850" s="65" t="s">
        <v>4142</v>
      </c>
      <c r="AG1850" s="66" t="s">
        <v>4143</v>
      </c>
      <c r="AH1850" s="67">
        <v>3.5</v>
      </c>
      <c r="AI1850" s="68" t="s">
        <v>2254</v>
      </c>
      <c r="AJ1850" s="67">
        <v>0</v>
      </c>
      <c r="AK1850" s="69">
        <v>-1000000</v>
      </c>
      <c r="FT1850" s="14"/>
    </row>
    <row r="1851" spans="30:176" ht="12.75" x14ac:dyDescent="0.2">
      <c r="AD1851" s="63">
        <v>35732</v>
      </c>
      <c r="AE1851" s="64">
        <v>35765</v>
      </c>
      <c r="AF1851" s="65" t="s">
        <v>4142</v>
      </c>
      <c r="AG1851" s="66" t="s">
        <v>4143</v>
      </c>
      <c r="AH1851" s="67">
        <v>3.51</v>
      </c>
      <c r="AI1851" s="68" t="s">
        <v>2254</v>
      </c>
      <c r="AJ1851" s="67">
        <v>0</v>
      </c>
      <c r="AK1851" s="69">
        <v>-1000000</v>
      </c>
      <c r="FT1851" s="14"/>
    </row>
    <row r="1852" spans="30:176" ht="12.75" x14ac:dyDescent="0.2">
      <c r="AD1852" s="63">
        <v>35732</v>
      </c>
      <c r="AE1852" s="64">
        <v>35765</v>
      </c>
      <c r="AF1852" s="65" t="s">
        <v>4142</v>
      </c>
      <c r="AG1852" s="66" t="s">
        <v>4143</v>
      </c>
      <c r="AH1852" s="67">
        <v>3.4860000000000002</v>
      </c>
      <c r="AI1852" s="68" t="s">
        <v>2254</v>
      </c>
      <c r="AJ1852" s="67">
        <v>0</v>
      </c>
      <c r="AK1852" s="69">
        <v>-500000</v>
      </c>
      <c r="FT1852" s="14"/>
    </row>
    <row r="1853" spans="30:176" ht="12.75" x14ac:dyDescent="0.2">
      <c r="AD1853" s="63">
        <v>35732</v>
      </c>
      <c r="AE1853" s="64">
        <v>35765</v>
      </c>
      <c r="AF1853" s="65" t="s">
        <v>4142</v>
      </c>
      <c r="AG1853" s="66" t="s">
        <v>4143</v>
      </c>
      <c r="AH1853" s="67">
        <v>3.45</v>
      </c>
      <c r="AI1853" s="68" t="s">
        <v>2254</v>
      </c>
      <c r="AJ1853" s="67">
        <v>0</v>
      </c>
      <c r="AK1853" s="69">
        <v>-500000</v>
      </c>
      <c r="FT1853" s="14"/>
    </row>
    <row r="1854" spans="30:176" ht="12.75" x14ac:dyDescent="0.2">
      <c r="AD1854" s="63">
        <v>35732</v>
      </c>
      <c r="AE1854" s="64">
        <v>35765</v>
      </c>
      <c r="AF1854" s="65" t="s">
        <v>4142</v>
      </c>
      <c r="AG1854" s="66" t="s">
        <v>4143</v>
      </c>
      <c r="AH1854" s="67">
        <v>3.4449999999999998</v>
      </c>
      <c r="AI1854" s="68" t="s">
        <v>2254</v>
      </c>
      <c r="AJ1854" s="67">
        <v>0</v>
      </c>
      <c r="AK1854" s="69">
        <v>500000</v>
      </c>
      <c r="FT1854" s="14"/>
    </row>
    <row r="1855" spans="30:176" ht="12.75" x14ac:dyDescent="0.2">
      <c r="AD1855" s="63">
        <v>35732</v>
      </c>
      <c r="AE1855" s="64">
        <v>35765</v>
      </c>
      <c r="AF1855" s="65" t="s">
        <v>4142</v>
      </c>
      <c r="AG1855" s="66" t="s">
        <v>4143</v>
      </c>
      <c r="AH1855" s="67">
        <v>3.44</v>
      </c>
      <c r="AI1855" s="68" t="s">
        <v>2254</v>
      </c>
      <c r="AJ1855" s="67">
        <v>0</v>
      </c>
      <c r="AK1855" s="69">
        <v>290000</v>
      </c>
      <c r="FT1855" s="14"/>
    </row>
    <row r="1856" spans="30:176" ht="12.75" x14ac:dyDescent="0.2">
      <c r="AD1856" s="63">
        <v>35732</v>
      </c>
      <c r="AE1856" s="64">
        <v>35765</v>
      </c>
      <c r="AF1856" s="65" t="s">
        <v>4142</v>
      </c>
      <c r="AG1856" s="66" t="s">
        <v>4170</v>
      </c>
      <c r="AH1856" s="67">
        <v>3.42</v>
      </c>
      <c r="AI1856" s="68" t="s">
        <v>2254</v>
      </c>
      <c r="AJ1856" s="67">
        <v>0</v>
      </c>
      <c r="AK1856" s="69">
        <v>-1000000</v>
      </c>
      <c r="FT1856" s="14"/>
    </row>
    <row r="1857" spans="30:176" ht="12.75" x14ac:dyDescent="0.2">
      <c r="AD1857" s="63">
        <v>35732</v>
      </c>
      <c r="AE1857" s="64">
        <v>35765</v>
      </c>
      <c r="AF1857" s="68" t="s">
        <v>4171</v>
      </c>
      <c r="AG1857" s="66" t="s">
        <v>4170</v>
      </c>
      <c r="AH1857" s="67">
        <v>3.45</v>
      </c>
      <c r="AI1857" s="68" t="s">
        <v>2254</v>
      </c>
      <c r="AJ1857" s="67">
        <v>0</v>
      </c>
      <c r="AK1857" s="69">
        <v>-500000</v>
      </c>
      <c r="FT1857" s="14"/>
    </row>
    <row r="1858" spans="30:176" ht="12.75" x14ac:dyDescent="0.2">
      <c r="AD1858" s="63">
        <v>35733</v>
      </c>
      <c r="AE1858" s="64">
        <v>35765</v>
      </c>
      <c r="AF1858" s="68" t="s">
        <v>4172</v>
      </c>
      <c r="AG1858" s="66" t="s">
        <v>4173</v>
      </c>
      <c r="AH1858" s="67">
        <v>3.57</v>
      </c>
      <c r="AI1858" s="68" t="s">
        <v>2254</v>
      </c>
      <c r="AJ1858" s="67">
        <v>0</v>
      </c>
      <c r="AK1858" s="69">
        <v>500000</v>
      </c>
      <c r="FT1858" s="14"/>
    </row>
    <row r="1859" spans="30:176" ht="12.75" x14ac:dyDescent="0.2">
      <c r="AD1859" s="63">
        <v>35733</v>
      </c>
      <c r="AE1859" s="64">
        <v>35765</v>
      </c>
      <c r="AF1859" s="68" t="s">
        <v>4172</v>
      </c>
      <c r="AG1859" s="66" t="s">
        <v>4173</v>
      </c>
      <c r="AH1859" s="67">
        <v>3.58</v>
      </c>
      <c r="AI1859" s="68" t="s">
        <v>2254</v>
      </c>
      <c r="AJ1859" s="67">
        <v>0</v>
      </c>
      <c r="AK1859" s="69">
        <v>500000</v>
      </c>
      <c r="FT1859" s="14"/>
    </row>
    <row r="1860" spans="30:176" ht="12.75" x14ac:dyDescent="0.2">
      <c r="AD1860" s="63">
        <v>35733</v>
      </c>
      <c r="AE1860" s="64">
        <v>35765</v>
      </c>
      <c r="AF1860" s="68" t="s">
        <v>4172</v>
      </c>
      <c r="AG1860" s="66" t="s">
        <v>4173</v>
      </c>
      <c r="AH1860" s="67">
        <v>3.41</v>
      </c>
      <c r="AI1860" s="68" t="s">
        <v>2254</v>
      </c>
      <c r="AJ1860" s="67">
        <v>0</v>
      </c>
      <c r="AK1860" s="69">
        <v>-1000000</v>
      </c>
      <c r="FT1860" s="14"/>
    </row>
    <row r="1861" spans="30:176" ht="12.75" x14ac:dyDescent="0.2">
      <c r="AD1861" s="63">
        <v>35733</v>
      </c>
      <c r="AE1861" s="64">
        <v>35765</v>
      </c>
      <c r="AF1861" s="68" t="s">
        <v>4172</v>
      </c>
      <c r="AG1861" s="66" t="s">
        <v>4173</v>
      </c>
      <c r="AH1861" s="67">
        <v>3.3650000000000002</v>
      </c>
      <c r="AI1861" s="68" t="s">
        <v>2254</v>
      </c>
      <c r="AJ1861" s="67">
        <v>0</v>
      </c>
      <c r="AK1861" s="69">
        <v>1000000</v>
      </c>
      <c r="FT1861" s="14"/>
    </row>
    <row r="1862" spans="30:176" ht="12.75" x14ac:dyDescent="0.2">
      <c r="AD1862" s="63">
        <v>35733</v>
      </c>
      <c r="AE1862" s="64">
        <v>35765</v>
      </c>
      <c r="AF1862" s="68" t="s">
        <v>4172</v>
      </c>
      <c r="AG1862" s="66" t="s">
        <v>4173</v>
      </c>
      <c r="AH1862" s="67">
        <v>3.3650000000000002</v>
      </c>
      <c r="AI1862" s="68" t="s">
        <v>2254</v>
      </c>
      <c r="AJ1862" s="67">
        <v>0</v>
      </c>
      <c r="AK1862" s="69">
        <v>1000000</v>
      </c>
      <c r="FT1862" s="14"/>
    </row>
    <row r="1863" spans="30:176" ht="12.75" x14ac:dyDescent="0.2">
      <c r="AD1863" s="63">
        <v>35733</v>
      </c>
      <c r="AE1863" s="64">
        <v>35765</v>
      </c>
      <c r="AF1863" s="68" t="s">
        <v>4172</v>
      </c>
      <c r="AG1863" s="66" t="s">
        <v>4173</v>
      </c>
      <c r="AH1863" s="67">
        <v>3.4</v>
      </c>
      <c r="AI1863" s="68" t="s">
        <v>2254</v>
      </c>
      <c r="AJ1863" s="67">
        <v>0</v>
      </c>
      <c r="AK1863" s="69">
        <v>-1500000</v>
      </c>
      <c r="FT1863" s="14"/>
    </row>
    <row r="1864" spans="30:176" ht="12.75" x14ac:dyDescent="0.2">
      <c r="AD1864" s="63">
        <v>35737</v>
      </c>
      <c r="AE1864" s="64">
        <v>35765</v>
      </c>
      <c r="AF1864" s="68" t="s">
        <v>4174</v>
      </c>
      <c r="AG1864" s="66" t="s">
        <v>4175</v>
      </c>
      <c r="AH1864" s="67">
        <v>3.34</v>
      </c>
      <c r="AI1864" s="68" t="s">
        <v>2254</v>
      </c>
      <c r="AJ1864" s="67">
        <v>0</v>
      </c>
      <c r="AK1864" s="69">
        <v>500000</v>
      </c>
      <c r="FT1864" s="14"/>
    </row>
    <row r="1865" spans="30:176" ht="12.75" x14ac:dyDescent="0.2">
      <c r="AD1865" s="63">
        <v>35737</v>
      </c>
      <c r="AE1865" s="64">
        <v>35765</v>
      </c>
      <c r="AF1865" s="68" t="s">
        <v>4174</v>
      </c>
      <c r="AG1865" s="66" t="s">
        <v>4176</v>
      </c>
      <c r="AH1865" s="67">
        <v>3.58</v>
      </c>
      <c r="AI1865" s="68" t="s">
        <v>2254</v>
      </c>
      <c r="AJ1865" s="67">
        <v>0</v>
      </c>
      <c r="AK1865" s="69">
        <v>-1000000</v>
      </c>
      <c r="FT1865" s="14"/>
    </row>
    <row r="1866" spans="30:176" ht="12.75" x14ac:dyDescent="0.2">
      <c r="AD1866" s="63">
        <v>35737</v>
      </c>
      <c r="AE1866" s="64">
        <v>35765</v>
      </c>
      <c r="AF1866" s="68" t="s">
        <v>4174</v>
      </c>
      <c r="AG1866" s="66" t="s">
        <v>4176</v>
      </c>
      <c r="AH1866" s="67">
        <v>3.56</v>
      </c>
      <c r="AI1866" s="68" t="s">
        <v>2254</v>
      </c>
      <c r="AJ1866" s="67">
        <v>0</v>
      </c>
      <c r="AK1866" s="69">
        <v>1000000</v>
      </c>
      <c r="FT1866" s="14"/>
    </row>
    <row r="1867" spans="30:176" ht="12.75" x14ac:dyDescent="0.2">
      <c r="AD1867" s="63">
        <v>35740</v>
      </c>
      <c r="AE1867" s="64">
        <v>35765</v>
      </c>
      <c r="AF1867" s="68" t="s">
        <v>4177</v>
      </c>
      <c r="AG1867" s="66" t="s">
        <v>4178</v>
      </c>
      <c r="AH1867" s="67">
        <v>3.41</v>
      </c>
      <c r="AI1867" s="68" t="s">
        <v>2254</v>
      </c>
      <c r="AJ1867" s="67">
        <v>0</v>
      </c>
      <c r="AK1867" s="69">
        <v>500000</v>
      </c>
      <c r="FT1867" s="14"/>
    </row>
    <row r="1868" spans="30:176" ht="12.75" x14ac:dyDescent="0.2">
      <c r="AD1868" s="63">
        <v>35741</v>
      </c>
      <c r="AE1868" s="64">
        <v>35765</v>
      </c>
      <c r="AF1868" s="68" t="s">
        <v>4179</v>
      </c>
      <c r="AG1868" s="66" t="s">
        <v>4180</v>
      </c>
      <c r="AH1868" s="67">
        <v>3.33</v>
      </c>
      <c r="AI1868" s="68" t="s">
        <v>2254</v>
      </c>
      <c r="AJ1868" s="67">
        <v>0</v>
      </c>
      <c r="AK1868" s="69">
        <v>-500000</v>
      </c>
      <c r="FT1868" s="14"/>
    </row>
    <row r="1869" spans="30:176" ht="12.75" x14ac:dyDescent="0.2">
      <c r="AD1869" s="63">
        <v>35741</v>
      </c>
      <c r="AE1869" s="64">
        <v>35765</v>
      </c>
      <c r="AF1869" s="68" t="s">
        <v>4179</v>
      </c>
      <c r="AG1869" s="66" t="s">
        <v>4180</v>
      </c>
      <c r="AH1869" s="67">
        <v>3.33</v>
      </c>
      <c r="AI1869" s="68" t="s">
        <v>2254</v>
      </c>
      <c r="AJ1869" s="67">
        <v>0</v>
      </c>
      <c r="AK1869" s="69">
        <v>-500000</v>
      </c>
      <c r="FT1869" s="14"/>
    </row>
    <row r="1870" spans="30:176" ht="12.75" x14ac:dyDescent="0.2">
      <c r="AD1870" s="63">
        <v>35741</v>
      </c>
      <c r="AE1870" s="64">
        <v>35765</v>
      </c>
      <c r="AF1870" s="68" t="s">
        <v>4179</v>
      </c>
      <c r="AG1870" s="66" t="s">
        <v>4180</v>
      </c>
      <c r="AH1870" s="67">
        <v>3.25</v>
      </c>
      <c r="AI1870" s="68" t="s">
        <v>2254</v>
      </c>
      <c r="AJ1870" s="67">
        <v>0</v>
      </c>
      <c r="AK1870" s="69">
        <v>-1000000</v>
      </c>
      <c r="FT1870" s="14"/>
    </row>
    <row r="1871" spans="30:176" ht="12.75" x14ac:dyDescent="0.2">
      <c r="AD1871" s="63">
        <v>35745</v>
      </c>
      <c r="AE1871" s="64">
        <v>35765</v>
      </c>
      <c r="AF1871" s="68" t="s">
        <v>4183</v>
      </c>
      <c r="AG1871" s="66" t="s">
        <v>4184</v>
      </c>
      <c r="AH1871" s="67">
        <v>3.52</v>
      </c>
      <c r="AI1871" s="68" t="s">
        <v>2280</v>
      </c>
      <c r="AJ1871" s="67">
        <v>0</v>
      </c>
      <c r="AK1871" s="69">
        <v>500000</v>
      </c>
      <c r="FT1871" s="14"/>
    </row>
    <row r="1872" spans="30:176" ht="12.75" x14ac:dyDescent="0.2">
      <c r="AD1872" s="63">
        <v>35745</v>
      </c>
      <c r="AE1872" s="64">
        <v>35765</v>
      </c>
      <c r="AF1872" s="68" t="s">
        <v>4183</v>
      </c>
      <c r="AG1872" s="66" t="s">
        <v>4184</v>
      </c>
      <c r="AH1872" s="67">
        <v>3.3849999999999998</v>
      </c>
      <c r="AI1872" s="68" t="s">
        <v>2280</v>
      </c>
      <c r="AJ1872" s="67">
        <v>0</v>
      </c>
      <c r="AK1872" s="69">
        <v>500000</v>
      </c>
      <c r="FT1872" s="14"/>
    </row>
    <row r="1873" spans="30:176" ht="12.75" x14ac:dyDescent="0.2">
      <c r="AD1873" s="63">
        <v>35746</v>
      </c>
      <c r="AE1873" s="64">
        <v>35765</v>
      </c>
      <c r="AF1873" s="68" t="s">
        <v>4185</v>
      </c>
      <c r="AG1873" s="66" t="s">
        <v>4186</v>
      </c>
      <c r="AH1873" s="67">
        <v>3.41</v>
      </c>
      <c r="AI1873" s="68" t="s">
        <v>2254</v>
      </c>
      <c r="AJ1873" s="67">
        <v>0</v>
      </c>
      <c r="AK1873" s="69">
        <v>-1500000</v>
      </c>
      <c r="FT1873" s="14"/>
    </row>
    <row r="1874" spans="30:176" ht="12.75" x14ac:dyDescent="0.2">
      <c r="AD1874" s="63">
        <v>35746</v>
      </c>
      <c r="AE1874" s="64">
        <v>35765</v>
      </c>
      <c r="AF1874" s="68" t="s">
        <v>4185</v>
      </c>
      <c r="AG1874" s="66" t="s">
        <v>4186</v>
      </c>
      <c r="AH1874" s="67">
        <v>3.4</v>
      </c>
      <c r="AI1874" s="68" t="s">
        <v>2254</v>
      </c>
      <c r="AJ1874" s="67">
        <v>0</v>
      </c>
      <c r="AK1874" s="69">
        <v>-200000</v>
      </c>
      <c r="FT1874" s="14"/>
    </row>
    <row r="1875" spans="30:176" ht="12.75" x14ac:dyDescent="0.2">
      <c r="AD1875" s="63">
        <v>35751</v>
      </c>
      <c r="AE1875" s="64">
        <v>35765</v>
      </c>
      <c r="AF1875" s="68" t="s">
        <v>4187</v>
      </c>
      <c r="AG1875" s="66" t="s">
        <v>4188</v>
      </c>
      <c r="AH1875" s="67">
        <v>3.0289999999999999</v>
      </c>
      <c r="AI1875" s="68" t="s">
        <v>2254</v>
      </c>
      <c r="AJ1875" s="67">
        <v>0</v>
      </c>
      <c r="AK1875" s="69">
        <v>-210000</v>
      </c>
      <c r="FT1875" s="14"/>
    </row>
    <row r="1876" spans="30:176" ht="12.75" x14ac:dyDescent="0.2">
      <c r="AD1876" s="63">
        <v>35752</v>
      </c>
      <c r="AE1876" s="64">
        <v>35765</v>
      </c>
      <c r="AF1876" s="68" t="s">
        <v>4189</v>
      </c>
      <c r="AG1876" s="66" t="s">
        <v>4190</v>
      </c>
      <c r="AH1876" s="67">
        <v>2.96</v>
      </c>
      <c r="AI1876" s="68" t="s">
        <v>2280</v>
      </c>
      <c r="AJ1876" s="67">
        <v>0</v>
      </c>
      <c r="AK1876" s="69">
        <v>-500000</v>
      </c>
      <c r="FT1876" s="14"/>
    </row>
    <row r="1877" spans="30:176" ht="12.75" x14ac:dyDescent="0.2">
      <c r="AD1877" s="63">
        <v>35752</v>
      </c>
      <c r="AE1877" s="64">
        <v>35765</v>
      </c>
      <c r="AF1877" s="68" t="s">
        <v>4189</v>
      </c>
      <c r="AG1877" s="66" t="s">
        <v>4190</v>
      </c>
      <c r="AH1877" s="67">
        <v>3.02</v>
      </c>
      <c r="AI1877" s="68" t="s">
        <v>2280</v>
      </c>
      <c r="AJ1877" s="67">
        <v>0</v>
      </c>
      <c r="AK1877" s="69">
        <v>-500000</v>
      </c>
      <c r="FT1877" s="14"/>
    </row>
    <row r="1878" spans="30:176" ht="12.75" x14ac:dyDescent="0.2">
      <c r="AD1878" s="63">
        <v>35752</v>
      </c>
      <c r="AE1878" s="64">
        <v>35765</v>
      </c>
      <c r="AF1878" s="68" t="s">
        <v>4189</v>
      </c>
      <c r="AG1878" s="66" t="s">
        <v>4190</v>
      </c>
      <c r="AH1878" s="67">
        <v>2.92</v>
      </c>
      <c r="AI1878" s="68" t="s">
        <v>2280</v>
      </c>
      <c r="AJ1878" s="67">
        <v>0</v>
      </c>
      <c r="AK1878" s="69">
        <v>1000000</v>
      </c>
      <c r="FT1878" s="14"/>
    </row>
    <row r="1879" spans="30:176" ht="12.75" x14ac:dyDescent="0.2">
      <c r="AD1879" s="63">
        <v>35752</v>
      </c>
      <c r="AE1879" s="64">
        <v>35765</v>
      </c>
      <c r="AF1879" s="68" t="s">
        <v>4191</v>
      </c>
      <c r="AG1879" s="66" t="s">
        <v>4248</v>
      </c>
      <c r="AH1879" s="67">
        <v>2.9249999999999998</v>
      </c>
      <c r="AI1879" s="68" t="s">
        <v>2254</v>
      </c>
      <c r="AJ1879" s="67">
        <v>0</v>
      </c>
      <c r="AK1879" s="69">
        <v>-180000</v>
      </c>
      <c r="FT1879" s="14"/>
    </row>
    <row r="1880" spans="30:176" ht="12.75" x14ac:dyDescent="0.2">
      <c r="AD1880" s="63">
        <v>35752</v>
      </c>
      <c r="AE1880" s="64">
        <v>35765</v>
      </c>
      <c r="AF1880" s="68" t="s">
        <v>4191</v>
      </c>
      <c r="AG1880" s="66" t="s">
        <v>4248</v>
      </c>
      <c r="AH1880" s="67">
        <v>2.9</v>
      </c>
      <c r="AI1880" s="68" t="s">
        <v>2254</v>
      </c>
      <c r="AJ1880" s="67">
        <v>0</v>
      </c>
      <c r="AK1880" s="69">
        <v>-500000</v>
      </c>
      <c r="FT1880" s="14"/>
    </row>
    <row r="1881" spans="30:176" ht="12.75" x14ac:dyDescent="0.2">
      <c r="AD1881" s="63">
        <v>35753</v>
      </c>
      <c r="AE1881" s="64">
        <v>35765</v>
      </c>
      <c r="AF1881" s="68" t="s">
        <v>4249</v>
      </c>
      <c r="AG1881" s="66" t="s">
        <v>4250</v>
      </c>
      <c r="AH1881" s="67">
        <v>3</v>
      </c>
      <c r="AI1881" s="68" t="s">
        <v>2280</v>
      </c>
      <c r="AJ1881" s="67">
        <v>0</v>
      </c>
      <c r="AK1881" s="69">
        <v>3850000</v>
      </c>
      <c r="FT1881" s="14"/>
    </row>
    <row r="1882" spans="30:176" ht="12.75" x14ac:dyDescent="0.2">
      <c r="AD1882" s="63">
        <v>35753</v>
      </c>
      <c r="AE1882" s="64">
        <v>35765</v>
      </c>
      <c r="AF1882" s="68" t="s">
        <v>4249</v>
      </c>
      <c r="AG1882" s="66" t="s">
        <v>4250</v>
      </c>
      <c r="AH1882" s="67">
        <v>3</v>
      </c>
      <c r="AI1882" s="68" t="s">
        <v>2254</v>
      </c>
      <c r="AJ1882" s="67">
        <v>0</v>
      </c>
      <c r="AK1882" s="69">
        <v>-3850000</v>
      </c>
      <c r="FT1882" s="14"/>
    </row>
    <row r="1883" spans="30:176" ht="12.75" x14ac:dyDescent="0.2">
      <c r="AD1883" s="63">
        <v>35753</v>
      </c>
      <c r="AE1883" s="64">
        <v>35765</v>
      </c>
      <c r="AF1883" s="68" t="s">
        <v>4251</v>
      </c>
      <c r="AG1883" s="66" t="s">
        <v>4252</v>
      </c>
      <c r="AH1883" s="67">
        <v>2.8610000000000002</v>
      </c>
      <c r="AI1883" s="68" t="s">
        <v>2254</v>
      </c>
      <c r="AJ1883" s="67">
        <v>0</v>
      </c>
      <c r="AK1883" s="69">
        <v>-1820000</v>
      </c>
      <c r="FT1883" s="14"/>
    </row>
    <row r="1884" spans="30:176" ht="12.75" x14ac:dyDescent="0.2">
      <c r="AD1884" s="63">
        <v>35753</v>
      </c>
      <c r="AE1884" s="64">
        <v>35765</v>
      </c>
      <c r="AF1884" s="68" t="s">
        <v>4251</v>
      </c>
      <c r="AG1884" s="66" t="s">
        <v>4252</v>
      </c>
      <c r="AH1884" s="67">
        <v>2.8610000000000002</v>
      </c>
      <c r="AI1884" s="68" t="s">
        <v>2280</v>
      </c>
      <c r="AJ1884" s="67">
        <v>0</v>
      </c>
      <c r="AK1884" s="69">
        <v>-500000</v>
      </c>
      <c r="FT1884" s="14"/>
    </row>
    <row r="1885" spans="30:176" ht="12.75" x14ac:dyDescent="0.2">
      <c r="AD1885" s="63">
        <v>35753</v>
      </c>
      <c r="AE1885" s="64">
        <v>35765</v>
      </c>
      <c r="AF1885" s="68" t="s">
        <v>4251</v>
      </c>
      <c r="AG1885" s="66" t="s">
        <v>4252</v>
      </c>
      <c r="AH1885" s="67">
        <v>2.8610000000000002</v>
      </c>
      <c r="AI1885" s="68" t="s">
        <v>2663</v>
      </c>
      <c r="AJ1885" s="67">
        <v>0</v>
      </c>
      <c r="AK1885" s="69">
        <v>2320000</v>
      </c>
      <c r="FT1885" s="14"/>
    </row>
    <row r="1886" spans="30:176" ht="12.75" x14ac:dyDescent="0.2">
      <c r="AD1886" s="63">
        <v>35754</v>
      </c>
      <c r="AE1886" s="64">
        <v>35765</v>
      </c>
      <c r="AF1886" s="68" t="s">
        <v>4253</v>
      </c>
      <c r="AG1886" s="66" t="s">
        <v>4254</v>
      </c>
      <c r="AH1886" s="67">
        <v>2.82</v>
      </c>
      <c r="AI1886" s="68" t="s">
        <v>2254</v>
      </c>
      <c r="AJ1886" s="67">
        <v>0</v>
      </c>
      <c r="AK1886" s="69">
        <v>-500000</v>
      </c>
      <c r="FT1886" s="14"/>
    </row>
    <row r="1887" spans="30:176" ht="12.75" x14ac:dyDescent="0.2">
      <c r="AD1887" s="63">
        <v>35754</v>
      </c>
      <c r="AE1887" s="64">
        <v>35765</v>
      </c>
      <c r="AF1887" s="68" t="s">
        <v>4253</v>
      </c>
      <c r="AG1887" s="66" t="s">
        <v>4254</v>
      </c>
      <c r="AH1887" s="67">
        <v>2.67</v>
      </c>
      <c r="AI1887" s="68" t="s">
        <v>2254</v>
      </c>
      <c r="AJ1887" s="67">
        <v>0</v>
      </c>
      <c r="AK1887" s="69">
        <v>-1000000</v>
      </c>
      <c r="FT1887" s="14"/>
    </row>
    <row r="1888" spans="30:176" ht="12.75" x14ac:dyDescent="0.2">
      <c r="AD1888" s="63">
        <v>35755</v>
      </c>
      <c r="AE1888" s="64">
        <v>35765</v>
      </c>
      <c r="AF1888" s="68" t="s">
        <v>4255</v>
      </c>
      <c r="AG1888" s="66" t="s">
        <v>4256</v>
      </c>
      <c r="AH1888" s="67">
        <v>2.75</v>
      </c>
      <c r="AI1888" s="68" t="s">
        <v>2663</v>
      </c>
      <c r="AJ1888" s="67">
        <v>0</v>
      </c>
      <c r="AK1888" s="69">
        <v>-1500000</v>
      </c>
      <c r="FT1888" s="14"/>
    </row>
    <row r="1889" spans="30:176" ht="12.75" x14ac:dyDescent="0.2">
      <c r="AD1889" s="63">
        <v>35755</v>
      </c>
      <c r="AE1889" s="64">
        <v>35765</v>
      </c>
      <c r="AF1889" s="68" t="s">
        <v>4255</v>
      </c>
      <c r="AG1889" s="66" t="s">
        <v>4256</v>
      </c>
      <c r="AH1889" s="67">
        <v>2.75</v>
      </c>
      <c r="AI1889" s="68" t="s">
        <v>2254</v>
      </c>
      <c r="AJ1889" s="67">
        <v>0</v>
      </c>
      <c r="AK1889" s="69">
        <v>1500000</v>
      </c>
      <c r="FT1889" s="14"/>
    </row>
    <row r="1890" spans="30:176" ht="12.75" x14ac:dyDescent="0.2">
      <c r="AD1890" s="63">
        <v>35755</v>
      </c>
      <c r="AE1890" s="64">
        <v>35765</v>
      </c>
      <c r="AF1890" s="68" t="s">
        <v>4255</v>
      </c>
      <c r="AG1890" s="66" t="s">
        <v>4257</v>
      </c>
      <c r="AH1890" s="67">
        <v>2.63</v>
      </c>
      <c r="AI1890" s="68" t="s">
        <v>2663</v>
      </c>
      <c r="AJ1890" s="67">
        <v>0</v>
      </c>
      <c r="AK1890" s="69">
        <v>-500000</v>
      </c>
      <c r="FT1890" s="14"/>
    </row>
    <row r="1891" spans="30:176" ht="12.75" x14ac:dyDescent="0.2">
      <c r="AD1891" s="63">
        <v>35755</v>
      </c>
      <c r="AE1891" s="64">
        <v>35765</v>
      </c>
      <c r="AF1891" s="68" t="s">
        <v>4255</v>
      </c>
      <c r="AG1891" s="66" t="s">
        <v>4257</v>
      </c>
      <c r="AH1891" s="67">
        <v>2.6</v>
      </c>
      <c r="AI1891" s="68" t="s">
        <v>2663</v>
      </c>
      <c r="AJ1891" s="67">
        <v>0</v>
      </c>
      <c r="AK1891" s="69">
        <v>-2500000</v>
      </c>
      <c r="FT1891" s="14"/>
    </row>
    <row r="1892" spans="30:176" ht="12.75" x14ac:dyDescent="0.2">
      <c r="AD1892" s="63">
        <v>35755</v>
      </c>
      <c r="AE1892" s="64">
        <v>35765</v>
      </c>
      <c r="AF1892" s="68" t="s">
        <v>4255</v>
      </c>
      <c r="AG1892" s="66" t="s">
        <v>4257</v>
      </c>
      <c r="AH1892" s="67">
        <v>2.61</v>
      </c>
      <c r="AI1892" s="68" t="s">
        <v>2663</v>
      </c>
      <c r="AJ1892" s="67">
        <v>0</v>
      </c>
      <c r="AK1892" s="69">
        <v>1000000</v>
      </c>
      <c r="FT1892" s="14"/>
    </row>
    <row r="1893" spans="30:176" ht="12.75" x14ac:dyDescent="0.2">
      <c r="AD1893" s="63">
        <v>35755</v>
      </c>
      <c r="AE1893" s="64">
        <v>35765</v>
      </c>
      <c r="AF1893" s="68" t="s">
        <v>4255</v>
      </c>
      <c r="AG1893" s="66" t="s">
        <v>4257</v>
      </c>
      <c r="AH1893" s="67">
        <v>2.7250000000000001</v>
      </c>
      <c r="AI1893" s="68" t="s">
        <v>2663</v>
      </c>
      <c r="AJ1893" s="67">
        <v>0</v>
      </c>
      <c r="AK1893" s="69">
        <v>1000000</v>
      </c>
      <c r="FT1893" s="14"/>
    </row>
    <row r="1894" spans="30:176" ht="12.75" x14ac:dyDescent="0.2">
      <c r="AD1894" s="63">
        <v>35755</v>
      </c>
      <c r="AE1894" s="64">
        <v>35765</v>
      </c>
      <c r="AF1894" s="68" t="s">
        <v>4258</v>
      </c>
      <c r="AG1894" s="66" t="s">
        <v>4259</v>
      </c>
      <c r="AH1894" s="67">
        <v>2.74</v>
      </c>
      <c r="AI1894" s="68" t="s">
        <v>2254</v>
      </c>
      <c r="AJ1894" s="67">
        <v>0</v>
      </c>
      <c r="AK1894" s="69">
        <v>500000</v>
      </c>
      <c r="FT1894" s="14"/>
    </row>
    <row r="1895" spans="30:176" ht="12.75" x14ac:dyDescent="0.2">
      <c r="AD1895" s="63">
        <v>35755</v>
      </c>
      <c r="AE1895" s="64">
        <v>35765</v>
      </c>
      <c r="AF1895" s="68" t="s">
        <v>4258</v>
      </c>
      <c r="AG1895" s="66" t="s">
        <v>4259</v>
      </c>
      <c r="AH1895" s="67">
        <v>2.75</v>
      </c>
      <c r="AI1895" s="68" t="s">
        <v>2254</v>
      </c>
      <c r="AJ1895" s="67">
        <v>0</v>
      </c>
      <c r="AK1895" s="69">
        <v>500000</v>
      </c>
      <c r="FT1895" s="14"/>
    </row>
    <row r="1896" spans="30:176" ht="12.75" x14ac:dyDescent="0.2">
      <c r="AD1896" s="63">
        <v>35755</v>
      </c>
      <c r="AE1896" s="64">
        <v>35765</v>
      </c>
      <c r="AF1896" s="68" t="s">
        <v>4258</v>
      </c>
      <c r="AG1896" s="66" t="s">
        <v>4260</v>
      </c>
      <c r="AH1896" s="67">
        <v>2.74</v>
      </c>
      <c r="AI1896" s="68" t="s">
        <v>2254</v>
      </c>
      <c r="AJ1896" s="67">
        <v>0</v>
      </c>
      <c r="AK1896" s="69">
        <v>500000</v>
      </c>
      <c r="FT1896" s="14"/>
    </row>
    <row r="1897" spans="30:176" ht="12.75" x14ac:dyDescent="0.2">
      <c r="AD1897" s="63">
        <v>35758</v>
      </c>
      <c r="AE1897" s="64">
        <v>35765</v>
      </c>
      <c r="AF1897" s="68" t="s">
        <v>4261</v>
      </c>
      <c r="AG1897" s="66" t="s">
        <v>4262</v>
      </c>
      <c r="AH1897" s="67">
        <v>2.68</v>
      </c>
      <c r="AI1897" s="68" t="s">
        <v>2254</v>
      </c>
      <c r="AJ1897" s="67">
        <v>0</v>
      </c>
      <c r="AK1897" s="69">
        <v>1500000</v>
      </c>
      <c r="FT1897" s="14"/>
    </row>
    <row r="1898" spans="30:176" ht="12.75" customHeight="1" x14ac:dyDescent="0.2">
      <c r="AD1898" s="63">
        <v>35758</v>
      </c>
      <c r="AE1898" s="64">
        <v>35765</v>
      </c>
      <c r="AF1898" s="68" t="s">
        <v>4261</v>
      </c>
      <c r="AG1898" s="66" t="s">
        <v>4262</v>
      </c>
      <c r="AH1898" s="67">
        <v>2.6850000000000001</v>
      </c>
      <c r="AI1898" s="68" t="s">
        <v>2254</v>
      </c>
      <c r="AJ1898" s="67">
        <v>0</v>
      </c>
      <c r="AK1898" s="69">
        <v>220000</v>
      </c>
      <c r="FT1898" s="14"/>
    </row>
    <row r="1899" spans="30:176" ht="12.75" x14ac:dyDescent="0.2">
      <c r="AK1899" s="69">
        <f>SUM(AK1774:AK1898)</f>
        <v>-11370000</v>
      </c>
      <c r="FT1899" s="14" t="s">
        <v>2099</v>
      </c>
    </row>
    <row r="1900" spans="30:176" ht="12.75" x14ac:dyDescent="0.2">
      <c r="FT1900" s="14" t="s">
        <v>2099</v>
      </c>
    </row>
    <row r="1901" spans="30:176" ht="12.75" x14ac:dyDescent="0.2">
      <c r="AD1901" s="63">
        <v>35187</v>
      </c>
      <c r="AE1901" s="64">
        <v>35796</v>
      </c>
      <c r="AF1901" s="65" t="s">
        <v>3374</v>
      </c>
      <c r="AG1901" s="66" t="s">
        <v>3375</v>
      </c>
      <c r="AH1901" s="67">
        <v>2.14</v>
      </c>
      <c r="AI1901" s="68" t="s">
        <v>2245</v>
      </c>
      <c r="AJ1901" s="67">
        <v>0</v>
      </c>
      <c r="AK1901" s="69">
        <v>-6200000</v>
      </c>
      <c r="FT1901" s="14"/>
    </row>
    <row r="1902" spans="30:176" ht="12.75" x14ac:dyDescent="0.2">
      <c r="AD1902" s="63">
        <v>35188</v>
      </c>
      <c r="AE1902" s="64">
        <v>35796</v>
      </c>
      <c r="AF1902" s="65" t="s">
        <v>3376</v>
      </c>
      <c r="AG1902" s="66" t="s">
        <v>3377</v>
      </c>
      <c r="AH1902" s="67">
        <v>2.15</v>
      </c>
      <c r="AI1902" s="68" t="s">
        <v>2245</v>
      </c>
      <c r="AJ1902" s="67">
        <v>0</v>
      </c>
      <c r="AK1902" s="69">
        <v>-5000000</v>
      </c>
      <c r="FT1902" s="14"/>
    </row>
    <row r="1903" spans="30:176" ht="12.75" x14ac:dyDescent="0.2">
      <c r="AD1903" s="63">
        <v>35188</v>
      </c>
      <c r="AE1903" s="64">
        <v>35796</v>
      </c>
      <c r="AF1903" s="65" t="s">
        <v>3376</v>
      </c>
      <c r="AG1903" s="66" t="s">
        <v>3609</v>
      </c>
      <c r="AH1903" s="67">
        <v>2.15</v>
      </c>
      <c r="AI1903" s="68" t="s">
        <v>2245</v>
      </c>
      <c r="AJ1903" s="67">
        <v>0</v>
      </c>
      <c r="AK1903" s="69">
        <v>-3000000</v>
      </c>
      <c r="FT1903" s="14"/>
    </row>
    <row r="1904" spans="30:176" ht="12.75" x14ac:dyDescent="0.2">
      <c r="AD1904" s="63">
        <v>35192</v>
      </c>
      <c r="AE1904" s="64">
        <v>35796</v>
      </c>
      <c r="AF1904" s="65" t="s">
        <v>2312</v>
      </c>
      <c r="AG1904" s="66" t="s">
        <v>3502</v>
      </c>
      <c r="AH1904" s="67">
        <v>2.1800000000000002</v>
      </c>
      <c r="AI1904" s="68" t="s">
        <v>2245</v>
      </c>
      <c r="AJ1904" s="67">
        <v>0</v>
      </c>
      <c r="AK1904" s="69">
        <v>-1000000</v>
      </c>
      <c r="FT1904" s="14"/>
    </row>
    <row r="1905" spans="30:176" ht="12.75" x14ac:dyDescent="0.2">
      <c r="AD1905" s="63">
        <v>35306</v>
      </c>
      <c r="AE1905" s="64">
        <v>35796</v>
      </c>
      <c r="AF1905" s="65" t="s">
        <v>2426</v>
      </c>
      <c r="AG1905" s="66" t="s">
        <v>3610</v>
      </c>
      <c r="AH1905" s="67">
        <v>2.17</v>
      </c>
      <c r="AI1905" s="68" t="s">
        <v>2245</v>
      </c>
      <c r="AJ1905" s="67">
        <v>0</v>
      </c>
      <c r="AK1905" s="69">
        <v>-10000000</v>
      </c>
      <c r="FT1905" s="14"/>
    </row>
    <row r="1906" spans="30:176" ht="12.75" x14ac:dyDescent="0.2">
      <c r="AD1906" s="63">
        <v>35319</v>
      </c>
      <c r="AE1906" s="64">
        <v>35796</v>
      </c>
      <c r="AF1906" s="65" t="s">
        <v>3611</v>
      </c>
      <c r="AG1906" s="66" t="s">
        <v>2734</v>
      </c>
      <c r="AH1906" s="67">
        <v>2.13</v>
      </c>
      <c r="AI1906" s="68" t="s">
        <v>2245</v>
      </c>
      <c r="AJ1906" s="67">
        <v>0</v>
      </c>
      <c r="AK1906" s="69">
        <v>-1500000</v>
      </c>
      <c r="FT1906" s="14"/>
    </row>
    <row r="1907" spans="30:176" ht="12.75" x14ac:dyDescent="0.2">
      <c r="AD1907" s="63">
        <v>35362</v>
      </c>
      <c r="AE1907" s="64">
        <v>35796</v>
      </c>
      <c r="AF1907" s="65" t="s">
        <v>3707</v>
      </c>
      <c r="AG1907" s="66" t="s">
        <v>3708</v>
      </c>
      <c r="AH1907" s="67">
        <v>2.17</v>
      </c>
      <c r="AI1907" s="68" t="s">
        <v>2245</v>
      </c>
      <c r="AJ1907" s="67">
        <v>0</v>
      </c>
      <c r="AK1907" s="69">
        <v>-5000000</v>
      </c>
      <c r="FT1907" s="14"/>
    </row>
    <row r="1908" spans="30:176" ht="12.75" x14ac:dyDescent="0.2">
      <c r="AD1908" s="63">
        <v>35384</v>
      </c>
      <c r="AE1908" s="64">
        <v>35796</v>
      </c>
      <c r="AF1908" s="65" t="s">
        <v>2983</v>
      </c>
      <c r="AG1908" s="66" t="s">
        <v>2984</v>
      </c>
      <c r="AH1908" s="67">
        <v>2.2050000000000001</v>
      </c>
      <c r="AI1908" s="68" t="s">
        <v>4263</v>
      </c>
      <c r="AJ1908" s="67">
        <v>0</v>
      </c>
      <c r="AK1908" s="69">
        <v>100000</v>
      </c>
      <c r="FT1908" s="14"/>
    </row>
    <row r="1909" spans="30:176" ht="12.75" x14ac:dyDescent="0.2">
      <c r="AD1909" s="63">
        <v>35391</v>
      </c>
      <c r="AE1909" s="64">
        <v>35796</v>
      </c>
      <c r="AF1909" s="65" t="s">
        <v>3159</v>
      </c>
      <c r="AG1909" s="66" t="s">
        <v>3174</v>
      </c>
      <c r="AH1909" s="67">
        <v>2.2749999999999999</v>
      </c>
      <c r="AI1909" s="68" t="s">
        <v>4263</v>
      </c>
      <c r="AJ1909" s="67">
        <v>0</v>
      </c>
      <c r="AK1909" s="69">
        <v>1000000</v>
      </c>
      <c r="FT1909" s="14"/>
    </row>
    <row r="1910" spans="30:176" ht="12.75" x14ac:dyDescent="0.2">
      <c r="AD1910" s="63">
        <v>35396</v>
      </c>
      <c r="AE1910" s="64">
        <v>35796</v>
      </c>
      <c r="AF1910" s="65" t="s">
        <v>3195</v>
      </c>
      <c r="AG1910" s="66" t="s">
        <v>3196</v>
      </c>
      <c r="AH1910" s="67">
        <v>2.46</v>
      </c>
      <c r="AI1910" s="68" t="s">
        <v>2245</v>
      </c>
      <c r="AJ1910" s="67">
        <v>0</v>
      </c>
      <c r="AK1910" s="69">
        <v>1000000</v>
      </c>
      <c r="FT1910" s="14"/>
    </row>
    <row r="1911" spans="30:176" ht="12.75" x14ac:dyDescent="0.2">
      <c r="AD1911" s="63">
        <v>35405</v>
      </c>
      <c r="AE1911" s="64">
        <v>35796</v>
      </c>
      <c r="AF1911" s="65" t="s">
        <v>3098</v>
      </c>
      <c r="AG1911" s="66" t="s">
        <v>3101</v>
      </c>
      <c r="AH1911" s="67">
        <v>2.4550000000000001</v>
      </c>
      <c r="AI1911" s="68" t="s">
        <v>2254</v>
      </c>
      <c r="AJ1911" s="67">
        <v>0</v>
      </c>
      <c r="AK1911" s="69">
        <v>2000000</v>
      </c>
      <c r="FT1911" s="14"/>
    </row>
    <row r="1912" spans="30:176" ht="12.75" x14ac:dyDescent="0.2">
      <c r="AD1912" s="63">
        <v>35418</v>
      </c>
      <c r="AE1912" s="64">
        <v>35796</v>
      </c>
      <c r="AF1912" s="65" t="s">
        <v>4145</v>
      </c>
      <c r="AG1912" s="66" t="s">
        <v>4146</v>
      </c>
      <c r="AH1912" s="67">
        <v>2.4500000000000002</v>
      </c>
      <c r="AI1912" s="68" t="s">
        <v>2245</v>
      </c>
      <c r="AJ1912" s="67">
        <v>0</v>
      </c>
      <c r="AK1912" s="69">
        <v>-5000000</v>
      </c>
      <c r="FT1912" s="14"/>
    </row>
    <row r="1913" spans="30:176" ht="12.75" x14ac:dyDescent="0.2">
      <c r="AD1913" s="63">
        <v>35419</v>
      </c>
      <c r="AE1913" s="64">
        <v>35796</v>
      </c>
      <c r="AF1913" s="65" t="s">
        <v>3218</v>
      </c>
      <c r="AG1913" s="66" t="s">
        <v>3219</v>
      </c>
      <c r="AH1913" s="67">
        <v>2.46</v>
      </c>
      <c r="AI1913" s="68" t="s">
        <v>2245</v>
      </c>
      <c r="AJ1913" s="67">
        <v>0</v>
      </c>
      <c r="AK1913" s="69">
        <v>-1000000</v>
      </c>
      <c r="FT1913" s="14"/>
    </row>
    <row r="1914" spans="30:176" ht="12.75" x14ac:dyDescent="0.2">
      <c r="AD1914" s="63">
        <v>35459</v>
      </c>
      <c r="AE1914" s="64">
        <v>35796</v>
      </c>
      <c r="AF1914" s="65" t="s">
        <v>3324</v>
      </c>
      <c r="AG1914" s="66" t="s">
        <v>3325</v>
      </c>
      <c r="AH1914" s="67">
        <v>2.4</v>
      </c>
      <c r="AI1914" s="68" t="s">
        <v>2245</v>
      </c>
      <c r="AJ1914" s="67">
        <v>0</v>
      </c>
      <c r="AK1914" s="69">
        <v>1000000</v>
      </c>
      <c r="FT1914" s="14"/>
    </row>
    <row r="1915" spans="30:176" ht="12.75" x14ac:dyDescent="0.2">
      <c r="AD1915" s="63">
        <v>35481</v>
      </c>
      <c r="AE1915" s="64">
        <v>35796</v>
      </c>
      <c r="AF1915" s="65" t="s">
        <v>3368</v>
      </c>
      <c r="AG1915" s="66" t="s">
        <v>3369</v>
      </c>
      <c r="AH1915" s="67">
        <v>2.31</v>
      </c>
      <c r="AI1915" s="68" t="s">
        <v>2245</v>
      </c>
      <c r="AJ1915" s="67">
        <v>0</v>
      </c>
      <c r="AK1915" s="69">
        <v>-2000000</v>
      </c>
      <c r="FT1915" s="14"/>
    </row>
    <row r="1916" spans="30:176" ht="12.75" x14ac:dyDescent="0.2">
      <c r="AD1916" s="63">
        <v>35481</v>
      </c>
      <c r="AE1916" s="64">
        <v>35796</v>
      </c>
      <c r="AF1916" s="65" t="s">
        <v>3368</v>
      </c>
      <c r="AG1916" s="66" t="s">
        <v>3369</v>
      </c>
      <c r="AH1916" s="67">
        <v>2.31</v>
      </c>
      <c r="AI1916" s="68" t="s">
        <v>2245</v>
      </c>
      <c r="AJ1916" s="67">
        <v>0</v>
      </c>
      <c r="AK1916" s="69">
        <v>-1000000</v>
      </c>
      <c r="FT1916" s="14"/>
    </row>
    <row r="1917" spans="30:176" ht="12.75" x14ac:dyDescent="0.2">
      <c r="AD1917" s="63">
        <v>35496</v>
      </c>
      <c r="AE1917" s="64">
        <v>35796</v>
      </c>
      <c r="AF1917" s="65" t="s">
        <v>3480</v>
      </c>
      <c r="AG1917" s="66" t="s">
        <v>3481</v>
      </c>
      <c r="AH1917" s="67">
        <v>2.145</v>
      </c>
      <c r="AI1917" s="68" t="s">
        <v>2254</v>
      </c>
      <c r="AJ1917" s="67">
        <v>0</v>
      </c>
      <c r="AK1917" s="69">
        <v>775000</v>
      </c>
      <c r="FT1917" s="14"/>
    </row>
    <row r="1918" spans="30:176" ht="12.75" x14ac:dyDescent="0.2">
      <c r="AD1918" s="63">
        <v>35499</v>
      </c>
      <c r="AE1918" s="64">
        <v>35796</v>
      </c>
      <c r="AF1918" s="65" t="s">
        <v>3482</v>
      </c>
      <c r="AG1918" s="66" t="s">
        <v>3483</v>
      </c>
      <c r="AH1918" s="67">
        <v>2.1139999999999999</v>
      </c>
      <c r="AI1918" s="68" t="s">
        <v>2254</v>
      </c>
      <c r="AJ1918" s="67">
        <v>0</v>
      </c>
      <c r="AK1918" s="69">
        <v>-775000</v>
      </c>
      <c r="FT1918" s="14"/>
    </row>
    <row r="1919" spans="30:176" ht="12.75" x14ac:dyDescent="0.2">
      <c r="AD1919" s="63">
        <v>35499</v>
      </c>
      <c r="AE1919" s="64">
        <v>35796</v>
      </c>
      <c r="AF1919" s="65" t="s">
        <v>3511</v>
      </c>
      <c r="AG1919" s="66" t="s">
        <v>3512</v>
      </c>
      <c r="AH1919" s="67">
        <v>2.3380000000000001</v>
      </c>
      <c r="AI1919" s="68" t="s">
        <v>2254</v>
      </c>
      <c r="AJ1919" s="67">
        <v>0</v>
      </c>
      <c r="AK1919" s="69">
        <v>1500000</v>
      </c>
      <c r="FT1919" s="14"/>
    </row>
    <row r="1920" spans="30:176" ht="12.75" x14ac:dyDescent="0.2">
      <c r="AD1920" s="63">
        <v>35509</v>
      </c>
      <c r="AE1920" s="64">
        <v>35796</v>
      </c>
      <c r="AF1920" s="65" t="s">
        <v>3497</v>
      </c>
      <c r="AG1920" s="66" t="s">
        <v>3498</v>
      </c>
      <c r="AH1920" s="67">
        <v>2.3180000000000001</v>
      </c>
      <c r="AI1920" s="68" t="s">
        <v>2254</v>
      </c>
      <c r="AJ1920" s="67">
        <v>0</v>
      </c>
      <c r="AK1920" s="69">
        <v>-500000</v>
      </c>
      <c r="FT1920" s="14"/>
    </row>
    <row r="1921" spans="30:176" ht="12.75" x14ac:dyDescent="0.2">
      <c r="AD1921" s="63">
        <v>35513</v>
      </c>
      <c r="AE1921" s="64">
        <v>35796</v>
      </c>
      <c r="AF1921" s="65" t="s">
        <v>3943</v>
      </c>
      <c r="AG1921" s="66" t="s">
        <v>3944</v>
      </c>
      <c r="AH1921" s="67">
        <v>2.2850000000000001</v>
      </c>
      <c r="AI1921" s="68" t="s">
        <v>2254</v>
      </c>
      <c r="AJ1921" s="67">
        <v>0</v>
      </c>
      <c r="AK1921" s="69">
        <v>500000</v>
      </c>
      <c r="FT1921" s="14"/>
    </row>
    <row r="1922" spans="30:176" ht="12.75" x14ac:dyDescent="0.2">
      <c r="AD1922" s="63">
        <v>35520</v>
      </c>
      <c r="AE1922" s="64">
        <v>35796</v>
      </c>
      <c r="AF1922" s="65" t="s">
        <v>3515</v>
      </c>
      <c r="AG1922" s="66" t="s">
        <v>3516</v>
      </c>
      <c r="AH1922" s="67">
        <v>2.34</v>
      </c>
      <c r="AI1922" s="68" t="s">
        <v>2280</v>
      </c>
      <c r="AJ1922" s="67">
        <v>0</v>
      </c>
      <c r="AK1922" s="69">
        <v>1000000</v>
      </c>
      <c r="FT1922" s="14"/>
    </row>
    <row r="1923" spans="30:176" ht="12.75" x14ac:dyDescent="0.2">
      <c r="AD1923" s="63">
        <v>35528</v>
      </c>
      <c r="AE1923" s="64">
        <v>35796</v>
      </c>
      <c r="AF1923" s="65" t="s">
        <v>4149</v>
      </c>
      <c r="AG1923" s="66" t="s">
        <v>4264</v>
      </c>
      <c r="AH1923" s="67">
        <v>2.3849999999999998</v>
      </c>
      <c r="AI1923" s="68" t="s">
        <v>2254</v>
      </c>
      <c r="AJ1923" s="67">
        <v>0</v>
      </c>
      <c r="AK1923" s="69">
        <v>2000000</v>
      </c>
      <c r="FT1923" s="14"/>
    </row>
    <row r="1924" spans="30:176" ht="12.75" x14ac:dyDescent="0.2">
      <c r="AD1924" s="63">
        <v>35529</v>
      </c>
      <c r="AE1924" s="64">
        <v>35796</v>
      </c>
      <c r="AF1924" s="65" t="s">
        <v>3521</v>
      </c>
      <c r="AG1924" s="66" t="s">
        <v>3522</v>
      </c>
      <c r="AH1924" s="67">
        <v>2.3450000000000002</v>
      </c>
      <c r="AI1924" s="68" t="s">
        <v>2254</v>
      </c>
      <c r="AJ1924" s="67">
        <v>0</v>
      </c>
      <c r="AK1924" s="69">
        <v>-270000</v>
      </c>
      <c r="FT1924" s="14"/>
    </row>
    <row r="1925" spans="30:176" ht="12.75" x14ac:dyDescent="0.2">
      <c r="AD1925" s="63">
        <v>35530</v>
      </c>
      <c r="AE1925" s="64">
        <v>35796</v>
      </c>
      <c r="AF1925" s="65" t="s">
        <v>3523</v>
      </c>
      <c r="AG1925" s="66" t="s">
        <v>3524</v>
      </c>
      <c r="AH1925" s="67">
        <v>2.3450000000000002</v>
      </c>
      <c r="AI1925" s="68" t="s">
        <v>2254</v>
      </c>
      <c r="AJ1925" s="67">
        <v>0</v>
      </c>
      <c r="AK1925" s="69">
        <v>270000</v>
      </c>
      <c r="FT1925" s="14"/>
    </row>
    <row r="1926" spans="30:176" ht="12.75" x14ac:dyDescent="0.2">
      <c r="AD1926" s="63">
        <v>35548</v>
      </c>
      <c r="AE1926" s="64">
        <v>35796</v>
      </c>
      <c r="AF1926" s="65" t="s">
        <v>4265</v>
      </c>
      <c r="AG1926" s="66" t="s">
        <v>4266</v>
      </c>
      <c r="AH1926" s="67">
        <v>2.39</v>
      </c>
      <c r="AI1926" s="68" t="s">
        <v>2280</v>
      </c>
      <c r="AJ1926" s="67">
        <v>0</v>
      </c>
      <c r="AK1926" s="69">
        <v>200000</v>
      </c>
      <c r="FT1926" s="14"/>
    </row>
    <row r="1927" spans="30:176" ht="12.75" x14ac:dyDescent="0.2">
      <c r="AD1927" s="63">
        <v>35555</v>
      </c>
      <c r="AE1927" s="64">
        <v>35796</v>
      </c>
      <c r="AF1927" s="65" t="s">
        <v>4151</v>
      </c>
      <c r="AG1927" s="66" t="s">
        <v>4152</v>
      </c>
      <c r="AH1927" s="67">
        <v>2.5299999999999998</v>
      </c>
      <c r="AI1927" s="68" t="s">
        <v>2280</v>
      </c>
      <c r="AJ1927" s="67">
        <v>0</v>
      </c>
      <c r="AK1927" s="69">
        <v>1000000</v>
      </c>
      <c r="FT1927" s="14"/>
    </row>
    <row r="1928" spans="30:176" ht="12.75" x14ac:dyDescent="0.2">
      <c r="AD1928" s="63">
        <v>35555</v>
      </c>
      <c r="AE1928" s="64">
        <v>35796</v>
      </c>
      <c r="AF1928" s="65" t="s">
        <v>4151</v>
      </c>
      <c r="AG1928" s="66" t="s">
        <v>4152</v>
      </c>
      <c r="AH1928" s="67">
        <v>2.5350000000000001</v>
      </c>
      <c r="AI1928" s="68" t="s">
        <v>2280</v>
      </c>
      <c r="AJ1928" s="67">
        <v>0</v>
      </c>
      <c r="AK1928" s="69">
        <v>1000000</v>
      </c>
      <c r="FT1928" s="14"/>
    </row>
    <row r="1929" spans="30:176" ht="12.75" x14ac:dyDescent="0.2">
      <c r="AD1929" s="63">
        <v>35557</v>
      </c>
      <c r="AE1929" s="64">
        <v>35796</v>
      </c>
      <c r="AF1929" s="65" t="s">
        <v>3619</v>
      </c>
      <c r="AG1929" s="66" t="s">
        <v>3620</v>
      </c>
      <c r="AH1929" s="67">
        <v>2.605</v>
      </c>
      <c r="AI1929" s="68" t="s">
        <v>2280</v>
      </c>
      <c r="AJ1929" s="67">
        <v>0</v>
      </c>
      <c r="AK1929" s="69">
        <v>1000000</v>
      </c>
      <c r="FT1929" s="14"/>
    </row>
    <row r="1930" spans="30:176" ht="12.75" x14ac:dyDescent="0.2">
      <c r="AD1930" s="63">
        <v>35558</v>
      </c>
      <c r="AE1930" s="64">
        <v>35796</v>
      </c>
      <c r="AF1930" s="65" t="s">
        <v>4153</v>
      </c>
      <c r="AG1930" s="66" t="s">
        <v>4154</v>
      </c>
      <c r="AH1930" s="67">
        <v>2.5924999999999998</v>
      </c>
      <c r="AI1930" s="68" t="s">
        <v>2280</v>
      </c>
      <c r="AJ1930" s="67">
        <v>0</v>
      </c>
      <c r="AK1930" s="69">
        <v>1000000</v>
      </c>
      <c r="FT1930" s="14"/>
    </row>
    <row r="1931" spans="30:176" ht="12.75" x14ac:dyDescent="0.2">
      <c r="AD1931" s="63">
        <v>35558</v>
      </c>
      <c r="AE1931" s="64">
        <v>35796</v>
      </c>
      <c r="AF1931" s="65" t="s">
        <v>4153</v>
      </c>
      <c r="AG1931" s="66" t="s">
        <v>4154</v>
      </c>
      <c r="AH1931" s="67">
        <v>2.5499999999999998</v>
      </c>
      <c r="AI1931" s="68" t="s">
        <v>2280</v>
      </c>
      <c r="AJ1931" s="67">
        <v>0</v>
      </c>
      <c r="AK1931" s="69">
        <v>1000000</v>
      </c>
      <c r="FT1931" s="14"/>
    </row>
    <row r="1932" spans="30:176" ht="12.75" x14ac:dyDescent="0.2">
      <c r="AD1932" s="63">
        <v>35583</v>
      </c>
      <c r="AE1932" s="64">
        <v>35796</v>
      </c>
      <c r="AF1932" s="65" t="s">
        <v>3634</v>
      </c>
      <c r="AG1932" s="66" t="s">
        <v>3669</v>
      </c>
      <c r="AH1932" s="67">
        <v>2.4670000000000001</v>
      </c>
      <c r="AI1932" s="68" t="s">
        <v>2280</v>
      </c>
      <c r="AJ1932" s="67">
        <v>0</v>
      </c>
      <c r="AK1932" s="69">
        <v>500000</v>
      </c>
      <c r="FT1932" s="14"/>
    </row>
    <row r="1933" spans="30:176" ht="12.75" x14ac:dyDescent="0.2">
      <c r="AD1933" s="63">
        <v>35583</v>
      </c>
      <c r="AE1933" s="64">
        <v>35796</v>
      </c>
      <c r="AF1933" s="65" t="s">
        <v>3634</v>
      </c>
      <c r="AG1933" s="66" t="s">
        <v>3669</v>
      </c>
      <c r="AH1933" s="67">
        <v>2.48</v>
      </c>
      <c r="AI1933" s="68" t="s">
        <v>2280</v>
      </c>
      <c r="AJ1933" s="67">
        <v>0</v>
      </c>
      <c r="AK1933" s="69">
        <v>-500000</v>
      </c>
      <c r="FT1933" s="14"/>
    </row>
    <row r="1934" spans="30:176" ht="12.75" x14ac:dyDescent="0.2">
      <c r="AD1934" s="63">
        <v>35632</v>
      </c>
      <c r="AE1934" s="64">
        <v>35796</v>
      </c>
      <c r="AF1934" s="65" t="s">
        <v>3798</v>
      </c>
      <c r="AG1934" s="66" t="s">
        <v>3799</v>
      </c>
      <c r="AH1934" s="67">
        <v>2.415</v>
      </c>
      <c r="AI1934" s="68" t="s">
        <v>2254</v>
      </c>
      <c r="AJ1934" s="67">
        <v>0</v>
      </c>
      <c r="AK1934" s="69">
        <v>-1000000</v>
      </c>
      <c r="FT1934" s="14"/>
    </row>
    <row r="1935" spans="30:176" ht="12.75" x14ac:dyDescent="0.2">
      <c r="AD1935" s="63">
        <v>35639</v>
      </c>
      <c r="AE1935" s="64">
        <v>35796</v>
      </c>
      <c r="AF1935" s="65" t="s">
        <v>3802</v>
      </c>
      <c r="AG1935" s="66" t="s">
        <v>3803</v>
      </c>
      <c r="AH1935" s="67">
        <v>2.42</v>
      </c>
      <c r="AI1935" s="68" t="s">
        <v>2254</v>
      </c>
      <c r="AJ1935" s="67">
        <v>0</v>
      </c>
      <c r="AK1935" s="69">
        <v>1000000</v>
      </c>
      <c r="FT1935" s="14"/>
    </row>
    <row r="1936" spans="30:176" ht="12.75" x14ac:dyDescent="0.2">
      <c r="AD1936" s="63">
        <v>35647</v>
      </c>
      <c r="AE1936" s="64">
        <v>35796</v>
      </c>
      <c r="AF1936" s="65" t="s">
        <v>4012</v>
      </c>
      <c r="AG1936" s="66" t="s">
        <v>4013</v>
      </c>
      <c r="AH1936" s="67">
        <v>2.585</v>
      </c>
      <c r="AI1936" s="68" t="s">
        <v>2280</v>
      </c>
      <c r="AJ1936" s="67">
        <v>0</v>
      </c>
      <c r="AK1936" s="69">
        <v>2000000</v>
      </c>
      <c r="FT1936" s="14"/>
    </row>
    <row r="1937" spans="30:176" ht="12.75" x14ac:dyDescent="0.2">
      <c r="AD1937" s="63">
        <v>35649</v>
      </c>
      <c r="AE1937" s="64">
        <v>35796</v>
      </c>
      <c r="AF1937" s="65" t="s">
        <v>3877</v>
      </c>
      <c r="AG1937" s="66" t="s">
        <v>3878</v>
      </c>
      <c r="AH1937" s="67">
        <v>2.625</v>
      </c>
      <c r="AI1937" s="68" t="s">
        <v>2280</v>
      </c>
      <c r="AJ1937" s="67">
        <v>0</v>
      </c>
      <c r="AK1937" s="69">
        <v>2000000</v>
      </c>
      <c r="FT1937" s="14"/>
    </row>
    <row r="1938" spans="30:176" ht="12.75" x14ac:dyDescent="0.2">
      <c r="AD1938" s="63">
        <v>35649</v>
      </c>
      <c r="AE1938" s="64">
        <v>35796</v>
      </c>
      <c r="AF1938" s="65" t="s">
        <v>4014</v>
      </c>
      <c r="AG1938" s="66" t="s">
        <v>4015</v>
      </c>
      <c r="AH1938" s="67">
        <v>2.5350000000000001</v>
      </c>
      <c r="AI1938" s="68" t="s">
        <v>2254</v>
      </c>
      <c r="AJ1938" s="67">
        <v>0</v>
      </c>
      <c r="AK1938" s="69">
        <v>300000</v>
      </c>
      <c r="FT1938" s="14"/>
    </row>
    <row r="1939" spans="30:176" ht="12.75" x14ac:dyDescent="0.2">
      <c r="AD1939" s="63">
        <v>35649</v>
      </c>
      <c r="AE1939" s="64">
        <v>35796</v>
      </c>
      <c r="AF1939" s="65" t="s">
        <v>4014</v>
      </c>
      <c r="AG1939" s="66" t="s">
        <v>4015</v>
      </c>
      <c r="AH1939" s="67">
        <v>2.5550000000000002</v>
      </c>
      <c r="AI1939" s="68" t="s">
        <v>2254</v>
      </c>
      <c r="AJ1939" s="67">
        <v>0</v>
      </c>
      <c r="AK1939" s="69">
        <v>1200000</v>
      </c>
      <c r="FT1939" s="14"/>
    </row>
    <row r="1940" spans="30:176" ht="12.75" x14ac:dyDescent="0.2">
      <c r="AD1940" s="63">
        <v>35653</v>
      </c>
      <c r="AE1940" s="64">
        <v>35796</v>
      </c>
      <c r="AF1940" s="65" t="s">
        <v>4016</v>
      </c>
      <c r="AG1940" s="66" t="s">
        <v>4017</v>
      </c>
      <c r="AH1940" s="67">
        <v>2.64</v>
      </c>
      <c r="AI1940" s="68" t="s">
        <v>2280</v>
      </c>
      <c r="AJ1940" s="67">
        <v>0</v>
      </c>
      <c r="AK1940" s="69">
        <v>500000</v>
      </c>
      <c r="FT1940" s="14"/>
    </row>
    <row r="1941" spans="30:176" ht="12.75" x14ac:dyDescent="0.2">
      <c r="AD1941" s="63">
        <v>35654</v>
      </c>
      <c r="AE1941" s="64">
        <v>35796</v>
      </c>
      <c r="AF1941" s="65" t="s">
        <v>3885</v>
      </c>
      <c r="AG1941" s="66" t="s">
        <v>3886</v>
      </c>
      <c r="AH1941" s="67">
        <v>2.71</v>
      </c>
      <c r="AI1941" s="68" t="s">
        <v>2254</v>
      </c>
      <c r="AJ1941" s="67">
        <v>0</v>
      </c>
      <c r="AK1941" s="69">
        <v>1000000</v>
      </c>
      <c r="FT1941" s="14"/>
    </row>
    <row r="1942" spans="30:176" ht="12.75" x14ac:dyDescent="0.2">
      <c r="AD1942" s="63">
        <v>35670</v>
      </c>
      <c r="AE1942" s="64">
        <v>35796</v>
      </c>
      <c r="AF1942" s="65" t="s">
        <v>4047</v>
      </c>
      <c r="AG1942" s="66" t="s">
        <v>4048</v>
      </c>
      <c r="AH1942" s="67">
        <v>2.8</v>
      </c>
      <c r="AI1942" s="68" t="s">
        <v>2280</v>
      </c>
      <c r="AJ1942" s="67">
        <v>0</v>
      </c>
      <c r="AK1942" s="69">
        <v>-4000000</v>
      </c>
      <c r="FT1942" s="14"/>
    </row>
    <row r="1943" spans="30:176" ht="12.75" x14ac:dyDescent="0.2">
      <c r="AD1943" s="63">
        <v>35675</v>
      </c>
      <c r="AE1943" s="64">
        <v>35796</v>
      </c>
      <c r="AF1943" s="65" t="s">
        <v>3965</v>
      </c>
      <c r="AG1943" s="66" t="s">
        <v>3966</v>
      </c>
      <c r="AH1943" s="67">
        <v>3.03</v>
      </c>
      <c r="AI1943" s="68" t="s">
        <v>2254</v>
      </c>
      <c r="AJ1943" s="67">
        <v>0</v>
      </c>
      <c r="AK1943" s="69">
        <v>500000</v>
      </c>
      <c r="FT1943" s="14"/>
    </row>
    <row r="1944" spans="30:176" ht="12.75" x14ac:dyDescent="0.2">
      <c r="AD1944" s="63">
        <v>35676</v>
      </c>
      <c r="AE1944" s="64">
        <v>35796</v>
      </c>
      <c r="AF1944" s="65" t="s">
        <v>4049</v>
      </c>
      <c r="AG1944" s="66" t="s">
        <v>4050</v>
      </c>
      <c r="AH1944" s="67">
        <v>3</v>
      </c>
      <c r="AI1944" s="68" t="s">
        <v>2254</v>
      </c>
      <c r="AJ1944" s="67">
        <v>0</v>
      </c>
      <c r="AK1944" s="69">
        <v>-500000</v>
      </c>
      <c r="FT1944" s="14"/>
    </row>
    <row r="1945" spans="30:176" ht="12.75" x14ac:dyDescent="0.2">
      <c r="AD1945" s="63">
        <v>35677</v>
      </c>
      <c r="AE1945" s="64">
        <v>35796</v>
      </c>
      <c r="AF1945" s="65" t="s">
        <v>3969</v>
      </c>
      <c r="AG1945" s="66" t="s">
        <v>3970</v>
      </c>
      <c r="AH1945" s="67">
        <v>2.915</v>
      </c>
      <c r="AI1945" s="68" t="s">
        <v>2254</v>
      </c>
      <c r="AJ1945" s="67">
        <v>0</v>
      </c>
      <c r="AK1945" s="69">
        <v>-500000</v>
      </c>
      <c r="FT1945" s="14"/>
    </row>
    <row r="1946" spans="30:176" ht="12.75" x14ac:dyDescent="0.2">
      <c r="AD1946" s="63">
        <v>35677</v>
      </c>
      <c r="AE1946" s="64">
        <v>35796</v>
      </c>
      <c r="AF1946" s="65" t="s">
        <v>3969</v>
      </c>
      <c r="AG1946" s="66" t="s">
        <v>3970</v>
      </c>
      <c r="AH1946" s="67">
        <v>2.93</v>
      </c>
      <c r="AI1946" s="68" t="s">
        <v>2254</v>
      </c>
      <c r="AJ1946" s="67">
        <v>0</v>
      </c>
      <c r="AK1946" s="69">
        <v>-100000</v>
      </c>
      <c r="FT1946" s="14"/>
    </row>
    <row r="1947" spans="30:176" ht="12.75" x14ac:dyDescent="0.2">
      <c r="AD1947" s="63">
        <v>35681</v>
      </c>
      <c r="AE1947" s="64">
        <v>35796</v>
      </c>
      <c r="AF1947" s="65" t="s">
        <v>3973</v>
      </c>
      <c r="AG1947" s="66" t="s">
        <v>3974</v>
      </c>
      <c r="AH1947" s="67">
        <v>2.88</v>
      </c>
      <c r="AI1947" s="68" t="s">
        <v>2254</v>
      </c>
      <c r="AJ1947" s="67">
        <v>0</v>
      </c>
      <c r="AK1947" s="69">
        <v>500000</v>
      </c>
      <c r="FT1947" s="14"/>
    </row>
    <row r="1948" spans="30:176" ht="12.75" x14ac:dyDescent="0.2">
      <c r="AD1948" s="63">
        <v>35682</v>
      </c>
      <c r="AE1948" s="64">
        <v>35796</v>
      </c>
      <c r="AF1948" s="65" t="s">
        <v>4267</v>
      </c>
      <c r="AG1948" s="66" t="s">
        <v>4268</v>
      </c>
      <c r="AH1948" s="67">
        <v>2.915</v>
      </c>
      <c r="AI1948" s="68" t="s">
        <v>2254</v>
      </c>
      <c r="AJ1948" s="67">
        <v>0</v>
      </c>
      <c r="AK1948" s="69">
        <v>500000</v>
      </c>
      <c r="FT1948" s="14"/>
    </row>
    <row r="1949" spans="30:176" ht="12.75" x14ac:dyDescent="0.2">
      <c r="AD1949" s="63">
        <v>35690</v>
      </c>
      <c r="AE1949" s="64">
        <v>35796</v>
      </c>
      <c r="AF1949" s="65" t="s">
        <v>3984</v>
      </c>
      <c r="AG1949" s="66" t="s">
        <v>3985</v>
      </c>
      <c r="AH1949" s="67">
        <v>2.9750000000000001</v>
      </c>
      <c r="AI1949" s="68" t="s">
        <v>2254</v>
      </c>
      <c r="AJ1949" s="67">
        <v>0</v>
      </c>
      <c r="AK1949" s="69">
        <v>-90000</v>
      </c>
      <c r="FT1949" s="14"/>
    </row>
    <row r="1950" spans="30:176" ht="12.75" x14ac:dyDescent="0.2">
      <c r="AD1950" s="63">
        <v>35692</v>
      </c>
      <c r="AE1950" s="64">
        <v>35796</v>
      </c>
      <c r="AF1950" s="65" t="s">
        <v>3992</v>
      </c>
      <c r="AG1950" s="66" t="s">
        <v>3993</v>
      </c>
      <c r="AH1950" s="67">
        <v>3.03</v>
      </c>
      <c r="AI1950" s="68" t="s">
        <v>2254</v>
      </c>
      <c r="AJ1950" s="67">
        <v>0</v>
      </c>
      <c r="AK1950" s="69">
        <v>200000</v>
      </c>
      <c r="FT1950" s="14"/>
    </row>
    <row r="1951" spans="30:176" ht="12.75" x14ac:dyDescent="0.2">
      <c r="AD1951" s="63">
        <v>35695</v>
      </c>
      <c r="AE1951" s="64">
        <v>35796</v>
      </c>
      <c r="AF1951" s="65" t="s">
        <v>3994</v>
      </c>
      <c r="AG1951" s="66" t="s">
        <v>3995</v>
      </c>
      <c r="AH1951" s="67">
        <v>3.0649999999999999</v>
      </c>
      <c r="AI1951" s="68" t="s">
        <v>2280</v>
      </c>
      <c r="AJ1951" s="67">
        <v>0</v>
      </c>
      <c r="AK1951" s="69">
        <v>1000000</v>
      </c>
      <c r="FT1951" s="14"/>
    </row>
    <row r="1952" spans="30:176" ht="12.75" x14ac:dyDescent="0.2">
      <c r="AD1952" s="63">
        <v>35695</v>
      </c>
      <c r="AE1952" s="64">
        <v>35796</v>
      </c>
      <c r="AF1952" s="65" t="s">
        <v>3994</v>
      </c>
      <c r="AG1952" s="66" t="s">
        <v>3995</v>
      </c>
      <c r="AH1952" s="67">
        <v>3.11</v>
      </c>
      <c r="AI1952" s="68" t="s">
        <v>2280</v>
      </c>
      <c r="AJ1952" s="67">
        <v>0</v>
      </c>
      <c r="AK1952" s="69">
        <v>1000000</v>
      </c>
      <c r="FT1952" s="14"/>
    </row>
    <row r="1953" spans="30:176" ht="12.75" x14ac:dyDescent="0.2">
      <c r="AD1953" s="63">
        <v>35695</v>
      </c>
      <c r="AE1953" s="64">
        <v>35796</v>
      </c>
      <c r="AF1953" s="65" t="s">
        <v>3994</v>
      </c>
      <c r="AG1953" s="66" t="s">
        <v>4269</v>
      </c>
      <c r="AH1953" s="67">
        <v>3.07</v>
      </c>
      <c r="AI1953" s="68" t="s">
        <v>2254</v>
      </c>
      <c r="AJ1953" s="67">
        <v>0</v>
      </c>
      <c r="AK1953" s="69">
        <v>200000</v>
      </c>
      <c r="FT1953" s="14"/>
    </row>
    <row r="1954" spans="30:176" ht="12.75" x14ac:dyDescent="0.2">
      <c r="AD1954" s="63">
        <v>35696</v>
      </c>
      <c r="AE1954" s="64">
        <v>35796</v>
      </c>
      <c r="AF1954" s="65" t="s">
        <v>3998</v>
      </c>
      <c r="AG1954" s="66" t="s">
        <v>3999</v>
      </c>
      <c r="AH1954" s="67">
        <v>3.16</v>
      </c>
      <c r="AI1954" s="68" t="s">
        <v>2280</v>
      </c>
      <c r="AJ1954" s="67">
        <v>0</v>
      </c>
      <c r="AK1954" s="69">
        <v>200000</v>
      </c>
      <c r="FT1954" s="14"/>
    </row>
    <row r="1955" spans="30:176" ht="12.75" x14ac:dyDescent="0.2">
      <c r="AD1955" s="63">
        <v>35697</v>
      </c>
      <c r="AE1955" s="64">
        <v>35796</v>
      </c>
      <c r="AF1955" s="65" t="s">
        <v>4000</v>
      </c>
      <c r="AG1955" s="66" t="s">
        <v>4001</v>
      </c>
      <c r="AH1955" s="67">
        <v>3.11</v>
      </c>
      <c r="AI1955" s="68" t="s">
        <v>2280</v>
      </c>
      <c r="AJ1955" s="67">
        <v>0</v>
      </c>
      <c r="AK1955" s="69">
        <v>500000</v>
      </c>
      <c r="FT1955" s="14"/>
    </row>
    <row r="1956" spans="30:176" ht="12.75" x14ac:dyDescent="0.2">
      <c r="AD1956" s="63">
        <v>35697</v>
      </c>
      <c r="AE1956" s="64">
        <v>35796</v>
      </c>
      <c r="AF1956" s="65" t="s">
        <v>4000</v>
      </c>
      <c r="AG1956" s="66" t="s">
        <v>4001</v>
      </c>
      <c r="AH1956" s="67">
        <v>3.12</v>
      </c>
      <c r="AI1956" s="68" t="s">
        <v>2280</v>
      </c>
      <c r="AJ1956" s="67">
        <v>0</v>
      </c>
      <c r="AK1956" s="69">
        <v>500000</v>
      </c>
      <c r="FT1956" s="14"/>
    </row>
    <row r="1957" spans="30:176" ht="12.75" x14ac:dyDescent="0.2">
      <c r="AD1957" s="63">
        <v>35697</v>
      </c>
      <c r="AE1957" s="64">
        <v>35796</v>
      </c>
      <c r="AF1957" s="65" t="s">
        <v>4000</v>
      </c>
      <c r="AG1957" s="66" t="s">
        <v>4001</v>
      </c>
      <c r="AH1957" s="67">
        <v>3.125</v>
      </c>
      <c r="AI1957" s="68" t="s">
        <v>2280</v>
      </c>
      <c r="AJ1957" s="67">
        <v>0</v>
      </c>
      <c r="AK1957" s="69">
        <v>1000000</v>
      </c>
      <c r="FT1957" s="14"/>
    </row>
    <row r="1958" spans="30:176" ht="12.75" x14ac:dyDescent="0.2">
      <c r="AD1958" s="63">
        <v>35697</v>
      </c>
      <c r="AE1958" s="64">
        <v>35796</v>
      </c>
      <c r="AF1958" s="65" t="s">
        <v>4000</v>
      </c>
      <c r="AG1958" s="66" t="s">
        <v>4001</v>
      </c>
      <c r="AH1958" s="67">
        <v>3.145</v>
      </c>
      <c r="AI1958" s="68" t="s">
        <v>2280</v>
      </c>
      <c r="AJ1958" s="67">
        <v>0</v>
      </c>
      <c r="AK1958" s="69">
        <v>620000</v>
      </c>
      <c r="FT1958" s="14"/>
    </row>
    <row r="1959" spans="30:176" ht="12.75" x14ac:dyDescent="0.2">
      <c r="AD1959" s="63">
        <v>35697</v>
      </c>
      <c r="AE1959" s="64">
        <v>35796</v>
      </c>
      <c r="AF1959" s="65" t="s">
        <v>4270</v>
      </c>
      <c r="AG1959" s="66" t="s">
        <v>4271</v>
      </c>
      <c r="AH1959" s="67">
        <v>3.125</v>
      </c>
      <c r="AI1959" s="68" t="s">
        <v>2254</v>
      </c>
      <c r="AJ1959" s="67">
        <v>0</v>
      </c>
      <c r="AK1959" s="69">
        <v>-300000</v>
      </c>
      <c r="FT1959" s="14"/>
    </row>
    <row r="1960" spans="30:176" ht="12.75" x14ac:dyDescent="0.2">
      <c r="AD1960" s="63">
        <v>35699</v>
      </c>
      <c r="AE1960" s="64">
        <v>35796</v>
      </c>
      <c r="AF1960" s="65" t="s">
        <v>4006</v>
      </c>
      <c r="AG1960" s="66" t="s">
        <v>4007</v>
      </c>
      <c r="AH1960" s="67">
        <v>3.37</v>
      </c>
      <c r="AI1960" s="68" t="s">
        <v>2280</v>
      </c>
      <c r="AJ1960" s="67">
        <v>0</v>
      </c>
      <c r="AK1960" s="69">
        <v>2000000</v>
      </c>
      <c r="FT1960" s="14"/>
    </row>
    <row r="1961" spans="30:176" ht="12.75" x14ac:dyDescent="0.2">
      <c r="AD1961" s="63">
        <v>35699</v>
      </c>
      <c r="AE1961" s="64">
        <v>35796</v>
      </c>
      <c r="AF1961" s="65" t="s">
        <v>4006</v>
      </c>
      <c r="AG1961" s="66" t="s">
        <v>4007</v>
      </c>
      <c r="AH1961" s="67">
        <v>3.37</v>
      </c>
      <c r="AI1961" s="68" t="s">
        <v>2280</v>
      </c>
      <c r="AJ1961" s="67">
        <v>0</v>
      </c>
      <c r="AK1961" s="69">
        <v>200000</v>
      </c>
      <c r="FT1961" s="14"/>
    </row>
    <row r="1962" spans="30:176" ht="12.75" x14ac:dyDescent="0.2">
      <c r="AD1962" s="63">
        <v>35699</v>
      </c>
      <c r="AE1962" s="64">
        <v>35796</v>
      </c>
      <c r="AF1962" s="65" t="s">
        <v>4006</v>
      </c>
      <c r="AG1962" s="66" t="s">
        <v>4007</v>
      </c>
      <c r="AH1962" s="67">
        <v>3.33</v>
      </c>
      <c r="AI1962" s="68" t="s">
        <v>2280</v>
      </c>
      <c r="AJ1962" s="67">
        <v>0</v>
      </c>
      <c r="AK1962" s="69">
        <v>1000000</v>
      </c>
      <c r="FT1962" s="14"/>
    </row>
    <row r="1963" spans="30:176" ht="12.75" x14ac:dyDescent="0.2">
      <c r="AD1963" s="63">
        <v>35702</v>
      </c>
      <c r="AE1963" s="64">
        <v>35796</v>
      </c>
      <c r="AF1963" s="65" t="s">
        <v>4057</v>
      </c>
      <c r="AG1963" s="66" t="s">
        <v>4060</v>
      </c>
      <c r="AH1963" s="67">
        <v>3.1</v>
      </c>
      <c r="AI1963" s="68" t="s">
        <v>2280</v>
      </c>
      <c r="AJ1963" s="67">
        <v>0</v>
      </c>
      <c r="AK1963" s="69">
        <v>-1000000</v>
      </c>
      <c r="FT1963" s="14"/>
    </row>
    <row r="1964" spans="30:176" ht="12.75" x14ac:dyDescent="0.2">
      <c r="AD1964" s="63">
        <v>35703</v>
      </c>
      <c r="AE1964" s="64">
        <v>35796</v>
      </c>
      <c r="AF1964" s="65" t="s">
        <v>4061</v>
      </c>
      <c r="AG1964" s="66" t="s">
        <v>4062</v>
      </c>
      <c r="AH1964" s="67">
        <v>3.02</v>
      </c>
      <c r="AI1964" s="68" t="s">
        <v>2254</v>
      </c>
      <c r="AJ1964" s="67">
        <v>0</v>
      </c>
      <c r="AK1964" s="69">
        <v>-500000</v>
      </c>
      <c r="FT1964" s="14"/>
    </row>
    <row r="1965" spans="30:176" ht="12.75" x14ac:dyDescent="0.2">
      <c r="AD1965" s="63">
        <v>35703</v>
      </c>
      <c r="AE1965" s="64">
        <v>35796</v>
      </c>
      <c r="AF1965" s="65" t="s">
        <v>4061</v>
      </c>
      <c r="AG1965" s="66" t="s">
        <v>4062</v>
      </c>
      <c r="AH1965" s="67">
        <v>3.01</v>
      </c>
      <c r="AI1965" s="68" t="s">
        <v>2254</v>
      </c>
      <c r="AJ1965" s="67">
        <v>0</v>
      </c>
      <c r="AK1965" s="69">
        <v>-1000000</v>
      </c>
      <c r="FT1965" s="14"/>
    </row>
    <row r="1966" spans="30:176" ht="12.75" x14ac:dyDescent="0.2">
      <c r="AD1966" s="63">
        <v>35703</v>
      </c>
      <c r="AE1966" s="64">
        <v>35796</v>
      </c>
      <c r="AF1966" s="65" t="s">
        <v>4061</v>
      </c>
      <c r="AG1966" s="66" t="s">
        <v>4062</v>
      </c>
      <c r="AH1966" s="67">
        <v>2.9649999999999999</v>
      </c>
      <c r="AI1966" s="68" t="s">
        <v>2254</v>
      </c>
      <c r="AJ1966" s="67">
        <v>0</v>
      </c>
      <c r="AK1966" s="69">
        <v>1000000</v>
      </c>
      <c r="FT1966" s="14"/>
    </row>
    <row r="1967" spans="30:176" ht="12.75" x14ac:dyDescent="0.2">
      <c r="AD1967" s="63">
        <v>35704</v>
      </c>
      <c r="AE1967" s="64">
        <v>35796</v>
      </c>
      <c r="AF1967" s="65" t="s">
        <v>4086</v>
      </c>
      <c r="AG1967" s="66" t="s">
        <v>4087</v>
      </c>
      <c r="AH1967" s="67">
        <v>3.1949999999999998</v>
      </c>
      <c r="AI1967" s="68" t="s">
        <v>2254</v>
      </c>
      <c r="AJ1967" s="67">
        <v>0</v>
      </c>
      <c r="AK1967" s="69">
        <v>100000</v>
      </c>
      <c r="FT1967" s="14"/>
    </row>
    <row r="1968" spans="30:176" ht="12.75" x14ac:dyDescent="0.2">
      <c r="AD1968" s="63">
        <v>35704</v>
      </c>
      <c r="AE1968" s="64">
        <v>35796</v>
      </c>
      <c r="AF1968" s="65" t="s">
        <v>4086</v>
      </c>
      <c r="AG1968" s="66" t="s">
        <v>4087</v>
      </c>
      <c r="AH1968" s="67">
        <v>3.19</v>
      </c>
      <c r="AI1968" s="68" t="s">
        <v>2254</v>
      </c>
      <c r="AJ1968" s="67">
        <v>0</v>
      </c>
      <c r="AK1968" s="69">
        <v>100000</v>
      </c>
      <c r="FT1968" s="14"/>
    </row>
    <row r="1969" spans="30:176" ht="12.75" x14ac:dyDescent="0.2">
      <c r="AD1969" s="63">
        <v>35705</v>
      </c>
      <c r="AE1969" s="64">
        <v>35796</v>
      </c>
      <c r="AF1969" s="65" t="s">
        <v>4088</v>
      </c>
      <c r="AG1969" s="66" t="s">
        <v>4089</v>
      </c>
      <c r="AH1969" s="67">
        <v>3.1349999999999998</v>
      </c>
      <c r="AI1969" s="68" t="s">
        <v>2254</v>
      </c>
      <c r="AJ1969" s="67">
        <v>0</v>
      </c>
      <c r="AK1969" s="69">
        <v>-300000</v>
      </c>
      <c r="FT1969" s="14"/>
    </row>
    <row r="1970" spans="30:176" ht="12.75" x14ac:dyDescent="0.2">
      <c r="AD1970" s="63">
        <v>35717</v>
      </c>
      <c r="AE1970" s="64">
        <v>35796</v>
      </c>
      <c r="AF1970" s="65" t="s">
        <v>4110</v>
      </c>
      <c r="AG1970" s="66" t="s">
        <v>4272</v>
      </c>
      <c r="AH1970" s="67">
        <v>3.09</v>
      </c>
      <c r="AI1970" s="68" t="s">
        <v>2254</v>
      </c>
      <c r="AJ1970" s="67">
        <v>0</v>
      </c>
      <c r="AK1970" s="69">
        <v>-100000</v>
      </c>
      <c r="FT1970" s="14"/>
    </row>
    <row r="1971" spans="30:176" ht="12.75" x14ac:dyDescent="0.2">
      <c r="AD1971" s="63">
        <v>35723</v>
      </c>
      <c r="AE1971" s="64">
        <v>35796</v>
      </c>
      <c r="AF1971" s="65" t="s">
        <v>4118</v>
      </c>
      <c r="AG1971" s="66" t="s">
        <v>4119</v>
      </c>
      <c r="AH1971" s="67">
        <v>3.47</v>
      </c>
      <c r="AI1971" s="68" t="s">
        <v>2280</v>
      </c>
      <c r="AJ1971" s="67">
        <v>0</v>
      </c>
      <c r="AK1971" s="69">
        <v>3000000</v>
      </c>
      <c r="FT1971" s="14"/>
    </row>
    <row r="1972" spans="30:176" ht="12.75" x14ac:dyDescent="0.2">
      <c r="AD1972" s="63">
        <v>35724</v>
      </c>
      <c r="AE1972" s="64">
        <v>35796</v>
      </c>
      <c r="AF1972" s="65" t="s">
        <v>4121</v>
      </c>
      <c r="AG1972" s="66" t="s">
        <v>4273</v>
      </c>
      <c r="AH1972" s="67">
        <v>3.45</v>
      </c>
      <c r="AI1972" s="68" t="s">
        <v>2280</v>
      </c>
      <c r="AJ1972" s="67">
        <v>0</v>
      </c>
      <c r="AK1972" s="69">
        <v>1000000</v>
      </c>
      <c r="FT1972" s="14"/>
    </row>
    <row r="1973" spans="30:176" ht="12.75" x14ac:dyDescent="0.2">
      <c r="AD1973" s="63">
        <v>35725</v>
      </c>
      <c r="AE1973" s="64">
        <v>35796</v>
      </c>
      <c r="AF1973" s="65" t="s">
        <v>4124</v>
      </c>
      <c r="AG1973" s="66" t="s">
        <v>4126</v>
      </c>
      <c r="AH1973" s="67">
        <v>3.56</v>
      </c>
      <c r="AI1973" s="68" t="s">
        <v>2280</v>
      </c>
      <c r="AJ1973" s="67">
        <v>0</v>
      </c>
      <c r="AK1973" s="69">
        <v>1000000</v>
      </c>
      <c r="FT1973" s="14"/>
    </row>
    <row r="1974" spans="30:176" ht="12.75" x14ac:dyDescent="0.2">
      <c r="AD1974" s="63">
        <v>35725</v>
      </c>
      <c r="AE1974" s="64">
        <v>35796</v>
      </c>
      <c r="AF1974" s="65" t="s">
        <v>4124</v>
      </c>
      <c r="AG1974" s="66" t="s">
        <v>4126</v>
      </c>
      <c r="AH1974" s="67">
        <v>3.58</v>
      </c>
      <c r="AI1974" s="68" t="s">
        <v>2280</v>
      </c>
      <c r="AJ1974" s="67">
        <v>0</v>
      </c>
      <c r="AK1974" s="69">
        <v>1000000</v>
      </c>
      <c r="FT1974" s="14"/>
    </row>
    <row r="1975" spans="30:176" ht="12.75" x14ac:dyDescent="0.2">
      <c r="AD1975" s="63">
        <v>35726</v>
      </c>
      <c r="AE1975" s="64">
        <v>35796</v>
      </c>
      <c r="AF1975" s="65" t="s">
        <v>4129</v>
      </c>
      <c r="AG1975" s="66" t="s">
        <v>4130</v>
      </c>
      <c r="AH1975" s="67">
        <v>3.59</v>
      </c>
      <c r="AI1975" s="68" t="s">
        <v>2280</v>
      </c>
      <c r="AJ1975" s="67">
        <v>0</v>
      </c>
      <c r="AK1975" s="69">
        <v>1000000</v>
      </c>
      <c r="FT1975" s="14"/>
    </row>
    <row r="1976" spans="30:176" ht="12.75" x14ac:dyDescent="0.2">
      <c r="AD1976" s="63">
        <v>35726</v>
      </c>
      <c r="AE1976" s="64">
        <v>35796</v>
      </c>
      <c r="AF1976" s="65" t="s">
        <v>4131</v>
      </c>
      <c r="AG1976" s="66" t="s">
        <v>4132</v>
      </c>
      <c r="AH1976" s="67">
        <v>3.62</v>
      </c>
      <c r="AI1976" s="68" t="s">
        <v>2254</v>
      </c>
      <c r="AJ1976" s="67">
        <v>0</v>
      </c>
      <c r="AK1976" s="69">
        <v>1000000</v>
      </c>
      <c r="FT1976" s="14"/>
    </row>
    <row r="1977" spans="30:176" ht="12.75" x14ac:dyDescent="0.2">
      <c r="AD1977" s="63">
        <v>35732</v>
      </c>
      <c r="AE1977" s="64">
        <v>35796</v>
      </c>
      <c r="AF1977" s="65" t="s">
        <v>4171</v>
      </c>
      <c r="AG1977" s="66" t="s">
        <v>4170</v>
      </c>
      <c r="AH1977" s="67">
        <v>3.4</v>
      </c>
      <c r="AI1977" s="68" t="s">
        <v>2254</v>
      </c>
      <c r="AJ1977" s="67">
        <v>0</v>
      </c>
      <c r="AK1977" s="69">
        <v>-250000</v>
      </c>
      <c r="FT1977" s="14"/>
    </row>
    <row r="1978" spans="30:176" ht="12.75" x14ac:dyDescent="0.2">
      <c r="AD1978" s="63">
        <v>35733</v>
      </c>
      <c r="AE1978" s="64">
        <v>35796</v>
      </c>
      <c r="AF1978" s="65" t="s">
        <v>4172</v>
      </c>
      <c r="AG1978" s="66" t="s">
        <v>4173</v>
      </c>
      <c r="AH1978" s="67">
        <v>3.46</v>
      </c>
      <c r="AI1978" s="68" t="s">
        <v>2254</v>
      </c>
      <c r="AJ1978" s="67">
        <v>0</v>
      </c>
      <c r="AK1978" s="69">
        <v>500000</v>
      </c>
      <c r="FT1978" s="14"/>
    </row>
    <row r="1979" spans="30:176" ht="12.75" x14ac:dyDescent="0.2">
      <c r="AD1979" s="63">
        <v>35737</v>
      </c>
      <c r="AE1979" s="64">
        <v>35796</v>
      </c>
      <c r="AF1979" s="65" t="s">
        <v>4274</v>
      </c>
      <c r="AG1979" s="66" t="s">
        <v>4275</v>
      </c>
      <c r="AH1979" s="67">
        <v>3.36</v>
      </c>
      <c r="AI1979" s="68" t="s">
        <v>2280</v>
      </c>
      <c r="AJ1979" s="67">
        <v>0</v>
      </c>
      <c r="AK1979" s="69">
        <v>1000000</v>
      </c>
      <c r="FT1979" s="14"/>
    </row>
    <row r="1980" spans="30:176" ht="12.75" x14ac:dyDescent="0.2">
      <c r="AD1980" s="63">
        <v>35737</v>
      </c>
      <c r="AE1980" s="64">
        <v>35796</v>
      </c>
      <c r="AF1980" s="65" t="s">
        <v>4274</v>
      </c>
      <c r="AG1980" s="66" t="s">
        <v>4275</v>
      </c>
      <c r="AH1980" s="67">
        <v>3.3250000000000002</v>
      </c>
      <c r="AI1980" s="68" t="s">
        <v>2280</v>
      </c>
      <c r="AJ1980" s="67">
        <v>0</v>
      </c>
      <c r="AK1980" s="69">
        <v>500000</v>
      </c>
      <c r="FT1980" s="14"/>
    </row>
    <row r="1981" spans="30:176" ht="12.75" x14ac:dyDescent="0.2">
      <c r="AD1981" s="63">
        <v>35739</v>
      </c>
      <c r="AE1981" s="64">
        <v>35796</v>
      </c>
      <c r="AF1981" s="65" t="s">
        <v>4276</v>
      </c>
      <c r="AG1981" s="66" t="s">
        <v>4277</v>
      </c>
      <c r="AH1981" s="67">
        <v>3.4</v>
      </c>
      <c r="AI1981" s="68" t="s">
        <v>2254</v>
      </c>
      <c r="AJ1981" s="67">
        <v>0</v>
      </c>
      <c r="AK1981" s="69">
        <v>-250000</v>
      </c>
      <c r="FT1981" s="14"/>
    </row>
    <row r="1982" spans="30:176" ht="12.75" x14ac:dyDescent="0.2">
      <c r="AD1982" s="63">
        <v>35739</v>
      </c>
      <c r="AE1982" s="64">
        <v>35796</v>
      </c>
      <c r="AF1982" s="65" t="s">
        <v>4276</v>
      </c>
      <c r="AG1982" s="66" t="s">
        <v>4277</v>
      </c>
      <c r="AH1982" s="67">
        <v>3.38</v>
      </c>
      <c r="AI1982" s="68" t="s">
        <v>2254</v>
      </c>
      <c r="AJ1982" s="67">
        <v>0</v>
      </c>
      <c r="AK1982" s="69">
        <v>250000</v>
      </c>
      <c r="FT1982" s="14"/>
    </row>
    <row r="1983" spans="30:176" ht="12.75" x14ac:dyDescent="0.2">
      <c r="AD1983" s="63">
        <v>35741</v>
      </c>
      <c r="AE1983" s="64">
        <v>35796</v>
      </c>
      <c r="AF1983" s="65" t="s">
        <v>4179</v>
      </c>
      <c r="AG1983" s="66" t="s">
        <v>4180</v>
      </c>
      <c r="AH1983" s="67">
        <v>3.23</v>
      </c>
      <c r="AI1983" s="68" t="s">
        <v>2254</v>
      </c>
      <c r="AJ1983" s="67">
        <v>0</v>
      </c>
      <c r="AK1983" s="69">
        <v>-500000</v>
      </c>
      <c r="FT1983" s="14"/>
    </row>
    <row r="1984" spans="30:176" ht="12.75" x14ac:dyDescent="0.2">
      <c r="AD1984" s="63">
        <v>35745</v>
      </c>
      <c r="AE1984" s="64">
        <v>35796</v>
      </c>
      <c r="AF1984" s="65" t="s">
        <v>4183</v>
      </c>
      <c r="AG1984" s="66" t="s">
        <v>4184</v>
      </c>
      <c r="AH1984" s="67">
        <v>3.4449999999999998</v>
      </c>
      <c r="AI1984" s="68" t="s">
        <v>2280</v>
      </c>
      <c r="AJ1984" s="67">
        <v>0</v>
      </c>
      <c r="AK1984" s="69">
        <v>1000000</v>
      </c>
      <c r="FT1984" s="14"/>
    </row>
    <row r="1985" spans="30:176" ht="12.75" x14ac:dyDescent="0.2">
      <c r="AD1985" s="63">
        <v>35745</v>
      </c>
      <c r="AE1985" s="64">
        <v>35796</v>
      </c>
      <c r="AF1985" s="65" t="s">
        <v>4183</v>
      </c>
      <c r="AG1985" s="66" t="s">
        <v>4278</v>
      </c>
      <c r="AH1985" s="67">
        <v>3.4449999999999998</v>
      </c>
      <c r="AI1985" s="68" t="s">
        <v>2280</v>
      </c>
      <c r="AJ1985" s="67">
        <v>0</v>
      </c>
      <c r="AK1985" s="69">
        <v>-500000</v>
      </c>
      <c r="FT1985" s="14"/>
    </row>
    <row r="1986" spans="30:176" ht="12.75" x14ac:dyDescent="0.2">
      <c r="AD1986" s="63">
        <v>35746</v>
      </c>
      <c r="AE1986" s="64">
        <v>35796</v>
      </c>
      <c r="AF1986" s="65" t="s">
        <v>4279</v>
      </c>
      <c r="AG1986" s="66" t="s">
        <v>4280</v>
      </c>
      <c r="AH1986" s="67">
        <v>3.4950000000000001</v>
      </c>
      <c r="AI1986" s="68" t="s">
        <v>2280</v>
      </c>
      <c r="AJ1986" s="67">
        <v>0</v>
      </c>
      <c r="AK1986" s="69">
        <v>500000</v>
      </c>
      <c r="FT1986" s="14"/>
    </row>
    <row r="1987" spans="30:176" ht="12.75" x14ac:dyDescent="0.2">
      <c r="AD1987" s="63">
        <v>35746</v>
      </c>
      <c r="AE1987" s="64">
        <v>35796</v>
      </c>
      <c r="AF1987" s="65" t="s">
        <v>4279</v>
      </c>
      <c r="AG1987" s="66" t="s">
        <v>4281</v>
      </c>
      <c r="AH1987" s="67">
        <v>3.4950000000000001</v>
      </c>
      <c r="AI1987" s="68" t="s">
        <v>2254</v>
      </c>
      <c r="AJ1987" s="67">
        <v>0</v>
      </c>
      <c r="AK1987" s="69">
        <v>-500000</v>
      </c>
      <c r="FT1987" s="14"/>
    </row>
    <row r="1988" spans="30:176" ht="12.75" x14ac:dyDescent="0.2">
      <c r="AD1988" s="63">
        <v>35751</v>
      </c>
      <c r="AE1988" s="64">
        <v>35796</v>
      </c>
      <c r="AF1988" s="65" t="s">
        <v>4187</v>
      </c>
      <c r="AG1988" s="66" t="s">
        <v>4188</v>
      </c>
      <c r="AH1988" s="67">
        <v>3.052</v>
      </c>
      <c r="AI1988" s="68" t="s">
        <v>2254</v>
      </c>
      <c r="AJ1988" s="67">
        <v>0</v>
      </c>
      <c r="AK1988" s="69">
        <v>-734000</v>
      </c>
      <c r="FT1988" s="14"/>
    </row>
    <row r="1989" spans="30:176" ht="12.75" x14ac:dyDescent="0.2">
      <c r="AD1989" s="63">
        <v>35751</v>
      </c>
      <c r="AE1989" s="64">
        <v>35796</v>
      </c>
      <c r="AF1989" s="65" t="s">
        <v>4282</v>
      </c>
      <c r="AG1989" s="66" t="s">
        <v>4283</v>
      </c>
      <c r="AH1989" s="67">
        <v>3.052</v>
      </c>
      <c r="AI1989" s="68" t="s">
        <v>2254</v>
      </c>
      <c r="AJ1989" s="67">
        <v>0</v>
      </c>
      <c r="AK1989" s="69">
        <v>350000</v>
      </c>
      <c r="FT1989" s="14"/>
    </row>
    <row r="1990" spans="30:176" ht="12.75" x14ac:dyDescent="0.2">
      <c r="AD1990" s="63">
        <v>35751</v>
      </c>
      <c r="AE1990" s="64">
        <v>35796</v>
      </c>
      <c r="AF1990" s="65" t="s">
        <v>4282</v>
      </c>
      <c r="AG1990" s="66" t="s">
        <v>4283</v>
      </c>
      <c r="AH1990" s="67">
        <v>2.99</v>
      </c>
      <c r="AI1990" s="68" t="s">
        <v>2254</v>
      </c>
      <c r="AJ1990" s="67">
        <v>0</v>
      </c>
      <c r="AK1990" s="69">
        <v>-500000</v>
      </c>
      <c r="FT1990" s="14"/>
    </row>
    <row r="1991" spans="30:176" ht="12.75" x14ac:dyDescent="0.2">
      <c r="AD1991" s="63">
        <v>35752</v>
      </c>
      <c r="AE1991" s="64">
        <v>35796</v>
      </c>
      <c r="AF1991" s="65" t="s">
        <v>4189</v>
      </c>
      <c r="AG1991" s="66" t="s">
        <v>4190</v>
      </c>
      <c r="AH1991" s="67">
        <v>2.95</v>
      </c>
      <c r="AI1991" s="68" t="s">
        <v>2280</v>
      </c>
      <c r="AJ1991" s="67">
        <v>0</v>
      </c>
      <c r="AK1991" s="69">
        <v>-500000</v>
      </c>
      <c r="FT1991" s="14"/>
    </row>
    <row r="1992" spans="30:176" ht="12.75" x14ac:dyDescent="0.2">
      <c r="AD1992" s="63">
        <v>35752</v>
      </c>
      <c r="AE1992" s="64">
        <v>35796</v>
      </c>
      <c r="AF1992" s="65" t="s">
        <v>4189</v>
      </c>
      <c r="AG1992" s="66" t="s">
        <v>4190</v>
      </c>
      <c r="AH1992" s="67">
        <v>2.93</v>
      </c>
      <c r="AI1992" s="68" t="s">
        <v>2280</v>
      </c>
      <c r="AJ1992" s="67">
        <v>0</v>
      </c>
      <c r="AK1992" s="69">
        <v>-1000000</v>
      </c>
      <c r="FT1992" s="14"/>
    </row>
    <row r="1993" spans="30:176" ht="12.75" x14ac:dyDescent="0.2">
      <c r="AD1993" s="63">
        <v>35752</v>
      </c>
      <c r="AE1993" s="64">
        <v>35796</v>
      </c>
      <c r="AF1993" s="65" t="s">
        <v>4191</v>
      </c>
      <c r="AG1993" s="66" t="s">
        <v>4248</v>
      </c>
      <c r="AH1993" s="67">
        <v>2.9350000000000001</v>
      </c>
      <c r="AI1993" s="68" t="s">
        <v>2254</v>
      </c>
      <c r="AJ1993" s="67">
        <v>0</v>
      </c>
      <c r="AK1993" s="69">
        <v>-500000</v>
      </c>
      <c r="FT1993" s="14"/>
    </row>
    <row r="1994" spans="30:176" ht="12.75" x14ac:dyDescent="0.2">
      <c r="AD1994" s="63">
        <v>35752</v>
      </c>
      <c r="AE1994" s="64">
        <v>35796</v>
      </c>
      <c r="AF1994" s="65" t="s">
        <v>4191</v>
      </c>
      <c r="AG1994" s="66" t="s">
        <v>4248</v>
      </c>
      <c r="AH1994" s="67">
        <v>2.9249999999999998</v>
      </c>
      <c r="AI1994" s="68" t="s">
        <v>2254</v>
      </c>
      <c r="AJ1994" s="67">
        <v>0</v>
      </c>
      <c r="AK1994" s="69">
        <v>-120000</v>
      </c>
      <c r="FT1994" s="14"/>
    </row>
    <row r="1995" spans="30:176" ht="12.75" x14ac:dyDescent="0.2">
      <c r="AD1995" s="63">
        <v>35753</v>
      </c>
      <c r="AE1995" s="64">
        <v>35796</v>
      </c>
      <c r="AF1995" s="65" t="s">
        <v>4284</v>
      </c>
      <c r="AG1995" s="66" t="s">
        <v>4285</v>
      </c>
      <c r="AH1995" s="67">
        <v>2.95</v>
      </c>
      <c r="AI1995" s="68" t="s">
        <v>2280</v>
      </c>
      <c r="AJ1995" s="67">
        <v>0</v>
      </c>
      <c r="AK1995" s="69">
        <v>300000</v>
      </c>
      <c r="FT1995" s="14"/>
    </row>
    <row r="1996" spans="30:176" ht="12.75" x14ac:dyDescent="0.2">
      <c r="AD1996" s="63">
        <v>35753</v>
      </c>
      <c r="AE1996" s="64">
        <v>35796</v>
      </c>
      <c r="AF1996" s="65" t="s">
        <v>4328</v>
      </c>
      <c r="AG1996" s="66" t="s">
        <v>4329</v>
      </c>
      <c r="AH1996" s="67">
        <v>2.9649999999999999</v>
      </c>
      <c r="AI1996" s="68" t="s">
        <v>2280</v>
      </c>
      <c r="AJ1996" s="67">
        <v>0</v>
      </c>
      <c r="AK1996" s="69">
        <v>-310000</v>
      </c>
      <c r="FT1996" s="14"/>
    </row>
    <row r="1997" spans="30:176" ht="12.75" x14ac:dyDescent="0.2">
      <c r="AD1997" s="63">
        <v>35754</v>
      </c>
      <c r="AE1997" s="64">
        <v>35796</v>
      </c>
      <c r="AF1997" s="65" t="s">
        <v>4330</v>
      </c>
      <c r="AG1997" s="66" t="s">
        <v>4331</v>
      </c>
      <c r="AH1997" s="67">
        <v>2.71</v>
      </c>
      <c r="AI1997" s="68" t="s">
        <v>2280</v>
      </c>
      <c r="AJ1997" s="67">
        <v>0</v>
      </c>
      <c r="AK1997" s="69">
        <v>300000</v>
      </c>
      <c r="FT1997" s="14"/>
    </row>
    <row r="1998" spans="30:176" ht="12.75" x14ac:dyDescent="0.2">
      <c r="AD1998" s="63">
        <v>35754</v>
      </c>
      <c r="AE1998" s="64">
        <v>35796</v>
      </c>
      <c r="AF1998" s="65" t="s">
        <v>4330</v>
      </c>
      <c r="AG1998" s="66" t="s">
        <v>4332</v>
      </c>
      <c r="AH1998" s="67">
        <v>2.72</v>
      </c>
      <c r="AI1998" s="68" t="s">
        <v>2280</v>
      </c>
      <c r="AJ1998" s="67">
        <v>0</v>
      </c>
      <c r="AK1998" s="69">
        <v>-300000</v>
      </c>
      <c r="FT1998" s="14"/>
    </row>
    <row r="1999" spans="30:176" ht="12.75" x14ac:dyDescent="0.2">
      <c r="AD1999" s="63">
        <v>35755</v>
      </c>
      <c r="AE1999" s="64">
        <v>35796</v>
      </c>
      <c r="AF1999" s="65" t="s">
        <v>4258</v>
      </c>
      <c r="AG1999" s="66" t="s">
        <v>4259</v>
      </c>
      <c r="AH1999" s="67">
        <v>2.7850000000000001</v>
      </c>
      <c r="AI1999" s="68" t="s">
        <v>2254</v>
      </c>
      <c r="AJ1999" s="67">
        <v>0</v>
      </c>
      <c r="AK1999" s="69">
        <v>-500000</v>
      </c>
      <c r="FT1999" s="14"/>
    </row>
    <row r="2000" spans="30:176" ht="12.75" x14ac:dyDescent="0.2">
      <c r="AD2000" s="63">
        <v>35755</v>
      </c>
      <c r="AE2000" s="64">
        <v>35796</v>
      </c>
      <c r="AF2000" s="65" t="s">
        <v>4258</v>
      </c>
      <c r="AG2000" s="66" t="s">
        <v>4259</v>
      </c>
      <c r="AH2000" s="67">
        <v>2.8</v>
      </c>
      <c r="AI2000" s="68" t="s">
        <v>2254</v>
      </c>
      <c r="AJ2000" s="67">
        <v>0</v>
      </c>
      <c r="AK2000" s="69">
        <v>-500000</v>
      </c>
      <c r="FT2000" s="14"/>
    </row>
    <row r="2001" spans="30:176" ht="12.75" x14ac:dyDescent="0.2">
      <c r="AD2001" s="63">
        <v>35755</v>
      </c>
      <c r="AE2001" s="64">
        <v>35796</v>
      </c>
      <c r="AF2001" s="65" t="s">
        <v>4258</v>
      </c>
      <c r="AG2001" s="66" t="s">
        <v>4259</v>
      </c>
      <c r="AH2001" s="67">
        <v>2.81</v>
      </c>
      <c r="AI2001" s="68" t="s">
        <v>2254</v>
      </c>
      <c r="AJ2001" s="67">
        <v>0</v>
      </c>
      <c r="AK2001" s="69">
        <v>-500000</v>
      </c>
      <c r="FT2001" s="14"/>
    </row>
    <row r="2002" spans="30:176" ht="12.75" x14ac:dyDescent="0.2">
      <c r="AD2002" s="63">
        <v>35758</v>
      </c>
      <c r="AE2002" s="64">
        <v>35796</v>
      </c>
      <c r="AF2002" s="65" t="s">
        <v>4333</v>
      </c>
      <c r="AG2002" s="66" t="s">
        <v>4334</v>
      </c>
      <c r="AH2002" s="67">
        <v>2.7149999999999999</v>
      </c>
      <c r="AI2002" s="68" t="s">
        <v>2254</v>
      </c>
      <c r="AJ2002" s="67">
        <v>0</v>
      </c>
      <c r="AK2002" s="69">
        <v>-1000000</v>
      </c>
      <c r="FT2002" s="14"/>
    </row>
    <row r="2003" spans="30:176" ht="12.75" x14ac:dyDescent="0.2">
      <c r="AD2003" s="63">
        <v>35758</v>
      </c>
      <c r="AE2003" s="64">
        <v>35796</v>
      </c>
      <c r="AF2003" s="65" t="s">
        <v>4261</v>
      </c>
      <c r="AG2003" s="66" t="s">
        <v>4262</v>
      </c>
      <c r="AH2003" s="67">
        <v>2.65</v>
      </c>
      <c r="AI2003" s="68" t="s">
        <v>2280</v>
      </c>
      <c r="AJ2003" s="67">
        <v>0</v>
      </c>
      <c r="AK2003" s="69">
        <v>-500000</v>
      </c>
      <c r="FT2003" s="14"/>
    </row>
    <row r="2004" spans="30:176" ht="12.75" x14ac:dyDescent="0.2">
      <c r="AD2004" s="63">
        <v>35758</v>
      </c>
      <c r="AE2004" s="64">
        <v>35796</v>
      </c>
      <c r="AF2004" s="65" t="s">
        <v>4261</v>
      </c>
      <c r="AG2004" s="66" t="s">
        <v>4262</v>
      </c>
      <c r="AH2004" s="67">
        <v>2.7</v>
      </c>
      <c r="AI2004" s="68" t="s">
        <v>2280</v>
      </c>
      <c r="AJ2004" s="67">
        <v>0</v>
      </c>
      <c r="AK2004" s="69">
        <v>-500000</v>
      </c>
      <c r="FT2004" s="14"/>
    </row>
    <row r="2005" spans="30:176" ht="12.75" x14ac:dyDescent="0.2">
      <c r="AD2005" s="63">
        <v>35758</v>
      </c>
      <c r="AE2005" s="64">
        <v>35796</v>
      </c>
      <c r="AF2005" s="65" t="s">
        <v>4261</v>
      </c>
      <c r="AG2005" s="66" t="s">
        <v>4262</v>
      </c>
      <c r="AH2005" s="67">
        <v>2.7349999999999999</v>
      </c>
      <c r="AI2005" s="68" t="s">
        <v>2280</v>
      </c>
      <c r="AJ2005" s="67">
        <v>0</v>
      </c>
      <c r="AK2005" s="69">
        <v>-1500000</v>
      </c>
      <c r="FT2005" s="14"/>
    </row>
    <row r="2006" spans="30:176" ht="12.75" x14ac:dyDescent="0.2">
      <c r="AD2006" s="63">
        <v>35758</v>
      </c>
      <c r="AE2006" s="64">
        <v>35796</v>
      </c>
      <c r="AF2006" s="65" t="s">
        <v>4261</v>
      </c>
      <c r="AG2006" s="66" t="s">
        <v>4262</v>
      </c>
      <c r="AH2006" s="67">
        <v>2.75</v>
      </c>
      <c r="AI2006" s="68" t="s">
        <v>2280</v>
      </c>
      <c r="AJ2006" s="67">
        <v>0</v>
      </c>
      <c r="AK2006" s="69">
        <v>-500000</v>
      </c>
      <c r="FT2006" s="14"/>
    </row>
    <row r="2007" spans="30:176" ht="12.75" x14ac:dyDescent="0.2">
      <c r="AD2007" s="63">
        <v>35758</v>
      </c>
      <c r="AE2007" s="64">
        <v>35796</v>
      </c>
      <c r="AF2007" s="65" t="s">
        <v>4261</v>
      </c>
      <c r="AG2007" s="66" t="s">
        <v>4335</v>
      </c>
      <c r="AH2007" s="67">
        <v>2.7</v>
      </c>
      <c r="AI2007" s="68" t="s">
        <v>2280</v>
      </c>
      <c r="AJ2007" s="67">
        <v>0</v>
      </c>
      <c r="AK2007" s="69">
        <v>500000</v>
      </c>
      <c r="FT2007" s="14"/>
    </row>
    <row r="2008" spans="30:176" ht="12.75" x14ac:dyDescent="0.2">
      <c r="AD2008" s="63">
        <v>35759</v>
      </c>
      <c r="AE2008" s="64">
        <v>35796</v>
      </c>
      <c r="AF2008" s="65" t="s">
        <v>4336</v>
      </c>
      <c r="AG2008" s="66" t="s">
        <v>4337</v>
      </c>
      <c r="AH2008" s="67">
        <v>2.61</v>
      </c>
      <c r="AI2008" s="68" t="s">
        <v>2280</v>
      </c>
      <c r="AJ2008" s="67">
        <v>0</v>
      </c>
      <c r="AK2008" s="69">
        <v>-500000</v>
      </c>
      <c r="FT2008" s="14"/>
    </row>
    <row r="2009" spans="30:176" ht="12.75" x14ac:dyDescent="0.2">
      <c r="AD2009" s="63">
        <v>35759</v>
      </c>
      <c r="AE2009" s="64">
        <v>35796</v>
      </c>
      <c r="AF2009" s="65" t="s">
        <v>4336</v>
      </c>
      <c r="AG2009" s="66" t="s">
        <v>4337</v>
      </c>
      <c r="AH2009" s="67">
        <v>2.6349999999999998</v>
      </c>
      <c r="AI2009" s="68" t="s">
        <v>2280</v>
      </c>
      <c r="AJ2009" s="67">
        <v>0</v>
      </c>
      <c r="AK2009" s="69">
        <v>-500000</v>
      </c>
      <c r="FT2009" s="14"/>
    </row>
    <row r="2010" spans="30:176" ht="12.75" x14ac:dyDescent="0.2">
      <c r="AD2010" s="63">
        <v>35760</v>
      </c>
      <c r="AE2010" s="64">
        <v>35796</v>
      </c>
      <c r="AF2010" s="65" t="s">
        <v>4338</v>
      </c>
      <c r="AG2010" s="66" t="s">
        <v>4339</v>
      </c>
      <c r="AH2010" s="67">
        <v>2.56</v>
      </c>
      <c r="AI2010" s="68" t="s">
        <v>2254</v>
      </c>
      <c r="AJ2010" s="67">
        <v>0</v>
      </c>
      <c r="AK2010" s="69">
        <v>1000000</v>
      </c>
      <c r="FT2010" s="14"/>
    </row>
    <row r="2011" spans="30:176" ht="12.75" x14ac:dyDescent="0.2">
      <c r="AD2011" s="63">
        <v>35760</v>
      </c>
      <c r="AE2011" s="64">
        <v>35796</v>
      </c>
      <c r="AF2011" s="65" t="s">
        <v>4338</v>
      </c>
      <c r="AG2011" s="66" t="s">
        <v>4340</v>
      </c>
      <c r="AH2011" s="67">
        <v>2.58</v>
      </c>
      <c r="AI2011" s="68" t="s">
        <v>2280</v>
      </c>
      <c r="AJ2011" s="67">
        <v>0</v>
      </c>
      <c r="AK2011" s="69">
        <v>-500000</v>
      </c>
      <c r="FT2011" s="14"/>
    </row>
    <row r="2012" spans="30:176" ht="12.75" x14ac:dyDescent="0.2">
      <c r="AD2012" s="63">
        <v>35760</v>
      </c>
      <c r="AE2012" s="64">
        <v>35796</v>
      </c>
      <c r="AF2012" s="65" t="s">
        <v>4338</v>
      </c>
      <c r="AG2012" s="66" t="s">
        <v>4341</v>
      </c>
      <c r="AH2012" s="67">
        <v>2.58</v>
      </c>
      <c r="AI2012" s="68" t="s">
        <v>2254</v>
      </c>
      <c r="AJ2012" s="67">
        <v>0</v>
      </c>
      <c r="AK2012" s="69">
        <v>500000</v>
      </c>
      <c r="FT2012" s="14"/>
    </row>
    <row r="2013" spans="30:176" ht="12.75" x14ac:dyDescent="0.2">
      <c r="AD2013" s="63">
        <v>35765</v>
      </c>
      <c r="AE2013" s="64">
        <v>35796</v>
      </c>
      <c r="AF2013" s="65" t="s">
        <v>4342</v>
      </c>
      <c r="AG2013" s="66" t="s">
        <v>4343</v>
      </c>
      <c r="AH2013" s="67">
        <v>2.64</v>
      </c>
      <c r="AI2013" s="68" t="s">
        <v>2254</v>
      </c>
      <c r="AJ2013" s="67">
        <v>0</v>
      </c>
      <c r="AK2013" s="69">
        <v>500000</v>
      </c>
      <c r="FT2013" s="14"/>
    </row>
    <row r="2014" spans="30:176" ht="12.75" x14ac:dyDescent="0.2">
      <c r="AD2014" s="63">
        <v>35765</v>
      </c>
      <c r="AE2014" s="64">
        <v>35796</v>
      </c>
      <c r="AF2014" s="65" t="s">
        <v>4342</v>
      </c>
      <c r="AG2014" s="66" t="s">
        <v>4344</v>
      </c>
      <c r="AH2014" s="67">
        <v>2.77</v>
      </c>
      <c r="AI2014" s="68" t="s">
        <v>2254</v>
      </c>
      <c r="AJ2014" s="67">
        <v>0</v>
      </c>
      <c r="AK2014" s="69">
        <v>1000000</v>
      </c>
      <c r="FT2014" s="14"/>
    </row>
    <row r="2015" spans="30:176" ht="12.75" x14ac:dyDescent="0.2">
      <c r="AD2015" s="63">
        <v>35766</v>
      </c>
      <c r="AE2015" s="64">
        <v>35796</v>
      </c>
      <c r="AF2015" s="65" t="s">
        <v>4345</v>
      </c>
      <c r="AG2015" s="66" t="s">
        <v>4346</v>
      </c>
      <c r="AH2015" s="67">
        <v>2.79</v>
      </c>
      <c r="AI2015" s="68" t="s">
        <v>2254</v>
      </c>
      <c r="AJ2015" s="67">
        <v>0</v>
      </c>
      <c r="AK2015" s="69">
        <v>980000</v>
      </c>
      <c r="FT2015" s="14"/>
    </row>
    <row r="2016" spans="30:176" ht="12.75" x14ac:dyDescent="0.2">
      <c r="AD2016" s="63">
        <v>35766</v>
      </c>
      <c r="AE2016" s="64">
        <v>35796</v>
      </c>
      <c r="AF2016" s="65" t="s">
        <v>4345</v>
      </c>
      <c r="AG2016" s="66" t="s">
        <v>4346</v>
      </c>
      <c r="AH2016" s="67">
        <v>2.7749999999999999</v>
      </c>
      <c r="AI2016" s="68" t="s">
        <v>2254</v>
      </c>
      <c r="AJ2016" s="67">
        <v>0</v>
      </c>
      <c r="AK2016" s="69">
        <v>1000000</v>
      </c>
      <c r="FT2016" s="14"/>
    </row>
    <row r="2017" spans="30:176" ht="12.75" x14ac:dyDescent="0.2">
      <c r="AD2017" s="63">
        <v>35766</v>
      </c>
      <c r="AE2017" s="64">
        <v>35796</v>
      </c>
      <c r="AF2017" s="65" t="s">
        <v>4345</v>
      </c>
      <c r="AG2017" s="66" t="s">
        <v>4346</v>
      </c>
      <c r="AH2017" s="67">
        <v>2.7850000000000001</v>
      </c>
      <c r="AI2017" s="68" t="s">
        <v>2254</v>
      </c>
      <c r="AJ2017" s="67">
        <v>0</v>
      </c>
      <c r="AK2017" s="69">
        <v>1000000</v>
      </c>
      <c r="FT2017" s="14"/>
    </row>
    <row r="2018" spans="30:176" ht="12.75" x14ac:dyDescent="0.2">
      <c r="AD2018" s="63">
        <v>35766</v>
      </c>
      <c r="AE2018" s="64">
        <v>35796</v>
      </c>
      <c r="AF2018" s="65" t="s">
        <v>4345</v>
      </c>
      <c r="AG2018" s="66" t="s">
        <v>4346</v>
      </c>
      <c r="AH2018" s="67">
        <v>2.73</v>
      </c>
      <c r="AI2018" s="68" t="s">
        <v>2254</v>
      </c>
      <c r="AJ2018" s="67">
        <v>0</v>
      </c>
      <c r="AK2018" s="69">
        <v>-1000000</v>
      </c>
      <c r="FT2018" s="14"/>
    </row>
    <row r="2019" spans="30:176" ht="12.75" x14ac:dyDescent="0.2">
      <c r="AD2019" s="63">
        <v>35766</v>
      </c>
      <c r="AE2019" s="64">
        <v>35796</v>
      </c>
      <c r="AF2019" s="65" t="s">
        <v>4347</v>
      </c>
      <c r="AG2019" s="66" t="s">
        <v>4348</v>
      </c>
      <c r="AH2019" s="67">
        <v>2.75</v>
      </c>
      <c r="AI2019" s="68" t="s">
        <v>2254</v>
      </c>
      <c r="AJ2019" s="67">
        <v>0</v>
      </c>
      <c r="AK2019" s="69">
        <v>1000000</v>
      </c>
      <c r="FT2019" s="14"/>
    </row>
    <row r="2020" spans="30:176" ht="12.75" x14ac:dyDescent="0.2">
      <c r="AD2020" s="63">
        <v>35767</v>
      </c>
      <c r="AE2020" s="64">
        <v>35796</v>
      </c>
      <c r="AF2020" s="65" t="s">
        <v>4349</v>
      </c>
      <c r="AG2020" s="66" t="s">
        <v>4350</v>
      </c>
      <c r="AH2020" s="67">
        <v>2.64</v>
      </c>
      <c r="AI2020" s="68" t="s">
        <v>2254</v>
      </c>
      <c r="AJ2020" s="67">
        <v>0</v>
      </c>
      <c r="AK2020" s="69">
        <v>-1000000</v>
      </c>
      <c r="FT2020" s="14"/>
    </row>
    <row r="2021" spans="30:176" ht="12.75" x14ac:dyDescent="0.2">
      <c r="AD2021" s="63">
        <v>35769</v>
      </c>
      <c r="AE2021" s="64">
        <v>35796</v>
      </c>
      <c r="AF2021" s="65" t="s">
        <v>4351</v>
      </c>
      <c r="AG2021" s="66" t="s">
        <v>4352</v>
      </c>
      <c r="AH2021" s="67">
        <v>2.4609999999999999</v>
      </c>
      <c r="AI2021" s="68" t="s">
        <v>2254</v>
      </c>
      <c r="AJ2021" s="67">
        <v>0</v>
      </c>
      <c r="AK2021" s="69">
        <v>-500000</v>
      </c>
      <c r="FT2021" s="14"/>
    </row>
    <row r="2022" spans="30:176" ht="12.75" x14ac:dyDescent="0.2">
      <c r="AD2022" s="63">
        <v>35769</v>
      </c>
      <c r="AE2022" s="64">
        <v>35796</v>
      </c>
      <c r="AF2022" s="65" t="s">
        <v>4351</v>
      </c>
      <c r="AG2022" s="66" t="s">
        <v>4352</v>
      </c>
      <c r="AH2022" s="67">
        <v>2.5</v>
      </c>
      <c r="AI2022" s="68" t="s">
        <v>2254</v>
      </c>
      <c r="AJ2022" s="67">
        <v>0</v>
      </c>
      <c r="AK2022" s="69">
        <v>-500000</v>
      </c>
      <c r="FT2022" s="14"/>
    </row>
    <row r="2023" spans="30:176" ht="12.75" x14ac:dyDescent="0.2">
      <c r="AD2023" s="63">
        <v>35769</v>
      </c>
      <c r="AE2023" s="64">
        <v>35796</v>
      </c>
      <c r="AF2023" s="65" t="s">
        <v>4351</v>
      </c>
      <c r="AG2023" s="66" t="s">
        <v>4352</v>
      </c>
      <c r="AH2023" s="67">
        <v>2.415</v>
      </c>
      <c r="AI2023" s="68" t="s">
        <v>2254</v>
      </c>
      <c r="AJ2023" s="67">
        <v>0</v>
      </c>
      <c r="AK2023" s="69">
        <v>-500000</v>
      </c>
      <c r="FT2023" s="14"/>
    </row>
    <row r="2024" spans="30:176" ht="12.75" x14ac:dyDescent="0.2">
      <c r="AD2024" s="63">
        <v>35772</v>
      </c>
      <c r="AE2024" s="64">
        <v>35796</v>
      </c>
      <c r="AF2024" s="65" t="s">
        <v>4353</v>
      </c>
      <c r="AG2024" s="66" t="s">
        <v>4354</v>
      </c>
      <c r="AH2024" s="67">
        <v>2.39</v>
      </c>
      <c r="AI2024" s="68" t="s">
        <v>2254</v>
      </c>
      <c r="AJ2024" s="67">
        <v>0</v>
      </c>
      <c r="AK2024" s="69">
        <v>-500000</v>
      </c>
      <c r="FT2024" s="14"/>
    </row>
    <row r="2025" spans="30:176" ht="12.75" x14ac:dyDescent="0.2">
      <c r="AD2025" s="63">
        <v>35773</v>
      </c>
      <c r="AE2025" s="64">
        <v>35796</v>
      </c>
      <c r="AF2025" s="65" t="s">
        <v>4355</v>
      </c>
      <c r="AG2025" s="66" t="s">
        <v>4356</v>
      </c>
      <c r="AH2025" s="67">
        <v>2.48</v>
      </c>
      <c r="AI2025" s="68" t="s">
        <v>2254</v>
      </c>
      <c r="AJ2025" s="67">
        <v>0</v>
      </c>
      <c r="AK2025" s="69">
        <v>1000000</v>
      </c>
      <c r="FT2025" s="14"/>
    </row>
    <row r="2026" spans="30:176" ht="12.75" x14ac:dyDescent="0.2">
      <c r="AD2026" s="63">
        <v>35774</v>
      </c>
      <c r="AE2026" s="64">
        <v>35796</v>
      </c>
      <c r="AF2026" s="65" t="s">
        <v>4357</v>
      </c>
      <c r="AG2026" s="66" t="s">
        <v>4358</v>
      </c>
      <c r="AH2026" s="67">
        <v>2.5299999999999998</v>
      </c>
      <c r="AI2026" s="68" t="s">
        <v>2254</v>
      </c>
      <c r="AJ2026" s="67">
        <v>0</v>
      </c>
      <c r="AK2026" s="69">
        <v>-500000</v>
      </c>
      <c r="FT2026" s="14"/>
    </row>
    <row r="2027" spans="30:176" ht="12.75" x14ac:dyDescent="0.2">
      <c r="AD2027" s="63">
        <v>35774</v>
      </c>
      <c r="AE2027" s="64">
        <v>35796</v>
      </c>
      <c r="AF2027" s="65" t="s">
        <v>4357</v>
      </c>
      <c r="AG2027" s="66" t="s">
        <v>4358</v>
      </c>
      <c r="AH2027" s="67">
        <v>2.5350000000000001</v>
      </c>
      <c r="AI2027" s="68" t="s">
        <v>2254</v>
      </c>
      <c r="AJ2027" s="67">
        <v>0</v>
      </c>
      <c r="AK2027" s="69">
        <v>-500000</v>
      </c>
      <c r="FT2027" s="14"/>
    </row>
    <row r="2028" spans="30:176" ht="12.75" x14ac:dyDescent="0.2">
      <c r="AD2028" s="63">
        <v>35774</v>
      </c>
      <c r="AE2028" s="64">
        <v>35796</v>
      </c>
      <c r="AF2028" s="65" t="s">
        <v>4357</v>
      </c>
      <c r="AG2028" s="66" t="s">
        <v>4358</v>
      </c>
      <c r="AH2028" s="67">
        <v>2.46</v>
      </c>
      <c r="AI2028" s="68" t="s">
        <v>2254</v>
      </c>
      <c r="AJ2028" s="67">
        <v>0</v>
      </c>
      <c r="AK2028" s="69">
        <v>-400000</v>
      </c>
      <c r="FT2028" s="14"/>
    </row>
    <row r="2029" spans="30:176" ht="12.75" x14ac:dyDescent="0.2">
      <c r="AD2029" s="63">
        <v>35774</v>
      </c>
      <c r="AE2029" s="64">
        <v>35796</v>
      </c>
      <c r="AF2029" s="65" t="s">
        <v>4357</v>
      </c>
      <c r="AG2029" s="66" t="s">
        <v>4358</v>
      </c>
      <c r="AH2029" s="67">
        <v>2.4350000000000001</v>
      </c>
      <c r="AI2029" s="68" t="s">
        <v>2254</v>
      </c>
      <c r="AJ2029" s="67">
        <v>0</v>
      </c>
      <c r="AK2029" s="69">
        <v>-600000</v>
      </c>
      <c r="FT2029" s="14"/>
    </row>
    <row r="2030" spans="30:176" ht="12.75" x14ac:dyDescent="0.2">
      <c r="AD2030" s="63">
        <v>35774</v>
      </c>
      <c r="AE2030" s="64">
        <v>35796</v>
      </c>
      <c r="AF2030" s="65" t="s">
        <v>4357</v>
      </c>
      <c r="AG2030" s="66" t="s">
        <v>4359</v>
      </c>
      <c r="AH2030" s="67">
        <v>2.4249999999999998</v>
      </c>
      <c r="AI2030" s="68" t="s">
        <v>2280</v>
      </c>
      <c r="AJ2030" s="67">
        <v>0</v>
      </c>
      <c r="AK2030" s="69">
        <v>400000</v>
      </c>
      <c r="FT2030" s="14"/>
    </row>
    <row r="2031" spans="30:176" ht="12.75" x14ac:dyDescent="0.2">
      <c r="AD2031" s="63">
        <v>35774</v>
      </c>
      <c r="AE2031" s="64">
        <v>35796</v>
      </c>
      <c r="AF2031" s="65" t="s">
        <v>4360</v>
      </c>
      <c r="AG2031" s="66" t="s">
        <v>4361</v>
      </c>
      <c r="AH2031" s="67">
        <v>2.4</v>
      </c>
      <c r="AI2031" s="68" t="s">
        <v>2254</v>
      </c>
      <c r="AJ2031" s="67">
        <v>0</v>
      </c>
      <c r="AK2031" s="69">
        <v>-1500000</v>
      </c>
      <c r="FT2031" s="14"/>
    </row>
    <row r="2032" spans="30:176" ht="12.75" x14ac:dyDescent="0.2">
      <c r="AD2032" s="63">
        <v>35774</v>
      </c>
      <c r="AE2032" s="64">
        <v>35796</v>
      </c>
      <c r="AF2032" s="65" t="s">
        <v>4360</v>
      </c>
      <c r="AG2032" s="66" t="s">
        <v>4361</v>
      </c>
      <c r="AH2032" s="67">
        <v>2.4</v>
      </c>
      <c r="AI2032" s="68" t="s">
        <v>2254</v>
      </c>
      <c r="AJ2032" s="67">
        <v>0</v>
      </c>
      <c r="AK2032" s="69">
        <v>-1500000</v>
      </c>
      <c r="FT2032" s="14"/>
    </row>
    <row r="2033" spans="30:176" ht="12.75" x14ac:dyDescent="0.2">
      <c r="AD2033" s="63">
        <v>35775</v>
      </c>
      <c r="AE2033" s="64">
        <v>35796</v>
      </c>
      <c r="AF2033" s="65" t="s">
        <v>4362</v>
      </c>
      <c r="AG2033" s="66" t="s">
        <v>4363</v>
      </c>
      <c r="AH2033" s="67">
        <v>2.33</v>
      </c>
      <c r="AI2033" s="68" t="s">
        <v>2254</v>
      </c>
      <c r="AJ2033" s="67">
        <v>0</v>
      </c>
      <c r="AK2033" s="69">
        <v>-500000</v>
      </c>
      <c r="FT2033" s="14"/>
    </row>
    <row r="2034" spans="30:176" ht="12.75" x14ac:dyDescent="0.2">
      <c r="AD2034" s="63">
        <v>35775</v>
      </c>
      <c r="AE2034" s="64">
        <v>35796</v>
      </c>
      <c r="AF2034" s="65" t="s">
        <v>4362</v>
      </c>
      <c r="AG2034" s="66" t="s">
        <v>4363</v>
      </c>
      <c r="AH2034" s="67">
        <v>2.35</v>
      </c>
      <c r="AI2034" s="68" t="s">
        <v>2254</v>
      </c>
      <c r="AJ2034" s="67">
        <v>0</v>
      </c>
      <c r="AK2034" s="69">
        <v>-500000</v>
      </c>
      <c r="FT2034" s="14"/>
    </row>
    <row r="2035" spans="30:176" ht="12.75" x14ac:dyDescent="0.2">
      <c r="AD2035" s="63">
        <v>35776</v>
      </c>
      <c r="AE2035" s="64">
        <v>35796</v>
      </c>
      <c r="AF2035" s="65" t="s">
        <v>4364</v>
      </c>
      <c r="AG2035" s="66" t="s">
        <v>4365</v>
      </c>
      <c r="AH2035" s="67">
        <v>2.35</v>
      </c>
      <c r="AI2035" s="68" t="s">
        <v>2254</v>
      </c>
      <c r="AJ2035" s="67">
        <v>0</v>
      </c>
      <c r="AK2035" s="69">
        <v>-500000</v>
      </c>
      <c r="FT2035" s="14"/>
    </row>
    <row r="2036" spans="30:176" ht="12.75" x14ac:dyDescent="0.2">
      <c r="AD2036" s="63">
        <v>35776</v>
      </c>
      <c r="AE2036" s="64">
        <v>35796</v>
      </c>
      <c r="AF2036" s="65" t="s">
        <v>4364</v>
      </c>
      <c r="AG2036" s="66" t="s">
        <v>4365</v>
      </c>
      <c r="AH2036" s="67">
        <v>2.36</v>
      </c>
      <c r="AI2036" s="68" t="s">
        <v>2254</v>
      </c>
      <c r="AJ2036" s="67">
        <v>0</v>
      </c>
      <c r="AK2036" s="69">
        <v>-500000</v>
      </c>
      <c r="FT2036" s="14"/>
    </row>
    <row r="2037" spans="30:176" ht="12.75" x14ac:dyDescent="0.2">
      <c r="AD2037" s="63">
        <v>35776</v>
      </c>
      <c r="AE2037" s="64">
        <v>35796</v>
      </c>
      <c r="AF2037" s="65" t="s">
        <v>4364</v>
      </c>
      <c r="AG2037" s="66" t="s">
        <v>4366</v>
      </c>
      <c r="AH2037" s="67">
        <v>2.3450000000000002</v>
      </c>
      <c r="AI2037" s="68" t="s">
        <v>2254</v>
      </c>
      <c r="AJ2037" s="67">
        <v>0</v>
      </c>
      <c r="AK2037" s="69">
        <v>-400000</v>
      </c>
      <c r="FT2037" s="14"/>
    </row>
    <row r="2038" spans="30:176" ht="12.75" x14ac:dyDescent="0.2">
      <c r="AD2038" s="63">
        <v>35780</v>
      </c>
      <c r="AE2038" s="64">
        <v>35796</v>
      </c>
      <c r="AF2038" s="65" t="s">
        <v>4367</v>
      </c>
      <c r="AG2038" s="66" t="s">
        <v>4368</v>
      </c>
      <c r="AH2038" s="67">
        <v>2.37</v>
      </c>
      <c r="AI2038" s="68" t="s">
        <v>2254</v>
      </c>
      <c r="AJ2038" s="67">
        <v>0</v>
      </c>
      <c r="AK2038" s="69">
        <v>-500000</v>
      </c>
      <c r="FT2038" s="14"/>
    </row>
    <row r="2039" spans="30:176" ht="12.75" x14ac:dyDescent="0.2">
      <c r="AD2039" s="63">
        <v>35780</v>
      </c>
      <c r="AE2039" s="64">
        <v>35796</v>
      </c>
      <c r="AF2039" s="65" t="s">
        <v>4367</v>
      </c>
      <c r="AG2039" s="66" t="s">
        <v>4368</v>
      </c>
      <c r="AH2039" s="67">
        <v>2.4</v>
      </c>
      <c r="AI2039" s="68" t="s">
        <v>2254</v>
      </c>
      <c r="AJ2039" s="67">
        <v>0</v>
      </c>
      <c r="AK2039" s="69">
        <v>-500000</v>
      </c>
      <c r="FT2039" s="14"/>
    </row>
    <row r="2040" spans="30:176" ht="12.75" x14ac:dyDescent="0.2">
      <c r="AD2040" s="63">
        <v>35780</v>
      </c>
      <c r="AE2040" s="64">
        <v>35796</v>
      </c>
      <c r="AF2040" s="65" t="s">
        <v>4369</v>
      </c>
      <c r="AG2040" s="66" t="s">
        <v>4370</v>
      </c>
      <c r="AH2040" s="67">
        <v>2.4</v>
      </c>
      <c r="AI2040" s="68" t="s">
        <v>2254</v>
      </c>
      <c r="AJ2040" s="67">
        <v>0</v>
      </c>
      <c r="AK2040" s="69">
        <v>-1000000</v>
      </c>
      <c r="FT2040" s="14"/>
    </row>
    <row r="2041" spans="30:176" ht="12.75" x14ac:dyDescent="0.2">
      <c r="AD2041" s="63">
        <v>35781</v>
      </c>
      <c r="AE2041" s="64">
        <v>35796</v>
      </c>
      <c r="AF2041" s="65" t="s">
        <v>4371</v>
      </c>
      <c r="AG2041" s="66" t="s">
        <v>4372</v>
      </c>
      <c r="AH2041" s="67">
        <v>2.4249999999999998</v>
      </c>
      <c r="AI2041" s="68" t="s">
        <v>2280</v>
      </c>
      <c r="AJ2041" s="67">
        <v>0</v>
      </c>
      <c r="AK2041" s="69">
        <v>2000000</v>
      </c>
      <c r="FT2041" s="14"/>
    </row>
    <row r="2042" spans="30:176" ht="12.75" x14ac:dyDescent="0.2">
      <c r="AD2042" s="63">
        <v>35781</v>
      </c>
      <c r="AE2042" s="64">
        <v>35796</v>
      </c>
      <c r="AF2042" s="65" t="s">
        <v>4371</v>
      </c>
      <c r="AG2042" s="66" t="s">
        <v>4372</v>
      </c>
      <c r="AH2042" s="67">
        <v>2.41</v>
      </c>
      <c r="AI2042" s="68" t="s">
        <v>2280</v>
      </c>
      <c r="AJ2042" s="67">
        <v>0</v>
      </c>
      <c r="AK2042" s="69">
        <v>1000000</v>
      </c>
      <c r="FT2042" s="14"/>
    </row>
    <row r="2043" spans="30:176" ht="12.75" x14ac:dyDescent="0.2">
      <c r="AD2043" s="63">
        <v>35781</v>
      </c>
      <c r="AE2043" s="64">
        <v>35796</v>
      </c>
      <c r="AF2043" s="65" t="s">
        <v>4371</v>
      </c>
      <c r="AG2043" s="66" t="s">
        <v>4372</v>
      </c>
      <c r="AH2043" s="67">
        <v>2.4849999999999999</v>
      </c>
      <c r="AI2043" s="68" t="s">
        <v>2280</v>
      </c>
      <c r="AJ2043" s="67">
        <v>0</v>
      </c>
      <c r="AK2043" s="69">
        <v>1000000</v>
      </c>
      <c r="FT2043" s="14"/>
    </row>
    <row r="2044" spans="30:176" ht="12.75" x14ac:dyDescent="0.2">
      <c r="AD2044" s="63">
        <v>35781</v>
      </c>
      <c r="AE2044" s="64">
        <v>35796</v>
      </c>
      <c r="AF2044" s="65" t="s">
        <v>4371</v>
      </c>
      <c r="AG2044" s="66" t="s">
        <v>4373</v>
      </c>
      <c r="AH2044" s="67">
        <v>2.21</v>
      </c>
      <c r="AI2044" s="68" t="s">
        <v>4374</v>
      </c>
      <c r="AJ2044" s="67">
        <v>0</v>
      </c>
      <c r="AK2044" s="69">
        <v>460000</v>
      </c>
      <c r="FT2044" s="14"/>
    </row>
    <row r="2045" spans="30:176" ht="12.75" x14ac:dyDescent="0.2">
      <c r="AD2045" s="63">
        <v>35781</v>
      </c>
      <c r="AE2045" s="64">
        <v>35796</v>
      </c>
      <c r="AF2045" s="65" t="s">
        <v>4375</v>
      </c>
      <c r="AG2045" s="66" t="s">
        <v>4376</v>
      </c>
      <c r="AH2045" s="67">
        <v>2.48</v>
      </c>
      <c r="AI2045" s="68" t="s">
        <v>2254</v>
      </c>
      <c r="AJ2045" s="67">
        <v>0</v>
      </c>
      <c r="AK2045" s="69">
        <v>1000000</v>
      </c>
      <c r="FT2045" s="14"/>
    </row>
    <row r="2046" spans="30:176" ht="12.75" x14ac:dyDescent="0.2">
      <c r="AD2046" s="63">
        <v>35781</v>
      </c>
      <c r="AE2046" s="64">
        <v>35796</v>
      </c>
      <c r="AF2046" s="65" t="s">
        <v>4375</v>
      </c>
      <c r="AG2046" s="66" t="s">
        <v>4376</v>
      </c>
      <c r="AH2046" s="67">
        <v>2.46</v>
      </c>
      <c r="AI2046" s="68" t="s">
        <v>2254</v>
      </c>
      <c r="AJ2046" s="67">
        <v>0</v>
      </c>
      <c r="AK2046" s="69">
        <v>1000000</v>
      </c>
      <c r="FT2046" s="14"/>
    </row>
    <row r="2047" spans="30:176" ht="12.75" x14ac:dyDescent="0.2">
      <c r="AD2047" s="63">
        <v>35782</v>
      </c>
      <c r="AE2047" s="64">
        <v>35796</v>
      </c>
      <c r="AF2047" s="65" t="s">
        <v>4377</v>
      </c>
      <c r="AG2047" s="66" t="s">
        <v>4378</v>
      </c>
      <c r="AH2047" s="67">
        <v>2.4500000000000002</v>
      </c>
      <c r="AI2047" s="68" t="s">
        <v>2254</v>
      </c>
      <c r="AJ2047" s="67">
        <v>0</v>
      </c>
      <c r="AK2047" s="69">
        <v>1000000</v>
      </c>
      <c r="FT2047" s="14"/>
    </row>
    <row r="2048" spans="30:176" ht="12.75" x14ac:dyDescent="0.2">
      <c r="AD2048" s="63">
        <v>35782</v>
      </c>
      <c r="AE2048" s="64">
        <v>35796</v>
      </c>
      <c r="AF2048" s="65" t="s">
        <v>4377</v>
      </c>
      <c r="AG2048" s="66" t="s">
        <v>4378</v>
      </c>
      <c r="AH2048" s="67">
        <v>2.4900000000000002</v>
      </c>
      <c r="AI2048" s="68" t="s">
        <v>2254</v>
      </c>
      <c r="AJ2048" s="67">
        <v>0</v>
      </c>
      <c r="AK2048" s="69">
        <v>-1000000</v>
      </c>
      <c r="FT2048" s="14"/>
    </row>
    <row r="2049" spans="30:176" ht="12.75" x14ac:dyDescent="0.2">
      <c r="AD2049" s="63">
        <v>35782</v>
      </c>
      <c r="AE2049" s="64">
        <v>35796</v>
      </c>
      <c r="AF2049" s="65" t="s">
        <v>4379</v>
      </c>
      <c r="AG2049" s="66" t="s">
        <v>4380</v>
      </c>
      <c r="AH2049" s="67">
        <v>2.38</v>
      </c>
      <c r="AI2049" s="68" t="s">
        <v>2254</v>
      </c>
      <c r="AJ2049" s="67">
        <v>0</v>
      </c>
      <c r="AK2049" s="69">
        <v>-1500000</v>
      </c>
      <c r="FT2049" s="14"/>
    </row>
    <row r="2050" spans="30:176" ht="12.75" x14ac:dyDescent="0.2">
      <c r="AD2050" s="63">
        <v>35782</v>
      </c>
      <c r="AE2050" s="64">
        <v>35796</v>
      </c>
      <c r="AF2050" s="65" t="s">
        <v>4379</v>
      </c>
      <c r="AG2050" s="66" t="s">
        <v>4380</v>
      </c>
      <c r="AH2050" s="67">
        <v>2.46</v>
      </c>
      <c r="AI2050" s="68" t="s">
        <v>2254</v>
      </c>
      <c r="AJ2050" s="67">
        <v>0</v>
      </c>
      <c r="AK2050" s="69">
        <v>-500000</v>
      </c>
      <c r="FT2050" s="14"/>
    </row>
    <row r="2051" spans="30:176" ht="12.75" x14ac:dyDescent="0.2">
      <c r="AD2051" s="63">
        <v>35783</v>
      </c>
      <c r="AE2051" s="64">
        <v>35796</v>
      </c>
      <c r="AF2051" s="65" t="s">
        <v>4381</v>
      </c>
      <c r="AG2051" s="66" t="s">
        <v>4382</v>
      </c>
      <c r="AH2051" s="67">
        <v>2.46</v>
      </c>
      <c r="AI2051" s="68" t="s">
        <v>2254</v>
      </c>
      <c r="AJ2051" s="67">
        <v>0</v>
      </c>
      <c r="AK2051" s="69">
        <v>-500000</v>
      </c>
      <c r="FT2051" s="14"/>
    </row>
    <row r="2052" spans="30:176" ht="12.75" x14ac:dyDescent="0.2">
      <c r="AD2052" s="63">
        <v>35783</v>
      </c>
      <c r="AE2052" s="64">
        <v>35796</v>
      </c>
      <c r="AF2052" s="65" t="s">
        <v>4383</v>
      </c>
      <c r="AG2052" s="66" t="s">
        <v>4384</v>
      </c>
      <c r="AH2052" s="67">
        <v>2.44</v>
      </c>
      <c r="AI2052" s="68" t="s">
        <v>2280</v>
      </c>
      <c r="AJ2052" s="67">
        <v>0</v>
      </c>
      <c r="AK2052" s="69">
        <v>2000000</v>
      </c>
      <c r="FT2052" s="14"/>
    </row>
    <row r="2053" spans="30:176" ht="12.75" x14ac:dyDescent="0.2">
      <c r="AD2053" s="63">
        <v>35783</v>
      </c>
      <c r="AE2053" s="64">
        <v>35796</v>
      </c>
      <c r="AF2053" s="65" t="s">
        <v>4383</v>
      </c>
      <c r="AG2053" s="66" t="s">
        <v>4384</v>
      </c>
      <c r="AH2053" s="67">
        <v>2.4700000000000002</v>
      </c>
      <c r="AI2053" s="68" t="s">
        <v>2280</v>
      </c>
      <c r="AJ2053" s="67">
        <v>0</v>
      </c>
      <c r="AK2053" s="69">
        <v>1000000</v>
      </c>
      <c r="FT2053" s="14"/>
    </row>
    <row r="2054" spans="30:176" ht="12.75" x14ac:dyDescent="0.2">
      <c r="AD2054" s="63">
        <v>35783</v>
      </c>
      <c r="AE2054" s="64">
        <v>35796</v>
      </c>
      <c r="AF2054" s="65" t="s">
        <v>4383</v>
      </c>
      <c r="AG2054" s="66" t="s">
        <v>4384</v>
      </c>
      <c r="AH2054" s="67">
        <v>2.46</v>
      </c>
      <c r="AI2054" s="68" t="s">
        <v>2280</v>
      </c>
      <c r="AJ2054" s="67">
        <v>0</v>
      </c>
      <c r="AK2054" s="69">
        <v>500000</v>
      </c>
      <c r="FT2054" s="14"/>
    </row>
    <row r="2055" spans="30:176" ht="12.75" x14ac:dyDescent="0.2">
      <c r="AD2055" s="63">
        <v>35786</v>
      </c>
      <c r="AE2055" s="64">
        <v>35796</v>
      </c>
      <c r="AF2055" s="65" t="s">
        <v>4385</v>
      </c>
      <c r="AG2055" s="66" t="s">
        <v>4386</v>
      </c>
      <c r="AH2055" s="67">
        <v>2.4500000000000002</v>
      </c>
      <c r="AI2055" s="68" t="s">
        <v>2254</v>
      </c>
      <c r="AJ2055" s="67">
        <v>0</v>
      </c>
      <c r="AK2055" s="69">
        <v>-1000000</v>
      </c>
      <c r="FT2055" s="14"/>
    </row>
    <row r="2056" spans="30:176" ht="12.75" x14ac:dyDescent="0.2">
      <c r="AD2056" s="63">
        <v>35786</v>
      </c>
      <c r="AE2056" s="64">
        <v>35796</v>
      </c>
      <c r="AF2056" s="65" t="s">
        <v>4385</v>
      </c>
      <c r="AG2056" s="66" t="s">
        <v>4386</v>
      </c>
      <c r="AH2056" s="67">
        <v>2.4249999999999998</v>
      </c>
      <c r="AI2056" s="68" t="s">
        <v>2280</v>
      </c>
      <c r="AJ2056" s="67">
        <v>0</v>
      </c>
      <c r="AK2056" s="69">
        <v>1000000</v>
      </c>
      <c r="FT2056" s="14"/>
    </row>
    <row r="2057" spans="30:176" ht="12.75" x14ac:dyDescent="0.2">
      <c r="AD2057" s="63">
        <v>35787</v>
      </c>
      <c r="AE2057" s="64">
        <v>35796</v>
      </c>
      <c r="AF2057" s="65" t="s">
        <v>4387</v>
      </c>
      <c r="AG2057" s="66" t="s">
        <v>4388</v>
      </c>
      <c r="AH2057" s="67">
        <v>2.21</v>
      </c>
      <c r="AI2057" s="68" t="s">
        <v>2254</v>
      </c>
      <c r="AJ2057" s="67">
        <v>0</v>
      </c>
      <c r="AK2057" s="69">
        <v>-625000</v>
      </c>
      <c r="FT2057" s="14"/>
    </row>
    <row r="2058" spans="30:176" ht="12.75" x14ac:dyDescent="0.2">
      <c r="AD2058" s="63">
        <v>35787</v>
      </c>
      <c r="AE2058" s="64">
        <v>35796</v>
      </c>
      <c r="AF2058" s="65" t="s">
        <v>4387</v>
      </c>
      <c r="AG2058" s="66" t="s">
        <v>4389</v>
      </c>
      <c r="AH2058" s="67">
        <v>2.2200000000000002</v>
      </c>
      <c r="AI2058" s="68" t="s">
        <v>2254</v>
      </c>
      <c r="AJ2058" s="67">
        <v>0</v>
      </c>
      <c r="AK2058" s="69">
        <v>-1500000</v>
      </c>
      <c r="FT2058" s="14"/>
    </row>
    <row r="2059" spans="30:176" ht="12.75" x14ac:dyDescent="0.2">
      <c r="AD2059" s="63">
        <v>35787</v>
      </c>
      <c r="AE2059" s="64">
        <v>35796</v>
      </c>
      <c r="AF2059" s="65" t="s">
        <v>4387</v>
      </c>
      <c r="AG2059" s="66" t="s">
        <v>4388</v>
      </c>
      <c r="AH2059" s="67">
        <v>2.21</v>
      </c>
      <c r="AI2059" s="68" t="s">
        <v>2280</v>
      </c>
      <c r="AJ2059" s="67">
        <v>0</v>
      </c>
      <c r="AK2059" s="69">
        <v>625000</v>
      </c>
      <c r="FT2059" s="14"/>
    </row>
    <row r="2060" spans="30:176" ht="12.75" x14ac:dyDescent="0.2">
      <c r="AD2060" s="63">
        <v>35787</v>
      </c>
      <c r="AE2060" s="64">
        <v>35796</v>
      </c>
      <c r="AF2060" s="65" t="s">
        <v>4387</v>
      </c>
      <c r="AG2060" s="66" t="s">
        <v>4389</v>
      </c>
      <c r="AH2060" s="67">
        <v>2.2200000000000002</v>
      </c>
      <c r="AI2060" s="68" t="s">
        <v>2280</v>
      </c>
      <c r="AJ2060" s="67">
        <v>0</v>
      </c>
      <c r="AK2060" s="69">
        <v>1500000</v>
      </c>
      <c r="FT2060" s="14"/>
    </row>
    <row r="2061" spans="30:176" ht="12.75" x14ac:dyDescent="0.2">
      <c r="AD2061" s="63">
        <v>35787</v>
      </c>
      <c r="AE2061" s="64">
        <v>35796</v>
      </c>
      <c r="AF2061" s="65" t="s">
        <v>4390</v>
      </c>
      <c r="AG2061" s="66" t="s">
        <v>4391</v>
      </c>
      <c r="AH2061" s="67">
        <v>2.31</v>
      </c>
      <c r="AI2061" s="68" t="s">
        <v>2254</v>
      </c>
      <c r="AJ2061" s="67">
        <v>0</v>
      </c>
      <c r="AK2061" s="69">
        <v>-1000000</v>
      </c>
      <c r="FT2061" s="14"/>
    </row>
    <row r="2062" spans="30:176" ht="12.75" x14ac:dyDescent="0.2">
      <c r="AD2062" s="63">
        <v>35787</v>
      </c>
      <c r="AE2062" s="64">
        <v>35796</v>
      </c>
      <c r="AF2062" s="65" t="s">
        <v>4390</v>
      </c>
      <c r="AG2062" s="66" t="s">
        <v>4391</v>
      </c>
      <c r="AH2062" s="67">
        <v>2.21</v>
      </c>
      <c r="AI2062" s="68" t="s">
        <v>2254</v>
      </c>
      <c r="AJ2062" s="67">
        <v>0</v>
      </c>
      <c r="AK2062" s="69">
        <v>-1000000</v>
      </c>
      <c r="FT2062" s="14"/>
    </row>
    <row r="2063" spans="30:176" ht="12.75" x14ac:dyDescent="0.2">
      <c r="AD2063" s="63">
        <v>35788</v>
      </c>
      <c r="AE2063" s="64">
        <v>35796</v>
      </c>
      <c r="AF2063" s="65" t="s">
        <v>4392</v>
      </c>
      <c r="AG2063" s="66" t="s">
        <v>4393</v>
      </c>
      <c r="AH2063" s="67">
        <v>2.0099999999999998</v>
      </c>
      <c r="AI2063" s="68" t="s">
        <v>4374</v>
      </c>
      <c r="AJ2063" s="67">
        <v>0</v>
      </c>
      <c r="AK2063" s="69">
        <v>-460000</v>
      </c>
      <c r="FT2063" s="14"/>
    </row>
    <row r="2064" spans="30:176" ht="12.75" x14ac:dyDescent="0.2">
      <c r="AD2064" s="63">
        <v>35793</v>
      </c>
      <c r="AE2064" s="64">
        <v>35796</v>
      </c>
      <c r="AF2064" s="65" t="s">
        <v>4394</v>
      </c>
      <c r="AG2064" s="66" t="s">
        <v>4395</v>
      </c>
      <c r="AH2064" s="67">
        <v>2.3199999999999998</v>
      </c>
      <c r="AI2064" s="68" t="s">
        <v>2254</v>
      </c>
      <c r="AJ2064" s="67">
        <v>0</v>
      </c>
      <c r="AK2064" s="69">
        <v>-500000</v>
      </c>
      <c r="FT2064" s="14"/>
    </row>
    <row r="2065" spans="30:176" ht="12.75" x14ac:dyDescent="0.2">
      <c r="AD2065" s="63">
        <v>35793</v>
      </c>
      <c r="AE2065" s="64">
        <v>35796</v>
      </c>
      <c r="AF2065" s="65" t="s">
        <v>4394</v>
      </c>
      <c r="AG2065" s="66" t="s">
        <v>4395</v>
      </c>
      <c r="AH2065" s="67">
        <v>2.35</v>
      </c>
      <c r="AI2065" s="68" t="s">
        <v>2254</v>
      </c>
      <c r="AJ2065" s="67">
        <v>0</v>
      </c>
      <c r="AK2065" s="69">
        <v>-500000</v>
      </c>
      <c r="FT2065" s="14"/>
    </row>
    <row r="2066" spans="30:176" ht="12.75" x14ac:dyDescent="0.2">
      <c r="AD2066" s="63">
        <v>35793</v>
      </c>
      <c r="AE2066" s="64">
        <v>35796</v>
      </c>
      <c r="AF2066" s="65" t="s">
        <v>4394</v>
      </c>
      <c r="AG2066" s="66"/>
      <c r="AH2066" s="67">
        <v>2.2519999999999998</v>
      </c>
      <c r="AI2066" s="68" t="s">
        <v>2254</v>
      </c>
      <c r="AJ2066" s="67">
        <v>0</v>
      </c>
      <c r="AK2066" s="69">
        <v>447054</v>
      </c>
      <c r="FT2066" s="14"/>
    </row>
    <row r="2067" spans="30:176" ht="12.75" x14ac:dyDescent="0.2">
      <c r="AD2067" s="63">
        <v>35793</v>
      </c>
      <c r="AE2067" s="64">
        <v>35796</v>
      </c>
      <c r="AF2067" s="65" t="s">
        <v>4396</v>
      </c>
      <c r="AG2067" s="66"/>
      <c r="AH2067" s="67">
        <v>2.2519999999999998</v>
      </c>
      <c r="AI2067" s="68" t="s">
        <v>2254</v>
      </c>
      <c r="AJ2067" s="67">
        <v>0</v>
      </c>
      <c r="AK2067" s="69">
        <v>-447054</v>
      </c>
      <c r="FT2067" s="14"/>
    </row>
    <row r="2068" spans="30:176" ht="12.75" x14ac:dyDescent="0.2">
      <c r="AK2068" s="69">
        <f>SUM(AK1901:AK2067)</f>
        <v>-16954000</v>
      </c>
      <c r="FT2068" s="14"/>
    </row>
    <row r="2069" spans="30:176" ht="12.75" x14ac:dyDescent="0.2">
      <c r="FT2069" s="14"/>
    </row>
    <row r="2070" spans="30:176" ht="12.75" x14ac:dyDescent="0.2">
      <c r="AD2070" s="63">
        <v>35496</v>
      </c>
      <c r="AE2070" s="64">
        <v>35827</v>
      </c>
      <c r="AF2070" s="65" t="s">
        <v>3480</v>
      </c>
      <c r="AG2070" s="66" t="s">
        <v>3481</v>
      </c>
      <c r="AH2070" s="67">
        <v>2.145</v>
      </c>
      <c r="AI2070" s="68" t="s">
        <v>2254</v>
      </c>
      <c r="AJ2070" s="67">
        <v>0</v>
      </c>
      <c r="AK2070" s="69">
        <v>700000</v>
      </c>
      <c r="FT2070" s="14"/>
    </row>
    <row r="2071" spans="30:176" ht="12.75" x14ac:dyDescent="0.2">
      <c r="AD2071" s="63">
        <v>35499</v>
      </c>
      <c r="AE2071" s="64">
        <v>35827</v>
      </c>
      <c r="AF2071" s="65" t="s">
        <v>3482</v>
      </c>
      <c r="AG2071" s="66" t="s">
        <v>3483</v>
      </c>
      <c r="AH2071" s="67">
        <v>2.1139999999999999</v>
      </c>
      <c r="AI2071" s="68" t="s">
        <v>2254</v>
      </c>
      <c r="AJ2071" s="67">
        <v>0</v>
      </c>
      <c r="AK2071" s="69">
        <v>-700000</v>
      </c>
      <c r="FT2071" s="14"/>
    </row>
    <row r="2072" spans="30:176" ht="12.75" x14ac:dyDescent="0.2">
      <c r="AD2072" s="63">
        <v>35629</v>
      </c>
      <c r="AE2072" s="64">
        <v>35827</v>
      </c>
      <c r="AF2072" s="65" t="s">
        <v>3817</v>
      </c>
      <c r="AG2072" s="66" t="s">
        <v>3818</v>
      </c>
      <c r="AH2072" s="67">
        <v>2.375</v>
      </c>
      <c r="AI2072" s="68" t="s">
        <v>2254</v>
      </c>
      <c r="AJ2072" s="67">
        <v>0</v>
      </c>
      <c r="AK2072" s="69">
        <v>-1000000</v>
      </c>
      <c r="FT2072" s="14"/>
    </row>
    <row r="2073" spans="30:176" ht="12.75" x14ac:dyDescent="0.2">
      <c r="AD2073" s="63">
        <v>35649</v>
      </c>
      <c r="AE2073" s="64">
        <v>35827</v>
      </c>
      <c r="AF2073" s="65" t="s">
        <v>4014</v>
      </c>
      <c r="AG2073" s="66" t="s">
        <v>4015</v>
      </c>
      <c r="AH2073" s="67">
        <v>2.5350000000000001</v>
      </c>
      <c r="AI2073" s="68" t="s">
        <v>2254</v>
      </c>
      <c r="AJ2073" s="67">
        <v>0</v>
      </c>
      <c r="AK2073" s="69">
        <v>300000</v>
      </c>
      <c r="FT2073" s="14"/>
    </row>
    <row r="2074" spans="30:176" ht="12.75" x14ac:dyDescent="0.2">
      <c r="AD2074" s="63">
        <v>35649</v>
      </c>
      <c r="AE2074" s="64">
        <v>35827</v>
      </c>
      <c r="AF2074" s="65" t="s">
        <v>4014</v>
      </c>
      <c r="AG2074" s="66" t="s">
        <v>4015</v>
      </c>
      <c r="AH2074" s="67">
        <v>2.5550000000000002</v>
      </c>
      <c r="AI2074" s="68" t="s">
        <v>2254</v>
      </c>
      <c r="AJ2074" s="67">
        <v>0</v>
      </c>
      <c r="AK2074" s="69">
        <v>1200000</v>
      </c>
      <c r="FT2074" s="14"/>
    </row>
    <row r="2075" spans="30:176" ht="12.75" x14ac:dyDescent="0.2">
      <c r="AD2075" s="63">
        <v>35653</v>
      </c>
      <c r="AE2075" s="64">
        <v>35827</v>
      </c>
      <c r="AF2075" s="65" t="s">
        <v>4016</v>
      </c>
      <c r="AG2075" s="66" t="s">
        <v>4017</v>
      </c>
      <c r="AH2075" s="67">
        <v>2.64</v>
      </c>
      <c r="AI2075" s="68" t="s">
        <v>2254</v>
      </c>
      <c r="AJ2075" s="67">
        <v>0</v>
      </c>
      <c r="AK2075" s="69">
        <v>500000</v>
      </c>
      <c r="FT2075" s="14"/>
    </row>
    <row r="2076" spans="30:176" ht="12.75" x14ac:dyDescent="0.2">
      <c r="AD2076" s="63">
        <v>35681</v>
      </c>
      <c r="AE2076" s="64">
        <v>35827</v>
      </c>
      <c r="AF2076" s="65" t="s">
        <v>3973</v>
      </c>
      <c r="AG2076" s="66" t="s">
        <v>3974</v>
      </c>
      <c r="AH2076" s="67">
        <v>2.6349999999999998</v>
      </c>
      <c r="AI2076" s="68" t="s">
        <v>2254</v>
      </c>
      <c r="AJ2076" s="67">
        <v>0</v>
      </c>
      <c r="AK2076" s="69">
        <v>300000</v>
      </c>
      <c r="FT2076" s="14"/>
    </row>
    <row r="2077" spans="30:176" ht="12.75" x14ac:dyDescent="0.2">
      <c r="AD2077" s="63">
        <v>35685</v>
      </c>
      <c r="AE2077" s="64">
        <v>35827</v>
      </c>
      <c r="AF2077" s="65" t="s">
        <v>3982</v>
      </c>
      <c r="AG2077" s="66" t="s">
        <v>3983</v>
      </c>
      <c r="AH2077" s="67">
        <v>2.7349999999999999</v>
      </c>
      <c r="AI2077" s="68" t="s">
        <v>2254</v>
      </c>
      <c r="AJ2077" s="67">
        <v>0</v>
      </c>
      <c r="AK2077" s="69">
        <v>500000</v>
      </c>
      <c r="FT2077" s="14"/>
    </row>
    <row r="2078" spans="30:176" ht="12.75" x14ac:dyDescent="0.2">
      <c r="AD2078" s="63">
        <v>35685</v>
      </c>
      <c r="AE2078" s="64">
        <v>35827</v>
      </c>
      <c r="AF2078" s="65" t="s">
        <v>3982</v>
      </c>
      <c r="AG2078" s="66" t="s">
        <v>3983</v>
      </c>
      <c r="AH2078" s="67">
        <v>2.7349999999999999</v>
      </c>
      <c r="AI2078" s="68" t="s">
        <v>2254</v>
      </c>
      <c r="AJ2078" s="67">
        <v>0</v>
      </c>
      <c r="AK2078" s="69">
        <v>500000</v>
      </c>
      <c r="FT2078" s="14"/>
    </row>
    <row r="2079" spans="30:176" ht="12.75" x14ac:dyDescent="0.2">
      <c r="AD2079" s="63">
        <v>35689</v>
      </c>
      <c r="AE2079" s="64">
        <v>35827</v>
      </c>
      <c r="AF2079" s="65" t="s">
        <v>4397</v>
      </c>
      <c r="AG2079" s="66" t="s">
        <v>4398</v>
      </c>
      <c r="AH2079" s="67">
        <v>2.69</v>
      </c>
      <c r="AI2079" s="68" t="s">
        <v>2254</v>
      </c>
      <c r="AJ2079" s="67">
        <v>0</v>
      </c>
      <c r="AK2079" s="69">
        <v>500000</v>
      </c>
      <c r="FT2079" s="14"/>
    </row>
    <row r="2080" spans="30:176" ht="12.75" x14ac:dyDescent="0.2">
      <c r="AD2080" s="63">
        <v>35698</v>
      </c>
      <c r="AE2080" s="64">
        <v>35827</v>
      </c>
      <c r="AF2080" s="65" t="s">
        <v>4004</v>
      </c>
      <c r="AG2080" s="66" t="s">
        <v>4399</v>
      </c>
      <c r="AH2080" s="67">
        <v>2.895</v>
      </c>
      <c r="AI2080" s="68" t="s">
        <v>2254</v>
      </c>
      <c r="AJ2080" s="67">
        <v>0</v>
      </c>
      <c r="AK2080" s="69">
        <v>300000</v>
      </c>
      <c r="FT2080" s="14"/>
    </row>
    <row r="2081" spans="30:176" ht="12.75" x14ac:dyDescent="0.2">
      <c r="AD2081" s="63">
        <v>35699</v>
      </c>
      <c r="AE2081" s="64">
        <v>35827</v>
      </c>
      <c r="AF2081" s="65" t="s">
        <v>4055</v>
      </c>
      <c r="AG2081" s="66" t="s">
        <v>4056</v>
      </c>
      <c r="AH2081" s="67">
        <v>2.96</v>
      </c>
      <c r="AI2081" s="68" t="s">
        <v>2254</v>
      </c>
      <c r="AJ2081" s="67">
        <v>0</v>
      </c>
      <c r="AK2081" s="69">
        <v>250000</v>
      </c>
      <c r="FT2081" s="14"/>
    </row>
    <row r="2082" spans="30:176" ht="12.75" x14ac:dyDescent="0.2">
      <c r="AD2082" s="63">
        <v>35702</v>
      </c>
      <c r="AE2082" s="64">
        <v>35827</v>
      </c>
      <c r="AF2082" s="65" t="s">
        <v>4059</v>
      </c>
      <c r="AG2082" s="66" t="s">
        <v>4058</v>
      </c>
      <c r="AH2082" s="67">
        <v>2.74</v>
      </c>
      <c r="AI2082" s="68" t="s">
        <v>2254</v>
      </c>
      <c r="AJ2082" s="67">
        <v>0</v>
      </c>
      <c r="AK2082" s="69">
        <v>-500000</v>
      </c>
      <c r="FT2082" s="14"/>
    </row>
    <row r="2083" spans="30:176" ht="12.75" x14ac:dyDescent="0.2">
      <c r="AD2083" s="63">
        <v>35703</v>
      </c>
      <c r="AE2083" s="64">
        <v>35827</v>
      </c>
      <c r="AF2083" s="65" t="s">
        <v>4061</v>
      </c>
      <c r="AG2083" s="66" t="s">
        <v>4062</v>
      </c>
      <c r="AH2083" s="67">
        <v>2.9649999999999999</v>
      </c>
      <c r="AI2083" s="68" t="s">
        <v>2254</v>
      </c>
      <c r="AJ2083" s="67">
        <v>0</v>
      </c>
      <c r="AK2083" s="69">
        <v>1000000</v>
      </c>
      <c r="FT2083" s="14"/>
    </row>
    <row r="2084" spans="30:176" ht="12.75" x14ac:dyDescent="0.2">
      <c r="AD2084" s="63">
        <v>35703</v>
      </c>
      <c r="AE2084" s="64">
        <v>35827</v>
      </c>
      <c r="AF2084" s="65" t="s">
        <v>4061</v>
      </c>
      <c r="AG2084" s="66" t="s">
        <v>4062</v>
      </c>
      <c r="AH2084" s="67">
        <v>2.7</v>
      </c>
      <c r="AI2084" s="68" t="s">
        <v>2254</v>
      </c>
      <c r="AJ2084" s="67">
        <v>0</v>
      </c>
      <c r="AK2084" s="69">
        <v>-1000000</v>
      </c>
      <c r="FT2084" s="14"/>
    </row>
    <row r="2085" spans="30:176" ht="12.75" x14ac:dyDescent="0.2">
      <c r="AD2085" s="63">
        <v>35723</v>
      </c>
      <c r="AE2085" s="64">
        <v>35827</v>
      </c>
      <c r="AF2085" s="65" t="s">
        <v>4118</v>
      </c>
      <c r="AG2085" s="66" t="s">
        <v>4119</v>
      </c>
      <c r="AH2085" s="67">
        <v>3.08</v>
      </c>
      <c r="AI2085" s="68" t="s">
        <v>2280</v>
      </c>
      <c r="AJ2085" s="67">
        <v>0</v>
      </c>
      <c r="AK2085" s="69">
        <v>-3000000</v>
      </c>
      <c r="FT2085" s="14"/>
    </row>
    <row r="2086" spans="30:176" ht="12.75" x14ac:dyDescent="0.2">
      <c r="AD2086" s="63">
        <v>35724</v>
      </c>
      <c r="AE2086" s="64">
        <v>35827</v>
      </c>
      <c r="AF2086" s="65" t="s">
        <v>4121</v>
      </c>
      <c r="AG2086" s="66" t="s">
        <v>4273</v>
      </c>
      <c r="AH2086" s="67">
        <v>3.06</v>
      </c>
      <c r="AI2086" s="68" t="s">
        <v>2280</v>
      </c>
      <c r="AJ2086" s="67">
        <v>0</v>
      </c>
      <c r="AK2086" s="69">
        <v>-1000000</v>
      </c>
      <c r="FT2086" s="14"/>
    </row>
    <row r="2087" spans="30:176" ht="12.75" x14ac:dyDescent="0.2">
      <c r="AD2087" s="63">
        <v>35725</v>
      </c>
      <c r="AE2087" s="64">
        <v>35827</v>
      </c>
      <c r="AF2087" s="65" t="s">
        <v>4400</v>
      </c>
      <c r="AG2087" s="66" t="s">
        <v>4165</v>
      </c>
      <c r="AH2087" s="67">
        <v>3.1</v>
      </c>
      <c r="AI2087" s="68" t="s">
        <v>2254</v>
      </c>
      <c r="AJ2087" s="67">
        <v>0</v>
      </c>
      <c r="AK2087" s="69">
        <v>300000</v>
      </c>
      <c r="FT2087" s="14"/>
    </row>
    <row r="2088" spans="30:176" ht="12.75" x14ac:dyDescent="0.2">
      <c r="AD2088" s="63">
        <v>35726</v>
      </c>
      <c r="AE2088" s="64">
        <v>35827</v>
      </c>
      <c r="AF2088" s="65" t="s">
        <v>4129</v>
      </c>
      <c r="AG2088" s="66" t="s">
        <v>4130</v>
      </c>
      <c r="AH2088" s="67">
        <v>3.16</v>
      </c>
      <c r="AI2088" s="68" t="s">
        <v>2280</v>
      </c>
      <c r="AJ2088" s="67">
        <v>0</v>
      </c>
      <c r="AK2088" s="69">
        <v>-500000</v>
      </c>
      <c r="FT2088" s="14"/>
    </row>
    <row r="2089" spans="30:176" ht="12.75" x14ac:dyDescent="0.2">
      <c r="AD2089" s="63">
        <v>35726</v>
      </c>
      <c r="AE2089" s="64">
        <v>35827</v>
      </c>
      <c r="AF2089" s="65" t="s">
        <v>4129</v>
      </c>
      <c r="AG2089" s="66" t="s">
        <v>4130</v>
      </c>
      <c r="AH2089" s="67">
        <v>3.16</v>
      </c>
      <c r="AI2089" s="68" t="s">
        <v>2280</v>
      </c>
      <c r="AJ2089" s="67">
        <v>0</v>
      </c>
      <c r="AK2089" s="69">
        <v>-500000</v>
      </c>
      <c r="FT2089" s="14"/>
    </row>
    <row r="2090" spans="30:176" ht="12.75" x14ac:dyDescent="0.2">
      <c r="AD2090" s="63">
        <v>35726</v>
      </c>
      <c r="AE2090" s="64">
        <v>35827</v>
      </c>
      <c r="AF2090" s="65" t="s">
        <v>4129</v>
      </c>
      <c r="AG2090" s="66" t="s">
        <v>4130</v>
      </c>
      <c r="AH2090" s="67">
        <v>3.17</v>
      </c>
      <c r="AI2090" s="68" t="s">
        <v>2280</v>
      </c>
      <c r="AJ2090" s="67">
        <v>0</v>
      </c>
      <c r="AK2090" s="69">
        <v>-1000000</v>
      </c>
      <c r="FT2090" s="14"/>
    </row>
    <row r="2091" spans="30:176" ht="12.75" x14ac:dyDescent="0.2">
      <c r="AD2091" s="63">
        <v>35731</v>
      </c>
      <c r="AE2091" s="64">
        <v>35827</v>
      </c>
      <c r="AF2091" s="65" t="s">
        <v>4168</v>
      </c>
      <c r="AG2091" s="66" t="s">
        <v>4169</v>
      </c>
      <c r="AH2091" s="67">
        <v>3.02</v>
      </c>
      <c r="AI2091" s="68" t="s">
        <v>2254</v>
      </c>
      <c r="AJ2091" s="67">
        <v>0</v>
      </c>
      <c r="AK2091" s="69">
        <v>-200000</v>
      </c>
      <c r="FT2091" s="14"/>
    </row>
    <row r="2092" spans="30:176" ht="12.75" x14ac:dyDescent="0.2">
      <c r="AD2092" s="63">
        <v>35744</v>
      </c>
      <c r="AE2092" s="64">
        <v>35827</v>
      </c>
      <c r="AF2092" s="65" t="s">
        <v>4401</v>
      </c>
      <c r="AG2092" s="66" t="s">
        <v>4402</v>
      </c>
      <c r="AH2092" s="67">
        <v>3.0049999999999999</v>
      </c>
      <c r="AI2092" s="68" t="s">
        <v>2280</v>
      </c>
      <c r="AJ2092" s="67">
        <v>0</v>
      </c>
      <c r="AK2092" s="69">
        <v>500000</v>
      </c>
      <c r="FT2092" s="14"/>
    </row>
    <row r="2093" spans="30:176" ht="12.75" x14ac:dyDescent="0.2">
      <c r="AD2093" s="63">
        <v>35751</v>
      </c>
      <c r="AE2093" s="64">
        <v>35827</v>
      </c>
      <c r="AF2093" s="65" t="s">
        <v>4187</v>
      </c>
      <c r="AG2093" s="66" t="s">
        <v>4188</v>
      </c>
      <c r="AH2093" s="67">
        <v>2.8119999999999998</v>
      </c>
      <c r="AI2093" s="68" t="s">
        <v>2254</v>
      </c>
      <c r="AJ2093" s="67">
        <v>0</v>
      </c>
      <c r="AK2093" s="69">
        <v>20000</v>
      </c>
      <c r="FT2093" s="14"/>
    </row>
    <row r="2094" spans="30:176" ht="12.75" x14ac:dyDescent="0.2">
      <c r="AD2094" s="63">
        <v>35752</v>
      </c>
      <c r="AE2094" s="64">
        <v>35827</v>
      </c>
      <c r="AF2094" s="65" t="s">
        <v>4191</v>
      </c>
      <c r="AG2094" s="66" t="s">
        <v>4248</v>
      </c>
      <c r="AH2094" s="67">
        <v>2.7250000000000001</v>
      </c>
      <c r="AI2094" s="68" t="s">
        <v>2254</v>
      </c>
      <c r="AJ2094" s="67">
        <v>0</v>
      </c>
      <c r="AK2094" s="69">
        <v>-50000</v>
      </c>
      <c r="FT2094" s="14"/>
    </row>
    <row r="2095" spans="30:176" ht="12.75" x14ac:dyDescent="0.2">
      <c r="AD2095" s="63">
        <v>35758</v>
      </c>
      <c r="AE2095" s="64">
        <v>35827</v>
      </c>
      <c r="AF2095" s="65" t="s">
        <v>4333</v>
      </c>
      <c r="AG2095" s="66" t="s">
        <v>4334</v>
      </c>
      <c r="AH2095" s="67">
        <v>2.5099999999999998</v>
      </c>
      <c r="AI2095" s="68" t="s">
        <v>2254</v>
      </c>
      <c r="AJ2095" s="67">
        <v>0</v>
      </c>
      <c r="AK2095" s="69">
        <v>-500000</v>
      </c>
      <c r="FT2095" s="14"/>
    </row>
    <row r="2096" spans="30:176" ht="12.75" x14ac:dyDescent="0.2">
      <c r="AD2096" s="63">
        <v>35758</v>
      </c>
      <c r="AE2096" s="64">
        <v>35827</v>
      </c>
      <c r="AF2096" s="65" t="s">
        <v>4333</v>
      </c>
      <c r="AG2096" s="66" t="s">
        <v>4334</v>
      </c>
      <c r="AH2096" s="67">
        <v>2.5350000000000001</v>
      </c>
      <c r="AI2096" s="68" t="s">
        <v>2254</v>
      </c>
      <c r="AJ2096" s="67">
        <v>0</v>
      </c>
      <c r="AK2096" s="69">
        <v>-1000000</v>
      </c>
      <c r="FT2096" s="14"/>
    </row>
    <row r="2097" spans="30:176" ht="12.75" x14ac:dyDescent="0.2">
      <c r="AD2097" s="63">
        <v>35758</v>
      </c>
      <c r="AE2097" s="64">
        <v>35827</v>
      </c>
      <c r="AF2097" s="65" t="s">
        <v>4261</v>
      </c>
      <c r="AG2097" s="66" t="s">
        <v>4262</v>
      </c>
      <c r="AH2097" s="67">
        <v>2.59</v>
      </c>
      <c r="AI2097" s="68" t="s">
        <v>2254</v>
      </c>
      <c r="AJ2097" s="67">
        <v>0</v>
      </c>
      <c r="AK2097" s="69">
        <v>-500000</v>
      </c>
      <c r="FT2097" s="14"/>
    </row>
    <row r="2098" spans="30:176" ht="12.75" x14ac:dyDescent="0.2">
      <c r="AD2098" s="63">
        <v>35759</v>
      </c>
      <c r="AE2098" s="64">
        <v>35827</v>
      </c>
      <c r="AF2098" s="65" t="s">
        <v>4336</v>
      </c>
      <c r="AG2098" s="66" t="s">
        <v>4337</v>
      </c>
      <c r="AH2098" s="67">
        <v>2.48</v>
      </c>
      <c r="AI2098" s="68" t="s">
        <v>2254</v>
      </c>
      <c r="AJ2098" s="67">
        <v>0</v>
      </c>
      <c r="AK2098" s="69">
        <v>-100000</v>
      </c>
      <c r="FT2098" s="14"/>
    </row>
    <row r="2099" spans="30:176" ht="12.75" x14ac:dyDescent="0.2">
      <c r="AD2099" s="63">
        <v>35760</v>
      </c>
      <c r="AE2099" s="64">
        <v>35827</v>
      </c>
      <c r="AF2099" s="65" t="s">
        <v>4338</v>
      </c>
      <c r="AG2099" s="66" t="s">
        <v>4341</v>
      </c>
      <c r="AH2099" s="67">
        <v>2.5099999999999998</v>
      </c>
      <c r="AI2099" s="68" t="s">
        <v>2254</v>
      </c>
      <c r="AJ2099" s="67">
        <v>0</v>
      </c>
      <c r="AK2099" s="69">
        <v>-200000</v>
      </c>
      <c r="FT2099" s="14"/>
    </row>
    <row r="2100" spans="30:176" ht="12.75" x14ac:dyDescent="0.2">
      <c r="AD2100" s="63">
        <v>35760</v>
      </c>
      <c r="AE2100" s="64">
        <v>35827</v>
      </c>
      <c r="AF2100" s="65" t="s">
        <v>4338</v>
      </c>
      <c r="AG2100" s="66" t="s">
        <v>4341</v>
      </c>
      <c r="AH2100" s="67">
        <v>2.5099999999999998</v>
      </c>
      <c r="AI2100" s="68" t="s">
        <v>2254</v>
      </c>
      <c r="AJ2100" s="67">
        <v>0</v>
      </c>
      <c r="AK2100" s="69">
        <v>-100000</v>
      </c>
      <c r="FT2100" s="14"/>
    </row>
    <row r="2101" spans="30:176" ht="12.75" x14ac:dyDescent="0.2">
      <c r="AD2101" s="63">
        <v>35760</v>
      </c>
      <c r="AE2101" s="64">
        <v>35827</v>
      </c>
      <c r="AF2101" s="65" t="s">
        <v>4338</v>
      </c>
      <c r="AG2101" s="66" t="s">
        <v>4341</v>
      </c>
      <c r="AH2101" s="67">
        <v>2.4900000000000002</v>
      </c>
      <c r="AI2101" s="68" t="s">
        <v>2254</v>
      </c>
      <c r="AJ2101" s="67">
        <v>0</v>
      </c>
      <c r="AK2101" s="69">
        <v>-100000</v>
      </c>
      <c r="FT2101" s="14"/>
    </row>
    <row r="2102" spans="30:176" ht="12.75" x14ac:dyDescent="0.2">
      <c r="AD2102" s="63">
        <v>35765</v>
      </c>
      <c r="AE2102" s="64">
        <v>35827</v>
      </c>
      <c r="AF2102" s="65" t="s">
        <v>4403</v>
      </c>
      <c r="AG2102" s="66" t="s">
        <v>4404</v>
      </c>
      <c r="AH2102" s="67">
        <v>2.585</v>
      </c>
      <c r="AI2102" s="68" t="s">
        <v>2254</v>
      </c>
      <c r="AJ2102" s="67">
        <v>0</v>
      </c>
      <c r="AK2102" s="69">
        <v>1000000</v>
      </c>
      <c r="FT2102" s="14"/>
    </row>
    <row r="2103" spans="30:176" ht="12.75" x14ac:dyDescent="0.2">
      <c r="AD2103" s="63">
        <v>35766</v>
      </c>
      <c r="AE2103" s="64">
        <v>35827</v>
      </c>
      <c r="AF2103" s="65" t="s">
        <v>4345</v>
      </c>
      <c r="AG2103" s="66" t="s">
        <v>4346</v>
      </c>
      <c r="AH2103" s="67">
        <v>2.67</v>
      </c>
      <c r="AI2103" s="68" t="s">
        <v>2254</v>
      </c>
      <c r="AJ2103" s="67">
        <v>0</v>
      </c>
      <c r="AK2103" s="69">
        <v>150000</v>
      </c>
      <c r="FT2103" s="14"/>
    </row>
    <row r="2104" spans="30:176" ht="12.75" x14ac:dyDescent="0.2">
      <c r="AD2104" s="63">
        <v>35766</v>
      </c>
      <c r="AE2104" s="64">
        <v>35827</v>
      </c>
      <c r="AF2104" s="65" t="s">
        <v>4347</v>
      </c>
      <c r="AG2104" s="66" t="s">
        <v>4405</v>
      </c>
      <c r="AH2104" s="67">
        <v>2.6549999999999998</v>
      </c>
      <c r="AI2104" s="68" t="s">
        <v>2254</v>
      </c>
      <c r="AJ2104" s="67">
        <v>0</v>
      </c>
      <c r="AK2104" s="69">
        <v>-100000</v>
      </c>
      <c r="FT2104" s="14"/>
    </row>
    <row r="2105" spans="30:176" ht="12.75" x14ac:dyDescent="0.2">
      <c r="AD2105" s="63">
        <v>35767</v>
      </c>
      <c r="AE2105" s="64">
        <v>35827</v>
      </c>
      <c r="AF2105" s="65" t="s">
        <v>4406</v>
      </c>
      <c r="AG2105" s="66" t="s">
        <v>4407</v>
      </c>
      <c r="AH2105" s="67">
        <v>2.54</v>
      </c>
      <c r="AI2105" s="68" t="s">
        <v>2254</v>
      </c>
      <c r="AJ2105" s="67">
        <v>0</v>
      </c>
      <c r="AK2105" s="69">
        <v>-150000</v>
      </c>
      <c r="FT2105" s="14"/>
    </row>
    <row r="2106" spans="30:176" ht="12.75" customHeight="1" x14ac:dyDescent="0.2">
      <c r="AD2106" s="63">
        <v>35772</v>
      </c>
      <c r="AE2106" s="64">
        <v>35827</v>
      </c>
      <c r="AF2106" s="65" t="s">
        <v>4353</v>
      </c>
      <c r="AG2106" s="66" t="s">
        <v>4408</v>
      </c>
      <c r="AH2106" s="67">
        <v>2.33</v>
      </c>
      <c r="AI2106" s="68" t="s">
        <v>2254</v>
      </c>
      <c r="AJ2106" s="67">
        <v>0</v>
      </c>
      <c r="AK2106" s="69">
        <v>-100000</v>
      </c>
      <c r="FT2106" s="14"/>
    </row>
    <row r="2107" spans="30:176" ht="12.75" customHeight="1" x14ac:dyDescent="0.2">
      <c r="AD2107" s="63">
        <v>35772</v>
      </c>
      <c r="AE2107" s="64">
        <v>35827</v>
      </c>
      <c r="AF2107" s="65" t="s">
        <v>4353</v>
      </c>
      <c r="AG2107" s="66" t="s">
        <v>4408</v>
      </c>
      <c r="AH2107" s="67">
        <v>2.36</v>
      </c>
      <c r="AI2107" s="68" t="s">
        <v>2254</v>
      </c>
      <c r="AJ2107" s="67">
        <v>0</v>
      </c>
      <c r="AK2107" s="69">
        <v>-100000</v>
      </c>
      <c r="FT2107" s="14"/>
    </row>
    <row r="2108" spans="30:176" ht="12.75" customHeight="1" x14ac:dyDescent="0.2">
      <c r="AD2108" s="63">
        <v>35773</v>
      </c>
      <c r="AE2108" s="64">
        <v>35827</v>
      </c>
      <c r="AF2108" s="65" t="s">
        <v>4355</v>
      </c>
      <c r="AG2108" s="66" t="s">
        <v>4356</v>
      </c>
      <c r="AH2108" s="67">
        <v>2.46</v>
      </c>
      <c r="AI2108" s="68" t="s">
        <v>2280</v>
      </c>
      <c r="AJ2108" s="67">
        <v>0</v>
      </c>
      <c r="AK2108" s="69">
        <v>1000000</v>
      </c>
      <c r="FT2108" s="14"/>
    </row>
    <row r="2109" spans="30:176" ht="12.75" customHeight="1" x14ac:dyDescent="0.2">
      <c r="AD2109" s="63">
        <v>35773</v>
      </c>
      <c r="AE2109" s="64">
        <v>35827</v>
      </c>
      <c r="AF2109" s="65" t="s">
        <v>4355</v>
      </c>
      <c r="AG2109" s="66" t="s">
        <v>4356</v>
      </c>
      <c r="AH2109" s="67">
        <v>2.4500000000000002</v>
      </c>
      <c r="AI2109" s="68" t="s">
        <v>2280</v>
      </c>
      <c r="AJ2109" s="67">
        <v>0</v>
      </c>
      <c r="AK2109" s="69">
        <v>500000</v>
      </c>
      <c r="FT2109" s="14"/>
    </row>
    <row r="2110" spans="30:176" ht="12.75" customHeight="1" x14ac:dyDescent="0.2">
      <c r="AD2110" s="63">
        <v>35775</v>
      </c>
      <c r="AE2110" s="64">
        <v>35827</v>
      </c>
      <c r="AF2110" s="65" t="s">
        <v>4362</v>
      </c>
      <c r="AG2110" s="66" t="s">
        <v>4363</v>
      </c>
      <c r="AH2110" s="67">
        <v>2.35</v>
      </c>
      <c r="AI2110" s="68" t="s">
        <v>2254</v>
      </c>
      <c r="AJ2110" s="67">
        <v>0</v>
      </c>
      <c r="AK2110" s="69">
        <v>-40000</v>
      </c>
      <c r="FT2110" s="14"/>
    </row>
    <row r="2111" spans="30:176" ht="12.75" customHeight="1" x14ac:dyDescent="0.2">
      <c r="AD2111" s="63">
        <v>35779</v>
      </c>
      <c r="AE2111" s="64">
        <v>35827</v>
      </c>
      <c r="AF2111" s="65" t="s">
        <v>4409</v>
      </c>
      <c r="AG2111" s="66" t="s">
        <v>4410</v>
      </c>
      <c r="AH2111" s="67">
        <v>2.2400000000000002</v>
      </c>
      <c r="AI2111" s="68" t="s">
        <v>2254</v>
      </c>
      <c r="AJ2111" s="67">
        <v>0</v>
      </c>
      <c r="AK2111" s="69">
        <v>-750000</v>
      </c>
      <c r="FT2111" s="14"/>
    </row>
    <row r="2112" spans="30:176" ht="12.75" customHeight="1" x14ac:dyDescent="0.2">
      <c r="AD2112" s="63">
        <v>35779</v>
      </c>
      <c r="AE2112" s="64">
        <v>35827</v>
      </c>
      <c r="AF2112" s="65" t="s">
        <v>4409</v>
      </c>
      <c r="AG2112" s="66" t="s">
        <v>4410</v>
      </c>
      <c r="AH2112" s="67">
        <v>2.27</v>
      </c>
      <c r="AI2112" s="68" t="s">
        <v>2254</v>
      </c>
      <c r="AJ2112" s="67">
        <v>0</v>
      </c>
      <c r="AK2112" s="69">
        <v>-750000</v>
      </c>
      <c r="FT2112" s="14"/>
    </row>
    <row r="2113" spans="30:176" ht="12.75" customHeight="1" x14ac:dyDescent="0.2">
      <c r="AD2113" s="63">
        <v>35779</v>
      </c>
      <c r="AE2113" s="64">
        <v>35827</v>
      </c>
      <c r="AF2113" s="65" t="s">
        <v>4411</v>
      </c>
      <c r="AG2113" s="66" t="s">
        <v>4412</v>
      </c>
      <c r="AH2113" s="67">
        <v>2.2749999999999999</v>
      </c>
      <c r="AI2113" s="68" t="s">
        <v>2254</v>
      </c>
      <c r="AJ2113" s="67">
        <v>0</v>
      </c>
      <c r="AK2113" s="69">
        <v>-1000000</v>
      </c>
      <c r="FT2113" s="14"/>
    </row>
    <row r="2114" spans="30:176" ht="12.75" customHeight="1" x14ac:dyDescent="0.2">
      <c r="AD2114" s="63">
        <v>35780</v>
      </c>
      <c r="AE2114" s="64">
        <v>35827</v>
      </c>
      <c r="AF2114" s="65" t="s">
        <v>4369</v>
      </c>
      <c r="AG2114" s="66" t="s">
        <v>4370</v>
      </c>
      <c r="AH2114" s="67">
        <v>2.33</v>
      </c>
      <c r="AI2114" s="68" t="s">
        <v>2254</v>
      </c>
      <c r="AJ2114" s="67">
        <v>0</v>
      </c>
      <c r="AK2114" s="69">
        <v>-1000000</v>
      </c>
      <c r="FT2114" s="14"/>
    </row>
    <row r="2115" spans="30:176" ht="12.75" customHeight="1" x14ac:dyDescent="0.2">
      <c r="AD2115" s="63">
        <v>35781</v>
      </c>
      <c r="AE2115" s="64">
        <v>35827</v>
      </c>
      <c r="AF2115" s="65" t="s">
        <v>4375</v>
      </c>
      <c r="AG2115" s="66" t="s">
        <v>4376</v>
      </c>
      <c r="AH2115" s="67">
        <v>2.415</v>
      </c>
      <c r="AI2115" s="68" t="s">
        <v>2254</v>
      </c>
      <c r="AJ2115" s="67">
        <v>0</v>
      </c>
      <c r="AK2115" s="69">
        <v>1000000</v>
      </c>
      <c r="FT2115" s="14"/>
    </row>
    <row r="2116" spans="30:176" ht="12.75" customHeight="1" x14ac:dyDescent="0.2">
      <c r="AD2116" s="63">
        <v>35787</v>
      </c>
      <c r="AE2116" s="64">
        <v>35827</v>
      </c>
      <c r="AF2116" s="65" t="s">
        <v>4413</v>
      </c>
      <c r="AG2116" s="66" t="s">
        <v>4414</v>
      </c>
      <c r="AH2116" s="67">
        <v>2.2799999999999998</v>
      </c>
      <c r="AI2116" s="68" t="s">
        <v>2254</v>
      </c>
      <c r="AJ2116" s="67">
        <v>0</v>
      </c>
      <c r="AK2116" s="69">
        <v>-500000</v>
      </c>
      <c r="FT2116" s="14"/>
    </row>
    <row r="2117" spans="30:176" ht="12.75" customHeight="1" x14ac:dyDescent="0.2">
      <c r="AD2117" s="63">
        <v>35793</v>
      </c>
      <c r="AE2117" s="64">
        <v>35827</v>
      </c>
      <c r="AF2117" s="65" t="s">
        <v>4396</v>
      </c>
      <c r="AG2117" s="66" t="s">
        <v>4415</v>
      </c>
      <c r="AH2117" s="67">
        <v>2.2999999999999998</v>
      </c>
      <c r="AI2117" s="68" t="s">
        <v>2254</v>
      </c>
      <c r="AJ2117" s="67">
        <v>0</v>
      </c>
      <c r="AK2117" s="69">
        <v>580000</v>
      </c>
      <c r="FT2117" s="14"/>
    </row>
    <row r="2118" spans="30:176" ht="12.75" customHeight="1" x14ac:dyDescent="0.2">
      <c r="AD2118" s="63">
        <v>35793</v>
      </c>
      <c r="AE2118" s="64">
        <v>35827</v>
      </c>
      <c r="AF2118" s="65" t="s">
        <v>4396</v>
      </c>
      <c r="AG2118" s="66" t="s">
        <v>4415</v>
      </c>
      <c r="AH2118" s="67">
        <v>2.2999999999999998</v>
      </c>
      <c r="AI2118" s="68" t="s">
        <v>2254</v>
      </c>
      <c r="AJ2118" s="67">
        <v>0</v>
      </c>
      <c r="AK2118" s="69">
        <v>420000</v>
      </c>
      <c r="FT2118" s="14"/>
    </row>
    <row r="2119" spans="30:176" ht="12.75" customHeight="1" x14ac:dyDescent="0.2">
      <c r="AD2119" s="63">
        <v>35793</v>
      </c>
      <c r="AE2119" s="64">
        <v>35827</v>
      </c>
      <c r="AF2119" s="65" t="s">
        <v>4394</v>
      </c>
      <c r="AG2119" s="66" t="s">
        <v>4395</v>
      </c>
      <c r="AH2119" s="67">
        <v>2.29</v>
      </c>
      <c r="AI2119" s="68" t="s">
        <v>2254</v>
      </c>
      <c r="AJ2119" s="67">
        <v>0</v>
      </c>
      <c r="AK2119" s="69">
        <v>1000000</v>
      </c>
      <c r="FT2119" s="14"/>
    </row>
    <row r="2120" spans="30:176" ht="12.75" customHeight="1" x14ac:dyDescent="0.2">
      <c r="AD2120" s="63">
        <v>35794</v>
      </c>
      <c r="AE2120" s="64">
        <v>35827</v>
      </c>
      <c r="AF2120" s="65" t="s">
        <v>4416</v>
      </c>
      <c r="AG2120" s="66" t="s">
        <v>4417</v>
      </c>
      <c r="AH2120" s="67">
        <v>2.27</v>
      </c>
      <c r="AI2120" s="68" t="s">
        <v>2254</v>
      </c>
      <c r="AJ2120" s="67">
        <v>0</v>
      </c>
      <c r="AK2120" s="69">
        <v>500000</v>
      </c>
      <c r="FT2120" s="14"/>
    </row>
    <row r="2121" spans="30:176" ht="12.75" customHeight="1" x14ac:dyDescent="0.2">
      <c r="AD2121" s="63">
        <v>35794</v>
      </c>
      <c r="AE2121" s="64">
        <v>35827</v>
      </c>
      <c r="AF2121" s="65" t="s">
        <v>4416</v>
      </c>
      <c r="AG2121" s="66" t="s">
        <v>4417</v>
      </c>
      <c r="AH2121" s="67">
        <v>2.21</v>
      </c>
      <c r="AI2121" s="68" t="s">
        <v>2254</v>
      </c>
      <c r="AJ2121" s="67">
        <v>0</v>
      </c>
      <c r="AK2121" s="69">
        <v>1000000</v>
      </c>
      <c r="FT2121" s="14"/>
    </row>
    <row r="2122" spans="30:176" ht="12.75" customHeight="1" x14ac:dyDescent="0.2">
      <c r="AD2122" s="63">
        <v>35795</v>
      </c>
      <c r="AE2122" s="64">
        <v>35827</v>
      </c>
      <c r="AF2122" s="65" t="s">
        <v>4418</v>
      </c>
      <c r="AG2122" s="66" t="s">
        <v>4419</v>
      </c>
      <c r="AH2122" s="67">
        <v>2.2799999999999998</v>
      </c>
      <c r="AI2122" s="68" t="s">
        <v>2254</v>
      </c>
      <c r="AJ2122" s="67">
        <v>0</v>
      </c>
      <c r="AK2122" s="69">
        <v>-250000</v>
      </c>
      <c r="FT2122" s="14"/>
    </row>
    <row r="2123" spans="30:176" ht="12.75" customHeight="1" x14ac:dyDescent="0.2">
      <c r="AD2123" s="63">
        <v>35795</v>
      </c>
      <c r="AE2123" s="64">
        <v>35827</v>
      </c>
      <c r="AF2123" s="65" t="s">
        <v>4418</v>
      </c>
      <c r="AG2123" s="66" t="s">
        <v>4419</v>
      </c>
      <c r="AH2123" s="67">
        <v>2.25</v>
      </c>
      <c r="AI2123" s="68" t="s">
        <v>2254</v>
      </c>
      <c r="AJ2123" s="67">
        <v>0</v>
      </c>
      <c r="AK2123" s="69">
        <v>-1000000</v>
      </c>
      <c r="FT2123" s="14"/>
    </row>
    <row r="2124" spans="30:176" ht="12.75" customHeight="1" x14ac:dyDescent="0.2">
      <c r="AD2124" s="63">
        <v>35795</v>
      </c>
      <c r="AE2124" s="64">
        <v>35827</v>
      </c>
      <c r="AF2124" s="65" t="s">
        <v>4418</v>
      </c>
      <c r="AG2124" s="66" t="s">
        <v>4419</v>
      </c>
      <c r="AH2124" s="67">
        <v>2.2599999999999998</v>
      </c>
      <c r="AI2124" s="68" t="s">
        <v>2254</v>
      </c>
      <c r="AJ2124" s="67">
        <v>0</v>
      </c>
      <c r="AK2124" s="69">
        <v>500000</v>
      </c>
      <c r="FT2124" s="14"/>
    </row>
    <row r="2125" spans="30:176" ht="12.75" customHeight="1" x14ac:dyDescent="0.2">
      <c r="AD2125" s="63">
        <v>35797</v>
      </c>
      <c r="AE2125" s="64">
        <v>35827</v>
      </c>
      <c r="AF2125" s="65" t="s">
        <v>4420</v>
      </c>
      <c r="AG2125" s="66" t="s">
        <v>4421</v>
      </c>
      <c r="AH2125" s="67">
        <v>2.16</v>
      </c>
      <c r="AI2125" s="68" t="s">
        <v>2254</v>
      </c>
      <c r="AJ2125" s="67">
        <v>0</v>
      </c>
      <c r="AK2125" s="69">
        <v>-2800000</v>
      </c>
      <c r="FT2125" s="14"/>
    </row>
    <row r="2126" spans="30:176" ht="12.75" customHeight="1" x14ac:dyDescent="0.2">
      <c r="AD2126" s="63">
        <v>35801</v>
      </c>
      <c r="AE2126" s="64">
        <v>35827</v>
      </c>
      <c r="AF2126" s="65" t="s">
        <v>4422</v>
      </c>
      <c r="AG2126" s="66" t="s">
        <v>4423</v>
      </c>
      <c r="AH2126" s="67">
        <v>2.21</v>
      </c>
      <c r="AI2126" s="68" t="s">
        <v>2254</v>
      </c>
      <c r="AJ2126" s="67">
        <v>0</v>
      </c>
      <c r="AK2126" s="69">
        <v>-1000000</v>
      </c>
      <c r="FT2126" s="14"/>
    </row>
    <row r="2127" spans="30:176" ht="12.75" customHeight="1" x14ac:dyDescent="0.2">
      <c r="AD2127" s="63">
        <v>35801</v>
      </c>
      <c r="AE2127" s="64">
        <v>35827</v>
      </c>
      <c r="AF2127" s="65" t="s">
        <v>4422</v>
      </c>
      <c r="AG2127" s="66" t="s">
        <v>4423</v>
      </c>
      <c r="AH2127" s="67">
        <v>2.19</v>
      </c>
      <c r="AI2127" s="68" t="s">
        <v>2254</v>
      </c>
      <c r="AJ2127" s="67">
        <v>0</v>
      </c>
      <c r="AK2127" s="69">
        <v>1000000</v>
      </c>
      <c r="FT2127" s="14"/>
    </row>
    <row r="2128" spans="30:176" ht="12.75" customHeight="1" x14ac:dyDescent="0.2">
      <c r="AD2128" s="63">
        <v>35802</v>
      </c>
      <c r="AE2128" s="64">
        <v>35827</v>
      </c>
      <c r="AF2128" s="65" t="s">
        <v>4424</v>
      </c>
      <c r="AG2128" s="66" t="s">
        <v>4425</v>
      </c>
      <c r="AH2128" s="67">
        <v>2.17</v>
      </c>
      <c r="AI2128" s="68" t="s">
        <v>2254</v>
      </c>
      <c r="AJ2128" s="67">
        <v>0</v>
      </c>
      <c r="AK2128" s="69">
        <v>-1000000</v>
      </c>
      <c r="FT2128" s="14"/>
    </row>
    <row r="2129" spans="30:176" ht="12.75" customHeight="1" x14ac:dyDescent="0.2">
      <c r="AD2129" s="63">
        <v>35802</v>
      </c>
      <c r="AE2129" s="64">
        <v>35827</v>
      </c>
      <c r="AF2129" s="65" t="s">
        <v>4426</v>
      </c>
      <c r="AG2129" s="66" t="s">
        <v>4427</v>
      </c>
      <c r="AH2129" s="67">
        <v>2.17</v>
      </c>
      <c r="AI2129" s="68" t="s">
        <v>2254</v>
      </c>
      <c r="AJ2129" s="67">
        <v>0</v>
      </c>
      <c r="AK2129" s="69">
        <v>-500000</v>
      </c>
      <c r="FT2129" s="14"/>
    </row>
    <row r="2130" spans="30:176" ht="12.75" customHeight="1" x14ac:dyDescent="0.2">
      <c r="AD2130" s="63">
        <v>35802</v>
      </c>
      <c r="AE2130" s="64">
        <v>35827</v>
      </c>
      <c r="AF2130" s="65" t="s">
        <v>4426</v>
      </c>
      <c r="AG2130" s="66" t="s">
        <v>4427</v>
      </c>
      <c r="AH2130" s="67">
        <v>2.16</v>
      </c>
      <c r="AI2130" s="68" t="s">
        <v>2254</v>
      </c>
      <c r="AJ2130" s="67">
        <v>0</v>
      </c>
      <c r="AK2130" s="69">
        <v>-500000</v>
      </c>
      <c r="FT2130" s="14"/>
    </row>
    <row r="2131" spans="30:176" ht="12.75" customHeight="1" x14ac:dyDescent="0.2">
      <c r="AD2131" s="63">
        <v>35803</v>
      </c>
      <c r="AE2131" s="64">
        <v>35827</v>
      </c>
      <c r="AF2131" s="65" t="s">
        <v>4428</v>
      </c>
      <c r="AG2131" s="66" t="s">
        <v>4429</v>
      </c>
      <c r="AH2131" s="67">
        <v>2.1</v>
      </c>
      <c r="AI2131" s="68" t="s">
        <v>2254</v>
      </c>
      <c r="AJ2131" s="67">
        <v>0</v>
      </c>
      <c r="AK2131" s="69">
        <v>980000</v>
      </c>
      <c r="FT2131" s="14"/>
    </row>
    <row r="2132" spans="30:176" ht="12.75" customHeight="1" x14ac:dyDescent="0.2">
      <c r="AD2132" s="63">
        <v>35804</v>
      </c>
      <c r="AE2132" s="64">
        <v>35827</v>
      </c>
      <c r="AF2132" s="65" t="s">
        <v>4430</v>
      </c>
      <c r="AG2132" s="66" t="s">
        <v>4431</v>
      </c>
      <c r="AH2132" s="67">
        <v>2.0699999999999998</v>
      </c>
      <c r="AI2132" s="68" t="s">
        <v>2254</v>
      </c>
      <c r="AJ2132" s="67">
        <v>0</v>
      </c>
      <c r="AK2132" s="69">
        <v>-1000000</v>
      </c>
      <c r="FT2132" s="14"/>
    </row>
    <row r="2133" spans="30:176" ht="12.75" customHeight="1" x14ac:dyDescent="0.2">
      <c r="AD2133" s="63">
        <v>35804</v>
      </c>
      <c r="AE2133" s="64">
        <v>35827</v>
      </c>
      <c r="AF2133" s="65" t="s">
        <v>4430</v>
      </c>
      <c r="AG2133" s="66" t="s">
        <v>4431</v>
      </c>
      <c r="AH2133" s="67">
        <v>2.0649999999999999</v>
      </c>
      <c r="AI2133" s="68" t="s">
        <v>2254</v>
      </c>
      <c r="AJ2133" s="67">
        <v>0</v>
      </c>
      <c r="AK2133" s="69">
        <v>-500000</v>
      </c>
      <c r="FT2133" s="14"/>
    </row>
    <row r="2134" spans="30:176" ht="12.75" customHeight="1" x14ac:dyDescent="0.2">
      <c r="AD2134" s="63">
        <v>35804</v>
      </c>
      <c r="AE2134" s="64">
        <v>35827</v>
      </c>
      <c r="AF2134" s="65" t="s">
        <v>4430</v>
      </c>
      <c r="AG2134" s="66" t="s">
        <v>4431</v>
      </c>
      <c r="AH2134" s="67">
        <v>2.0449999999999999</v>
      </c>
      <c r="AI2134" s="68" t="s">
        <v>2254</v>
      </c>
      <c r="AJ2134" s="67">
        <v>0</v>
      </c>
      <c r="AK2134" s="69">
        <v>1500000</v>
      </c>
      <c r="FT2134" s="14"/>
    </row>
    <row r="2135" spans="30:176" ht="12.75" customHeight="1" x14ac:dyDescent="0.2">
      <c r="AD2135" s="63">
        <v>35804</v>
      </c>
      <c r="AE2135" s="64">
        <v>35827</v>
      </c>
      <c r="AF2135" s="65" t="s">
        <v>4430</v>
      </c>
      <c r="AG2135" s="66" t="s">
        <v>4432</v>
      </c>
      <c r="AH2135" s="67">
        <v>2.0649999999999999</v>
      </c>
      <c r="AI2135" s="68" t="s">
        <v>2280</v>
      </c>
      <c r="AJ2135" s="67">
        <v>0</v>
      </c>
      <c r="AK2135" s="69">
        <v>750000</v>
      </c>
      <c r="FT2135" s="14"/>
    </row>
    <row r="2136" spans="30:176" ht="12.75" customHeight="1" x14ac:dyDescent="0.2">
      <c r="AD2136" s="63">
        <v>35804</v>
      </c>
      <c r="AE2136" s="64">
        <v>35827</v>
      </c>
      <c r="AF2136" s="65" t="s">
        <v>4430</v>
      </c>
      <c r="AG2136" s="66" t="s">
        <v>4432</v>
      </c>
      <c r="AH2136" s="67">
        <v>2.0449999999999999</v>
      </c>
      <c r="AI2136" s="68" t="s">
        <v>2254</v>
      </c>
      <c r="AJ2136" s="67">
        <v>0</v>
      </c>
      <c r="AK2136" s="69">
        <v>-750000</v>
      </c>
      <c r="FT2136" s="14"/>
    </row>
    <row r="2137" spans="30:176" ht="12.75" customHeight="1" x14ac:dyDescent="0.2">
      <c r="AD2137" s="63">
        <v>35807</v>
      </c>
      <c r="AE2137" s="64">
        <v>35827</v>
      </c>
      <c r="AF2137" s="65" t="s">
        <v>4433</v>
      </c>
      <c r="AG2137" s="66" t="s">
        <v>4434</v>
      </c>
      <c r="AH2137" s="67">
        <v>2.0049999999999999</v>
      </c>
      <c r="AI2137" s="68" t="s">
        <v>2280</v>
      </c>
      <c r="AJ2137" s="67">
        <v>0</v>
      </c>
      <c r="AK2137" s="69">
        <v>2500000</v>
      </c>
      <c r="FT2137" s="14"/>
    </row>
    <row r="2138" spans="30:176" ht="12.75" customHeight="1" x14ac:dyDescent="0.2">
      <c r="AD2138" s="63">
        <v>35807</v>
      </c>
      <c r="AE2138" s="64">
        <v>35827</v>
      </c>
      <c r="AF2138" s="65" t="s">
        <v>4433</v>
      </c>
      <c r="AG2138" s="66" t="s">
        <v>4435</v>
      </c>
      <c r="AH2138" s="67">
        <v>2.0099999999999998</v>
      </c>
      <c r="AI2138" s="68" t="s">
        <v>2280</v>
      </c>
      <c r="AJ2138" s="67">
        <v>0</v>
      </c>
      <c r="AK2138" s="69">
        <v>1000000</v>
      </c>
      <c r="FT2138" s="14"/>
    </row>
    <row r="2139" spans="30:176" ht="12.75" customHeight="1" x14ac:dyDescent="0.2">
      <c r="AD2139" s="63">
        <v>35809</v>
      </c>
      <c r="AE2139" s="64">
        <v>35827</v>
      </c>
      <c r="AF2139" s="65" t="s">
        <v>4436</v>
      </c>
      <c r="AG2139" s="66" t="s">
        <v>4437</v>
      </c>
      <c r="AH2139" s="67">
        <v>2.0150000000000001</v>
      </c>
      <c r="AI2139" s="68" t="s">
        <v>2280</v>
      </c>
      <c r="AJ2139" s="67">
        <v>0</v>
      </c>
      <c r="AK2139" s="69">
        <v>800000</v>
      </c>
      <c r="FT2139" s="14"/>
    </row>
    <row r="2140" spans="30:176" ht="12.75" customHeight="1" x14ac:dyDescent="0.2">
      <c r="AD2140" s="63">
        <v>35809</v>
      </c>
      <c r="AE2140" s="64">
        <v>35827</v>
      </c>
      <c r="AF2140" s="65" t="s">
        <v>4436</v>
      </c>
      <c r="AG2140" s="66" t="s">
        <v>4437</v>
      </c>
      <c r="AH2140" s="67">
        <v>2.0150000000000001</v>
      </c>
      <c r="AI2140" s="68" t="s">
        <v>2280</v>
      </c>
      <c r="AJ2140" s="67">
        <v>0</v>
      </c>
      <c r="AK2140" s="69">
        <v>1000000</v>
      </c>
      <c r="FT2140" s="14"/>
    </row>
    <row r="2141" spans="30:176" ht="12.75" customHeight="1" x14ac:dyDescent="0.2">
      <c r="AD2141" s="63">
        <v>35809</v>
      </c>
      <c r="AE2141" s="64">
        <v>35827</v>
      </c>
      <c r="AF2141" s="65" t="s">
        <v>4438</v>
      </c>
      <c r="AG2141" s="66" t="s">
        <v>4439</v>
      </c>
      <c r="AH2141" s="67">
        <v>2.0299999999999998</v>
      </c>
      <c r="AI2141" s="68" t="s">
        <v>2280</v>
      </c>
      <c r="AJ2141" s="67">
        <v>0</v>
      </c>
      <c r="AK2141" s="69">
        <v>-500000</v>
      </c>
      <c r="FT2141" s="14"/>
    </row>
    <row r="2142" spans="30:176" ht="12.75" customHeight="1" x14ac:dyDescent="0.2">
      <c r="AD2142" s="63">
        <v>35809</v>
      </c>
      <c r="AE2142" s="64">
        <v>35827</v>
      </c>
      <c r="AF2142" s="65" t="s">
        <v>4438</v>
      </c>
      <c r="AG2142" s="66" t="s">
        <v>4439</v>
      </c>
      <c r="AH2142" s="67">
        <v>2.0299999999999998</v>
      </c>
      <c r="AI2142" s="68" t="s">
        <v>2254</v>
      </c>
      <c r="AJ2142" s="67">
        <v>0</v>
      </c>
      <c r="AK2142" s="69">
        <v>500000</v>
      </c>
      <c r="FT2142" s="14"/>
    </row>
    <row r="2143" spans="30:176" ht="12.75" customHeight="1" x14ac:dyDescent="0.2">
      <c r="AD2143" s="63">
        <v>35815</v>
      </c>
      <c r="AE2143" s="64">
        <v>35827</v>
      </c>
      <c r="AF2143" s="65" t="s">
        <v>4440</v>
      </c>
      <c r="AG2143" s="66" t="s">
        <v>4441</v>
      </c>
      <c r="AH2143" s="67">
        <v>2.1</v>
      </c>
      <c r="AI2143" s="68" t="s">
        <v>2254</v>
      </c>
      <c r="AJ2143" s="67">
        <v>0</v>
      </c>
      <c r="AK2143" s="69">
        <v>-1000000</v>
      </c>
      <c r="FT2143" s="14"/>
    </row>
    <row r="2144" spans="30:176" ht="12.75" customHeight="1" x14ac:dyDescent="0.2">
      <c r="AD2144" s="63">
        <v>35815</v>
      </c>
      <c r="AE2144" s="64">
        <v>35827</v>
      </c>
      <c r="AF2144" s="65" t="s">
        <v>4440</v>
      </c>
      <c r="AG2144" s="66" t="s">
        <v>4442</v>
      </c>
      <c r="AH2144" s="67">
        <v>2.1150000000000002</v>
      </c>
      <c r="AI2144" s="68" t="s">
        <v>2280</v>
      </c>
      <c r="AJ2144" s="67">
        <v>0</v>
      </c>
      <c r="AK2144" s="69">
        <v>2500000</v>
      </c>
      <c r="FT2144" s="14"/>
    </row>
    <row r="2145" spans="30:176" ht="12.75" customHeight="1" x14ac:dyDescent="0.2">
      <c r="AD2145" s="63">
        <v>35815</v>
      </c>
      <c r="AE2145" s="64">
        <v>35827</v>
      </c>
      <c r="AF2145" s="65" t="s">
        <v>4440</v>
      </c>
      <c r="AG2145" s="66" t="s">
        <v>4442</v>
      </c>
      <c r="AH2145" s="67">
        <v>2.11</v>
      </c>
      <c r="AI2145" s="68" t="s">
        <v>2280</v>
      </c>
      <c r="AJ2145" s="67">
        <v>0</v>
      </c>
      <c r="AK2145" s="69">
        <v>2500000</v>
      </c>
      <c r="FT2145" s="14"/>
    </row>
    <row r="2146" spans="30:176" ht="12.75" customHeight="1" x14ac:dyDescent="0.2">
      <c r="AD2146" s="63">
        <v>35815</v>
      </c>
      <c r="AE2146" s="64">
        <v>35827</v>
      </c>
      <c r="AF2146" s="65" t="s">
        <v>4440</v>
      </c>
      <c r="AG2146" s="66" t="s">
        <v>4442</v>
      </c>
      <c r="AH2146" s="67">
        <v>2.11</v>
      </c>
      <c r="AI2146" s="68" t="s">
        <v>2280</v>
      </c>
      <c r="AJ2146" s="67">
        <v>0</v>
      </c>
      <c r="AK2146" s="69">
        <v>2000000</v>
      </c>
      <c r="FT2146" s="14"/>
    </row>
    <row r="2147" spans="30:176" ht="12.75" customHeight="1" x14ac:dyDescent="0.2">
      <c r="AD2147" s="63">
        <v>35815</v>
      </c>
      <c r="AE2147" s="64">
        <v>35827</v>
      </c>
      <c r="AF2147" s="65" t="s">
        <v>4440</v>
      </c>
      <c r="AG2147" s="66" t="s">
        <v>4442</v>
      </c>
      <c r="AH2147" s="67">
        <v>2.1150000000000002</v>
      </c>
      <c r="AI2147" s="68" t="s">
        <v>2280</v>
      </c>
      <c r="AJ2147" s="67">
        <v>0</v>
      </c>
      <c r="AK2147" s="69">
        <v>2000000</v>
      </c>
      <c r="FT2147" s="14"/>
    </row>
    <row r="2148" spans="30:176" ht="12.75" customHeight="1" x14ac:dyDescent="0.2">
      <c r="AD2148" s="63">
        <v>35815</v>
      </c>
      <c r="AE2148" s="64">
        <v>35827</v>
      </c>
      <c r="AF2148" s="65" t="s">
        <v>4440</v>
      </c>
      <c r="AG2148" s="66" t="s">
        <v>4442</v>
      </c>
      <c r="AH2148" s="67">
        <v>2.12</v>
      </c>
      <c r="AI2148" s="68" t="s">
        <v>2280</v>
      </c>
      <c r="AJ2148" s="67">
        <v>0</v>
      </c>
      <c r="AK2148" s="69">
        <v>-1000000</v>
      </c>
      <c r="FT2148" s="14"/>
    </row>
    <row r="2149" spans="30:176" ht="12.75" customHeight="1" x14ac:dyDescent="0.2">
      <c r="AD2149" s="63">
        <v>35816</v>
      </c>
      <c r="AE2149" s="64">
        <v>35827</v>
      </c>
      <c r="AF2149" s="65" t="s">
        <v>4443</v>
      </c>
      <c r="AG2149" s="66" t="s">
        <v>4444</v>
      </c>
      <c r="AH2149" s="67">
        <v>2.08</v>
      </c>
      <c r="AI2149" s="68" t="s">
        <v>2280</v>
      </c>
      <c r="AJ2149" s="67">
        <v>0</v>
      </c>
      <c r="AK2149" s="69">
        <v>2000000</v>
      </c>
      <c r="FT2149" s="14"/>
    </row>
    <row r="2150" spans="30:176" ht="12.75" customHeight="1" x14ac:dyDescent="0.2">
      <c r="AD2150" s="63">
        <v>35817</v>
      </c>
      <c r="AE2150" s="64">
        <v>35827</v>
      </c>
      <c r="AF2150" s="65" t="s">
        <v>4503</v>
      </c>
      <c r="AG2150" s="66" t="s">
        <v>4504</v>
      </c>
      <c r="AH2150" s="67">
        <v>2.1</v>
      </c>
      <c r="AI2150" s="68" t="s">
        <v>2280</v>
      </c>
      <c r="AJ2150" s="67">
        <v>0</v>
      </c>
      <c r="AK2150" s="69">
        <v>-1000000</v>
      </c>
      <c r="FT2150" s="14"/>
    </row>
    <row r="2151" spans="30:176" ht="12.75" customHeight="1" x14ac:dyDescent="0.2">
      <c r="AD2151" s="63">
        <v>35817</v>
      </c>
      <c r="AE2151" s="64">
        <v>35827</v>
      </c>
      <c r="AF2151" s="65" t="s">
        <v>4503</v>
      </c>
      <c r="AG2151" s="66" t="s">
        <v>4504</v>
      </c>
      <c r="AH2151" s="67">
        <v>2.105</v>
      </c>
      <c r="AI2151" s="68" t="s">
        <v>2254</v>
      </c>
      <c r="AJ2151" s="67">
        <v>0</v>
      </c>
      <c r="AK2151" s="69">
        <v>-1000000</v>
      </c>
      <c r="FT2151" s="14"/>
    </row>
    <row r="2152" spans="30:176" ht="12.75" customHeight="1" x14ac:dyDescent="0.2">
      <c r="AD2152" s="63">
        <v>35817</v>
      </c>
      <c r="AE2152" s="64">
        <v>35827</v>
      </c>
      <c r="AF2152" s="65" t="s">
        <v>4503</v>
      </c>
      <c r="AG2152" s="66" t="s">
        <v>4504</v>
      </c>
      <c r="AH2152" s="67">
        <v>2.1349999999999998</v>
      </c>
      <c r="AI2152" s="68" t="s">
        <v>2254</v>
      </c>
      <c r="AJ2152" s="67">
        <v>0</v>
      </c>
      <c r="AK2152" s="69">
        <v>-1000000</v>
      </c>
      <c r="FT2152" s="14"/>
    </row>
    <row r="2153" spans="30:176" ht="12.75" customHeight="1" x14ac:dyDescent="0.2">
      <c r="AD2153" s="63">
        <v>35817</v>
      </c>
      <c r="AE2153" s="64">
        <v>35827</v>
      </c>
      <c r="AF2153" s="65" t="s">
        <v>4503</v>
      </c>
      <c r="AG2153" s="66" t="s">
        <v>4504</v>
      </c>
      <c r="AH2153" s="67">
        <v>2.13</v>
      </c>
      <c r="AI2153" s="68" t="s">
        <v>2254</v>
      </c>
      <c r="AJ2153" s="67">
        <v>0</v>
      </c>
      <c r="AK2153" s="69">
        <v>-1000000</v>
      </c>
      <c r="FT2153" s="14"/>
    </row>
    <row r="2154" spans="30:176" ht="12.75" customHeight="1" x14ac:dyDescent="0.2">
      <c r="AD2154" s="63">
        <v>35818</v>
      </c>
      <c r="AE2154" s="64">
        <v>35827</v>
      </c>
      <c r="AF2154" s="65" t="s">
        <v>4505</v>
      </c>
      <c r="AG2154" s="66" t="s">
        <v>4506</v>
      </c>
      <c r="AH2154" s="67">
        <v>2.09</v>
      </c>
      <c r="AI2154" s="68" t="s">
        <v>2254</v>
      </c>
      <c r="AJ2154" s="67">
        <v>0</v>
      </c>
      <c r="AK2154" s="69">
        <v>2000000</v>
      </c>
      <c r="FT2154" s="14"/>
    </row>
    <row r="2155" spans="30:176" ht="12.75" customHeight="1" x14ac:dyDescent="0.2">
      <c r="AD2155" s="63">
        <v>35822</v>
      </c>
      <c r="AE2155" s="64">
        <v>35827</v>
      </c>
      <c r="AF2155" s="65" t="s">
        <v>4507</v>
      </c>
      <c r="AG2155" s="66" t="s">
        <v>4508</v>
      </c>
      <c r="AH2155" s="67">
        <v>2.04</v>
      </c>
      <c r="AI2155" s="68" t="s">
        <v>2254</v>
      </c>
      <c r="AJ2155" s="67">
        <v>0</v>
      </c>
      <c r="AK2155" s="69">
        <v>-1000000</v>
      </c>
      <c r="FT2155" s="14"/>
    </row>
    <row r="2156" spans="30:176" ht="12.75" customHeight="1" x14ac:dyDescent="0.2">
      <c r="AD2156" s="63">
        <v>35822</v>
      </c>
      <c r="AE2156" s="64">
        <v>35827</v>
      </c>
      <c r="AF2156" s="65" t="s">
        <v>4507</v>
      </c>
      <c r="AG2156" s="66" t="s">
        <v>4508</v>
      </c>
      <c r="AH2156" s="67">
        <v>2.06</v>
      </c>
      <c r="AI2156" s="68" t="s">
        <v>2254</v>
      </c>
      <c r="AJ2156" s="67">
        <v>0</v>
      </c>
      <c r="AK2156" s="69">
        <v>-1000000</v>
      </c>
      <c r="FT2156" s="14"/>
    </row>
    <row r="2157" spans="30:176" ht="12.75" customHeight="1" x14ac:dyDescent="0.2">
      <c r="AD2157" s="63">
        <v>35822</v>
      </c>
      <c r="AE2157" s="64">
        <v>35827</v>
      </c>
      <c r="AF2157" s="65" t="s">
        <v>4507</v>
      </c>
      <c r="AG2157" s="66" t="s">
        <v>4508</v>
      </c>
      <c r="AH2157" s="67">
        <v>2.0649999999999999</v>
      </c>
      <c r="AI2157" s="68" t="s">
        <v>2254</v>
      </c>
      <c r="AJ2157" s="67">
        <v>0</v>
      </c>
      <c r="AK2157" s="69">
        <v>-500000</v>
      </c>
      <c r="FT2157" s="14"/>
    </row>
    <row r="2158" spans="30:176" ht="12.75" customHeight="1" x14ac:dyDescent="0.2">
      <c r="AD2158" s="63">
        <v>35823</v>
      </c>
      <c r="AE2158" s="64">
        <v>35827</v>
      </c>
      <c r="AF2158" s="65" t="s">
        <v>4509</v>
      </c>
      <c r="AG2158" s="66" t="s">
        <v>4510</v>
      </c>
      <c r="AH2158" s="67">
        <v>2.0950000000000002</v>
      </c>
      <c r="AI2158" s="68" t="s">
        <v>2254</v>
      </c>
      <c r="AJ2158" s="67">
        <v>0</v>
      </c>
      <c r="AK2158" s="69">
        <v>-1000000</v>
      </c>
      <c r="FT2158" s="14"/>
    </row>
    <row r="2159" spans="30:176" ht="12.75" customHeight="1" x14ac:dyDescent="0.2">
      <c r="AD2159" s="63">
        <v>35823</v>
      </c>
      <c r="AE2159" s="64">
        <v>35827</v>
      </c>
      <c r="AF2159" s="65" t="s">
        <v>4509</v>
      </c>
      <c r="AG2159" s="66" t="s">
        <v>4510</v>
      </c>
      <c r="AH2159" s="67">
        <v>2.08</v>
      </c>
      <c r="AI2159" s="68" t="s">
        <v>2254</v>
      </c>
      <c r="AJ2159" s="67">
        <v>0</v>
      </c>
      <c r="AK2159" s="69">
        <v>1000000</v>
      </c>
      <c r="FT2159" s="14"/>
    </row>
    <row r="2160" spans="30:176" ht="12.75" customHeight="1" x14ac:dyDescent="0.2">
      <c r="AD2160" s="63">
        <v>35823</v>
      </c>
      <c r="AE2160" s="64">
        <v>35827</v>
      </c>
      <c r="AF2160" s="65" t="s">
        <v>4509</v>
      </c>
      <c r="AG2160" s="66" t="s">
        <v>4511</v>
      </c>
      <c r="AH2160" s="67">
        <v>2.06</v>
      </c>
      <c r="AI2160" s="68" t="s">
        <v>2254</v>
      </c>
      <c r="AJ2160" s="67">
        <v>0</v>
      </c>
      <c r="AK2160" s="69">
        <v>1000000</v>
      </c>
      <c r="FT2160" s="14"/>
    </row>
    <row r="2161" spans="30:176" ht="12.75" x14ac:dyDescent="0.2">
      <c r="AK2161" s="69">
        <f>SUM(AK2070:AK2160)</f>
        <v>3810000</v>
      </c>
      <c r="FT2161" s="14"/>
    </row>
    <row r="2162" spans="30:176" ht="12.75" x14ac:dyDescent="0.2">
      <c r="FT2162" s="14"/>
    </row>
    <row r="2163" spans="30:176" ht="12.75" x14ac:dyDescent="0.2">
      <c r="AD2163" s="63">
        <v>35496</v>
      </c>
      <c r="AE2163" s="64">
        <v>35855</v>
      </c>
      <c r="AF2163" s="65" t="s">
        <v>3480</v>
      </c>
      <c r="AG2163" s="66" t="s">
        <v>3481</v>
      </c>
      <c r="AH2163" s="67">
        <v>2.145</v>
      </c>
      <c r="AI2163" s="68" t="s">
        <v>2254</v>
      </c>
      <c r="AJ2163" s="67">
        <v>0</v>
      </c>
      <c r="AK2163" s="69">
        <v>775000</v>
      </c>
      <c r="FT2163" s="14"/>
    </row>
    <row r="2164" spans="30:176" ht="12.75" x14ac:dyDescent="0.2">
      <c r="AD2164" s="63">
        <v>35499</v>
      </c>
      <c r="AE2164" s="64">
        <v>35855</v>
      </c>
      <c r="AF2164" s="65" t="s">
        <v>3482</v>
      </c>
      <c r="AG2164" s="66" t="s">
        <v>3483</v>
      </c>
      <c r="AH2164" s="67">
        <v>2.1139999999999999</v>
      </c>
      <c r="AI2164" s="68" t="s">
        <v>2254</v>
      </c>
      <c r="AJ2164" s="67">
        <v>0</v>
      </c>
      <c r="AK2164" s="69">
        <v>-775000</v>
      </c>
      <c r="FT2164" s="14"/>
    </row>
    <row r="2165" spans="30:176" ht="12.75" x14ac:dyDescent="0.2">
      <c r="AD2165" s="63">
        <v>35649</v>
      </c>
      <c r="AE2165" s="64">
        <v>35855</v>
      </c>
      <c r="AF2165" s="65" t="s">
        <v>4014</v>
      </c>
      <c r="AG2165" s="66" t="s">
        <v>4015</v>
      </c>
      <c r="AH2165" s="67">
        <v>2.5350000000000001</v>
      </c>
      <c r="AI2165" s="68" t="s">
        <v>2254</v>
      </c>
      <c r="AJ2165" s="67">
        <v>0</v>
      </c>
      <c r="AK2165" s="69">
        <v>300000</v>
      </c>
      <c r="FT2165" s="14"/>
    </row>
    <row r="2166" spans="30:176" ht="12.75" x14ac:dyDescent="0.2">
      <c r="AD2166" s="63">
        <v>35649</v>
      </c>
      <c r="AE2166" s="64">
        <v>35855</v>
      </c>
      <c r="AF2166" s="65" t="s">
        <v>4014</v>
      </c>
      <c r="AG2166" s="66" t="s">
        <v>4015</v>
      </c>
      <c r="AH2166" s="67">
        <v>2.5550000000000002</v>
      </c>
      <c r="AI2166" s="68" t="s">
        <v>2254</v>
      </c>
      <c r="AJ2166" s="67">
        <v>0</v>
      </c>
      <c r="AK2166" s="69">
        <v>1200000</v>
      </c>
      <c r="FT2166" s="14"/>
    </row>
    <row r="2167" spans="30:176" ht="12.75" x14ac:dyDescent="0.2">
      <c r="AD2167" s="63">
        <v>35654</v>
      </c>
      <c r="AE2167" s="64">
        <v>35855</v>
      </c>
      <c r="AF2167" s="65" t="s">
        <v>3885</v>
      </c>
      <c r="AG2167" s="66" t="s">
        <v>3886</v>
      </c>
      <c r="AH2167" s="67">
        <v>2.36</v>
      </c>
      <c r="AI2167" s="68" t="s">
        <v>2254</v>
      </c>
      <c r="AJ2167" s="67">
        <v>0</v>
      </c>
      <c r="AK2167" s="69">
        <v>-500000</v>
      </c>
      <c r="FT2167" s="14"/>
    </row>
    <row r="2168" spans="30:176" ht="12.75" x14ac:dyDescent="0.2">
      <c r="AD2168" s="63">
        <v>35655</v>
      </c>
      <c r="AE2168" s="64">
        <v>35855</v>
      </c>
      <c r="AF2168" s="65" t="s">
        <v>3956</v>
      </c>
      <c r="AG2168" s="66" t="s">
        <v>3958</v>
      </c>
      <c r="AH2168" s="67">
        <v>2.355</v>
      </c>
      <c r="AI2168" s="68" t="s">
        <v>2254</v>
      </c>
      <c r="AJ2168" s="67">
        <v>0</v>
      </c>
      <c r="AK2168" s="69">
        <v>-500000</v>
      </c>
      <c r="FT2168" s="14"/>
    </row>
    <row r="2169" spans="30:176" ht="12.75" x14ac:dyDescent="0.2">
      <c r="AD2169" s="63">
        <v>35690</v>
      </c>
      <c r="AE2169" s="64">
        <v>35855</v>
      </c>
      <c r="AF2169" s="65" t="s">
        <v>3984</v>
      </c>
      <c r="AG2169" s="66" t="s">
        <v>3985</v>
      </c>
      <c r="AH2169" s="67">
        <v>2.4</v>
      </c>
      <c r="AI2169" s="68" t="s">
        <v>2254</v>
      </c>
      <c r="AJ2169" s="67">
        <v>0</v>
      </c>
      <c r="AK2169" s="69">
        <v>-500000</v>
      </c>
      <c r="FT2169" s="14"/>
    </row>
    <row r="2170" spans="30:176" ht="12.75" x14ac:dyDescent="0.2">
      <c r="AD2170" s="63">
        <v>35809</v>
      </c>
      <c r="AE2170" s="64">
        <v>35855</v>
      </c>
      <c r="AF2170" s="65" t="s">
        <v>4436</v>
      </c>
      <c r="AG2170" s="66" t="s">
        <v>4437</v>
      </c>
      <c r="AH2170" s="67">
        <v>2.0249999999999999</v>
      </c>
      <c r="AI2170" s="68" t="s">
        <v>2280</v>
      </c>
      <c r="AJ2170" s="67">
        <v>0</v>
      </c>
      <c r="AK2170" s="69">
        <v>1000000</v>
      </c>
      <c r="FT2170" s="14"/>
    </row>
    <row r="2171" spans="30:176" ht="12.75" x14ac:dyDescent="0.2">
      <c r="AD2171" s="63">
        <v>35809</v>
      </c>
      <c r="AE2171" s="64">
        <v>35855</v>
      </c>
      <c r="AF2171" s="65" t="s">
        <v>4436</v>
      </c>
      <c r="AG2171" s="66" t="s">
        <v>4437</v>
      </c>
      <c r="AH2171" s="67">
        <v>2.0150000000000001</v>
      </c>
      <c r="AI2171" s="68" t="s">
        <v>2280</v>
      </c>
      <c r="AJ2171" s="67">
        <v>0</v>
      </c>
      <c r="AK2171" s="69">
        <v>1000000</v>
      </c>
      <c r="FT2171" s="14"/>
    </row>
    <row r="2172" spans="30:176" ht="12.75" x14ac:dyDescent="0.2">
      <c r="AD2172" s="63">
        <v>35809</v>
      </c>
      <c r="AE2172" s="64">
        <v>35855</v>
      </c>
      <c r="AF2172" s="65" t="s">
        <v>4436</v>
      </c>
      <c r="AG2172" s="66" t="s">
        <v>4437</v>
      </c>
      <c r="AH2172" s="67">
        <v>2.0150000000000001</v>
      </c>
      <c r="AI2172" s="68" t="s">
        <v>2280</v>
      </c>
      <c r="AJ2172" s="67">
        <v>0</v>
      </c>
      <c r="AK2172" s="69">
        <v>3000000</v>
      </c>
      <c r="FT2172" s="14"/>
    </row>
    <row r="2173" spans="30:176" ht="12.75" x14ac:dyDescent="0.2">
      <c r="AD2173" s="63">
        <v>35809</v>
      </c>
      <c r="AE2173" s="64">
        <v>35855</v>
      </c>
      <c r="AF2173" s="65" t="s">
        <v>4436</v>
      </c>
      <c r="AG2173" s="66" t="s">
        <v>4437</v>
      </c>
      <c r="AH2173" s="67">
        <v>2.0150000000000001</v>
      </c>
      <c r="AI2173" s="68" t="s">
        <v>2280</v>
      </c>
      <c r="AJ2173" s="67">
        <v>0</v>
      </c>
      <c r="AK2173" s="69">
        <v>3000000</v>
      </c>
      <c r="FT2173" s="14"/>
    </row>
    <row r="2174" spans="30:176" ht="12.75" x14ac:dyDescent="0.2">
      <c r="AD2174" s="63">
        <v>35815</v>
      </c>
      <c r="AE2174" s="64">
        <v>35855</v>
      </c>
      <c r="AF2174" s="65" t="s">
        <v>4440</v>
      </c>
      <c r="AG2174" s="66" t="s">
        <v>4442</v>
      </c>
      <c r="AH2174" s="67">
        <v>2.15</v>
      </c>
      <c r="AI2174" s="68" t="s">
        <v>2280</v>
      </c>
      <c r="AJ2174" s="67">
        <v>0</v>
      </c>
      <c r="AK2174" s="69">
        <v>2000000</v>
      </c>
      <c r="FT2174" s="14"/>
    </row>
    <row r="2175" spans="30:176" ht="12.75" x14ac:dyDescent="0.2">
      <c r="AD2175" s="63">
        <v>35815</v>
      </c>
      <c r="AE2175" s="64">
        <v>35855</v>
      </c>
      <c r="AF2175" s="65" t="s">
        <v>4440</v>
      </c>
      <c r="AG2175" s="66" t="s">
        <v>4442</v>
      </c>
      <c r="AH2175" s="67">
        <v>2.1</v>
      </c>
      <c r="AI2175" s="68" t="s">
        <v>2280</v>
      </c>
      <c r="AJ2175" s="67">
        <v>0</v>
      </c>
      <c r="AK2175" s="69">
        <v>-2000000</v>
      </c>
      <c r="FT2175" s="14"/>
    </row>
    <row r="2176" spans="30:176" ht="12.75" x14ac:dyDescent="0.2">
      <c r="AD2176" s="63">
        <v>35815</v>
      </c>
      <c r="AE2176" s="64">
        <v>35855</v>
      </c>
      <c r="AF2176" s="65" t="s">
        <v>4440</v>
      </c>
      <c r="AG2176" s="66" t="s">
        <v>4442</v>
      </c>
      <c r="AH2176" s="67">
        <v>2.12</v>
      </c>
      <c r="AI2176" s="68" t="s">
        <v>2280</v>
      </c>
      <c r="AJ2176" s="67">
        <v>0</v>
      </c>
      <c r="AK2176" s="69">
        <v>2000000</v>
      </c>
      <c r="FT2176" s="14"/>
    </row>
    <row r="2177" spans="30:176" ht="12.75" x14ac:dyDescent="0.2">
      <c r="AD2177" s="63">
        <v>35817</v>
      </c>
      <c r="AE2177" s="64">
        <v>35855</v>
      </c>
      <c r="AF2177" s="65" t="s">
        <v>4503</v>
      </c>
      <c r="AG2177" s="66" t="s">
        <v>4504</v>
      </c>
      <c r="AH2177" s="67">
        <v>2.085</v>
      </c>
      <c r="AI2177" s="68" t="s">
        <v>2280</v>
      </c>
      <c r="AJ2177" s="67">
        <v>0</v>
      </c>
      <c r="AK2177" s="69">
        <v>-1000000</v>
      </c>
      <c r="FT2177" s="14"/>
    </row>
    <row r="2178" spans="30:176" ht="12.75" x14ac:dyDescent="0.2">
      <c r="AD2178" s="63">
        <v>35817</v>
      </c>
      <c r="AE2178" s="64">
        <v>35855</v>
      </c>
      <c r="AF2178" s="65" t="s">
        <v>4503</v>
      </c>
      <c r="AG2178" s="66" t="s">
        <v>4504</v>
      </c>
      <c r="AH2178" s="67">
        <v>2.1</v>
      </c>
      <c r="AI2178" s="68" t="s">
        <v>2280</v>
      </c>
      <c r="AJ2178" s="67">
        <v>0</v>
      </c>
      <c r="AK2178" s="69">
        <v>-1000000</v>
      </c>
      <c r="FT2178" s="14"/>
    </row>
    <row r="2179" spans="30:176" ht="12.75" x14ac:dyDescent="0.2">
      <c r="AD2179" s="63">
        <v>35817</v>
      </c>
      <c r="AE2179" s="64">
        <v>35855</v>
      </c>
      <c r="AF2179" s="65" t="s">
        <v>4503</v>
      </c>
      <c r="AG2179" s="66" t="s">
        <v>4504</v>
      </c>
      <c r="AH2179" s="67">
        <v>2.14</v>
      </c>
      <c r="AI2179" s="68" t="s">
        <v>2280</v>
      </c>
      <c r="AJ2179" s="67">
        <v>0</v>
      </c>
      <c r="AK2179" s="69">
        <v>-1000000</v>
      </c>
      <c r="FT2179" s="14"/>
    </row>
    <row r="2180" spans="30:176" ht="12.75" x14ac:dyDescent="0.2">
      <c r="AD2180" s="63">
        <v>35824</v>
      </c>
      <c r="AE2180" s="64">
        <v>35855</v>
      </c>
      <c r="AF2180" s="65" t="s">
        <v>4512</v>
      </c>
      <c r="AG2180" s="66" t="s">
        <v>4513</v>
      </c>
      <c r="AH2180" s="67">
        <v>2.09</v>
      </c>
      <c r="AI2180" s="68" t="s">
        <v>2254</v>
      </c>
      <c r="AJ2180" s="67">
        <v>0</v>
      </c>
      <c r="AK2180" s="69">
        <v>150000</v>
      </c>
      <c r="FT2180" s="14"/>
    </row>
    <row r="2181" spans="30:176" ht="12.75" x14ac:dyDescent="0.2">
      <c r="AD2181" s="63">
        <v>35828</v>
      </c>
      <c r="AE2181" s="64">
        <v>35855</v>
      </c>
      <c r="AF2181" s="65" t="s">
        <v>4514</v>
      </c>
      <c r="AG2181" s="66" t="s">
        <v>4515</v>
      </c>
      <c r="AH2181" s="67">
        <v>2.23</v>
      </c>
      <c r="AI2181" s="68" t="s">
        <v>2254</v>
      </c>
      <c r="AJ2181" s="67">
        <v>0</v>
      </c>
      <c r="AK2181" s="69">
        <v>2000000</v>
      </c>
      <c r="FT2181" s="14"/>
    </row>
    <row r="2182" spans="30:176" ht="12.75" x14ac:dyDescent="0.2">
      <c r="AD2182" s="63">
        <v>35828</v>
      </c>
      <c r="AE2182" s="64">
        <v>35855</v>
      </c>
      <c r="AF2182" s="65" t="s">
        <v>4514</v>
      </c>
      <c r="AG2182" s="66" t="s">
        <v>4515</v>
      </c>
      <c r="AH2182" s="67">
        <v>2.2450000000000001</v>
      </c>
      <c r="AI2182" s="68" t="s">
        <v>2254</v>
      </c>
      <c r="AJ2182" s="67">
        <v>0</v>
      </c>
      <c r="AK2182" s="69">
        <v>500000</v>
      </c>
      <c r="FT2182" s="14"/>
    </row>
    <row r="2183" spans="30:176" ht="12.75" x14ac:dyDescent="0.2">
      <c r="AD2183" s="63">
        <v>35828</v>
      </c>
      <c r="AE2183" s="64">
        <v>35855</v>
      </c>
      <c r="AF2183" s="65" t="s">
        <v>4514</v>
      </c>
      <c r="AG2183" s="66" t="s">
        <v>4516</v>
      </c>
      <c r="AH2183" s="67">
        <v>2.2570000000000001</v>
      </c>
      <c r="AI2183" s="68" t="s">
        <v>2280</v>
      </c>
      <c r="AJ2183" s="67">
        <v>0</v>
      </c>
      <c r="AK2183" s="69">
        <v>-634000</v>
      </c>
      <c r="FT2183" s="14"/>
    </row>
    <row r="2184" spans="30:176" ht="12.75" x14ac:dyDescent="0.2">
      <c r="AD2184" s="63">
        <v>35828</v>
      </c>
      <c r="AE2184" s="64">
        <v>35855</v>
      </c>
      <c r="AF2184" s="65" t="s">
        <v>4514</v>
      </c>
      <c r="AG2184" s="66" t="s">
        <v>4517</v>
      </c>
      <c r="AH2184" s="67">
        <v>2.25</v>
      </c>
      <c r="AI2184" s="68" t="s">
        <v>2280</v>
      </c>
      <c r="AJ2184" s="67">
        <v>0</v>
      </c>
      <c r="AK2184" s="69">
        <v>-930000</v>
      </c>
      <c r="FT2184" s="14"/>
    </row>
    <row r="2185" spans="30:176" ht="12.75" x14ac:dyDescent="0.2">
      <c r="AD2185" s="63">
        <v>35829</v>
      </c>
      <c r="AE2185" s="64">
        <v>35855</v>
      </c>
      <c r="AF2185" s="65" t="s">
        <v>4518</v>
      </c>
      <c r="AG2185" s="66" t="s">
        <v>4519</v>
      </c>
      <c r="AH2185" s="67">
        <v>2.29</v>
      </c>
      <c r="AI2185" s="68" t="s">
        <v>2280</v>
      </c>
      <c r="AJ2185" s="67">
        <v>0</v>
      </c>
      <c r="AK2185" s="69">
        <v>-1000000</v>
      </c>
      <c r="FT2185" s="14"/>
    </row>
    <row r="2186" spans="30:176" ht="12.75" x14ac:dyDescent="0.2">
      <c r="AD2186" s="63">
        <v>35829</v>
      </c>
      <c r="AE2186" s="64">
        <v>35855</v>
      </c>
      <c r="AF2186" s="65" t="s">
        <v>4518</v>
      </c>
      <c r="AG2186" s="66" t="s">
        <v>4519</v>
      </c>
      <c r="AH2186" s="67">
        <v>2.2999999999999998</v>
      </c>
      <c r="AI2186" s="68" t="s">
        <v>2280</v>
      </c>
      <c r="AJ2186" s="67">
        <v>0</v>
      </c>
      <c r="AK2186" s="69">
        <v>-1000000</v>
      </c>
      <c r="FT2186" s="14"/>
    </row>
    <row r="2187" spans="30:176" ht="12.75" x14ac:dyDescent="0.2">
      <c r="AD2187" s="63">
        <v>35831</v>
      </c>
      <c r="AE2187" s="64">
        <v>35855</v>
      </c>
      <c r="AF2187" s="65" t="s">
        <v>4520</v>
      </c>
      <c r="AG2187" s="66" t="s">
        <v>4521</v>
      </c>
      <c r="AH2187" s="67">
        <v>2.335</v>
      </c>
      <c r="AI2187" s="68" t="s">
        <v>2254</v>
      </c>
      <c r="AJ2187" s="67">
        <v>0</v>
      </c>
      <c r="AK2187" s="69">
        <v>-1000000</v>
      </c>
      <c r="FT2187" s="14"/>
    </row>
    <row r="2188" spans="30:176" ht="12.75" x14ac:dyDescent="0.2">
      <c r="AD2188" s="63">
        <v>35831</v>
      </c>
      <c r="AE2188" s="64">
        <v>35855</v>
      </c>
      <c r="AF2188" s="65" t="s">
        <v>4520</v>
      </c>
      <c r="AG2188" s="66" t="s">
        <v>4521</v>
      </c>
      <c r="AH2188" s="67">
        <v>2.35</v>
      </c>
      <c r="AI2188" s="68" t="s">
        <v>2254</v>
      </c>
      <c r="AJ2188" s="67">
        <v>0</v>
      </c>
      <c r="AK2188" s="69">
        <v>-1000000</v>
      </c>
      <c r="FT2188" s="14"/>
    </row>
    <row r="2189" spans="30:176" ht="12.75" x14ac:dyDescent="0.2">
      <c r="AD2189" s="63">
        <v>35835</v>
      </c>
      <c r="AE2189" s="64">
        <v>35855</v>
      </c>
      <c r="AF2189" s="65" t="s">
        <v>4522</v>
      </c>
      <c r="AG2189" s="66" t="s">
        <v>4523</v>
      </c>
      <c r="AH2189" s="67">
        <v>2.2850000000000001</v>
      </c>
      <c r="AI2189" s="68" t="s">
        <v>2254</v>
      </c>
      <c r="AJ2189" s="67">
        <v>0</v>
      </c>
      <c r="AK2189" s="69">
        <v>1000000</v>
      </c>
      <c r="FT2189" s="14"/>
    </row>
    <row r="2190" spans="30:176" ht="12.75" x14ac:dyDescent="0.2">
      <c r="AD2190" s="63">
        <v>35835</v>
      </c>
      <c r="AE2190" s="64">
        <v>35855</v>
      </c>
      <c r="AF2190" s="65" t="s">
        <v>4522</v>
      </c>
      <c r="AG2190" s="66" t="s">
        <v>4523</v>
      </c>
      <c r="AH2190" s="67">
        <v>2.2599999999999998</v>
      </c>
      <c r="AI2190" s="68" t="s">
        <v>2254</v>
      </c>
      <c r="AJ2190" s="67">
        <v>0</v>
      </c>
      <c r="AK2190" s="69">
        <v>1000000</v>
      </c>
      <c r="FT2190" s="14"/>
    </row>
    <row r="2191" spans="30:176" ht="12.75" x14ac:dyDescent="0.2">
      <c r="AD2191" s="63">
        <v>35835</v>
      </c>
      <c r="AE2191" s="64">
        <v>35855</v>
      </c>
      <c r="AF2191" s="65" t="s">
        <v>4522</v>
      </c>
      <c r="AG2191" s="66" t="s">
        <v>4523</v>
      </c>
      <c r="AH2191" s="67">
        <v>2.27</v>
      </c>
      <c r="AI2191" s="68" t="s">
        <v>2254</v>
      </c>
      <c r="AJ2191" s="67">
        <v>0</v>
      </c>
      <c r="AK2191" s="69">
        <v>-500000</v>
      </c>
      <c r="FT2191" s="14"/>
    </row>
    <row r="2192" spans="30:176" ht="12.75" x14ac:dyDescent="0.2">
      <c r="AD2192" s="63">
        <v>35835</v>
      </c>
      <c r="AE2192" s="64">
        <v>35855</v>
      </c>
      <c r="AF2192" s="65" t="s">
        <v>4522</v>
      </c>
      <c r="AG2192" s="66" t="s">
        <v>4523</v>
      </c>
      <c r="AH2192" s="67">
        <v>2.2450000000000001</v>
      </c>
      <c r="AI2192" s="68" t="s">
        <v>2254</v>
      </c>
      <c r="AJ2192" s="67">
        <v>0</v>
      </c>
      <c r="AK2192" s="69">
        <v>500000</v>
      </c>
      <c r="FT2192" s="14"/>
    </row>
    <row r="2193" spans="30:176" ht="12.75" x14ac:dyDescent="0.2">
      <c r="AD2193" s="63">
        <v>35836</v>
      </c>
      <c r="AE2193" s="64">
        <v>35855</v>
      </c>
      <c r="AF2193" s="65" t="s">
        <v>4524</v>
      </c>
      <c r="AG2193" s="66" t="s">
        <v>4525</v>
      </c>
      <c r="AH2193" s="67">
        <v>2.2549999999999999</v>
      </c>
      <c r="AI2193" s="68" t="s">
        <v>2254</v>
      </c>
      <c r="AJ2193" s="67">
        <v>0</v>
      </c>
      <c r="AK2193" s="69">
        <v>-1000000</v>
      </c>
      <c r="FT2193" s="14"/>
    </row>
    <row r="2194" spans="30:176" ht="12.75" x14ac:dyDescent="0.2">
      <c r="AD2194" s="63">
        <v>35836</v>
      </c>
      <c r="AE2194" s="64">
        <v>35855</v>
      </c>
      <c r="AF2194" s="65" t="s">
        <v>4524</v>
      </c>
      <c r="AG2194" s="66" t="s">
        <v>4525</v>
      </c>
      <c r="AH2194" s="67">
        <v>2.2749999999999999</v>
      </c>
      <c r="AI2194" s="68" t="s">
        <v>2254</v>
      </c>
      <c r="AJ2194" s="67">
        <v>0</v>
      </c>
      <c r="AK2194" s="69">
        <v>-1000000</v>
      </c>
      <c r="FT2194" s="14"/>
    </row>
    <row r="2195" spans="30:176" ht="12.75" x14ac:dyDescent="0.2">
      <c r="AD2195" s="63">
        <v>35836</v>
      </c>
      <c r="AE2195" s="64">
        <v>35855</v>
      </c>
      <c r="AF2195" s="65" t="s">
        <v>4524</v>
      </c>
      <c r="AG2195" s="66" t="s">
        <v>4525</v>
      </c>
      <c r="AH2195" s="67">
        <v>2.2549999999999999</v>
      </c>
      <c r="AI2195" s="68" t="s">
        <v>2254</v>
      </c>
      <c r="AJ2195" s="67">
        <v>0</v>
      </c>
      <c r="AK2195" s="69">
        <v>-300000</v>
      </c>
      <c r="FT2195" s="14"/>
    </row>
    <row r="2196" spans="30:176" ht="12.75" x14ac:dyDescent="0.2">
      <c r="AD2196" s="63">
        <v>35836</v>
      </c>
      <c r="AE2196" s="64">
        <v>35855</v>
      </c>
      <c r="AF2196" s="65" t="s">
        <v>4526</v>
      </c>
      <c r="AG2196" s="66"/>
      <c r="AH2196" s="67">
        <v>2.101</v>
      </c>
      <c r="AI2196" s="68" t="s">
        <v>2280</v>
      </c>
      <c r="AJ2196" s="67">
        <v>0</v>
      </c>
      <c r="AK2196" s="69">
        <v>100000</v>
      </c>
      <c r="FT2196" s="14"/>
    </row>
    <row r="2197" spans="30:176" ht="12.75" x14ac:dyDescent="0.2">
      <c r="AD2197" s="63">
        <v>35837</v>
      </c>
      <c r="AE2197" s="64">
        <v>35855</v>
      </c>
      <c r="AF2197" s="65" t="s">
        <v>4527</v>
      </c>
      <c r="AG2197" s="66" t="s">
        <v>4528</v>
      </c>
      <c r="AH2197" s="67">
        <v>2.2349999999999999</v>
      </c>
      <c r="AI2197" s="68" t="s">
        <v>2254</v>
      </c>
      <c r="AJ2197" s="67">
        <v>0</v>
      </c>
      <c r="AK2197" s="69">
        <v>1000000</v>
      </c>
      <c r="FT2197" s="14"/>
    </row>
    <row r="2198" spans="30:176" ht="12.75" x14ac:dyDescent="0.2">
      <c r="AD2198" s="63">
        <v>35838</v>
      </c>
      <c r="AE2198" s="64">
        <v>35855</v>
      </c>
      <c r="AF2198" s="65" t="s">
        <v>4529</v>
      </c>
      <c r="AG2198" s="66" t="s">
        <v>4530</v>
      </c>
      <c r="AH2198" s="67">
        <v>2.2599999999999998</v>
      </c>
      <c r="AI2198" s="68" t="s">
        <v>2254</v>
      </c>
      <c r="AJ2198" s="67">
        <v>0</v>
      </c>
      <c r="AK2198" s="69">
        <v>-1200000</v>
      </c>
      <c r="FT2198" s="14"/>
    </row>
    <row r="2199" spans="30:176" ht="12.75" x14ac:dyDescent="0.2">
      <c r="AD2199" s="63">
        <v>35838</v>
      </c>
      <c r="AE2199" s="64">
        <v>35855</v>
      </c>
      <c r="AF2199" s="65" t="s">
        <v>4529</v>
      </c>
      <c r="AG2199" s="66" t="s">
        <v>4530</v>
      </c>
      <c r="AH2199" s="67">
        <v>2.27</v>
      </c>
      <c r="AI2199" s="68" t="s">
        <v>2254</v>
      </c>
      <c r="AJ2199" s="67">
        <v>0</v>
      </c>
      <c r="AK2199" s="69">
        <v>-500000</v>
      </c>
      <c r="FT2199" s="14"/>
    </row>
    <row r="2200" spans="30:176" ht="12.75" x14ac:dyDescent="0.2">
      <c r="AD2200" s="63">
        <v>35838</v>
      </c>
      <c r="AE2200" s="64">
        <v>35855</v>
      </c>
      <c r="AF2200" s="65" t="s">
        <v>4529</v>
      </c>
      <c r="AG2200" s="66" t="s">
        <v>4530</v>
      </c>
      <c r="AH2200" s="67">
        <v>2.2799999999999998</v>
      </c>
      <c r="AI2200" s="68" t="s">
        <v>2254</v>
      </c>
      <c r="AJ2200" s="67">
        <v>0</v>
      </c>
      <c r="AK2200" s="69">
        <v>-500000</v>
      </c>
      <c r="FT2200" s="14"/>
    </row>
    <row r="2201" spans="30:176" ht="12.75" x14ac:dyDescent="0.2">
      <c r="AD2201" s="63">
        <v>35839</v>
      </c>
      <c r="AE2201" s="64">
        <v>35855</v>
      </c>
      <c r="AF2201" s="65" t="s">
        <v>4531</v>
      </c>
      <c r="AG2201" s="66" t="s">
        <v>4532</v>
      </c>
      <c r="AH2201" s="67">
        <v>2.2000000000000002</v>
      </c>
      <c r="AI2201" s="68" t="s">
        <v>2254</v>
      </c>
      <c r="AJ2201" s="67">
        <v>0</v>
      </c>
      <c r="AK2201" s="69">
        <v>1000000</v>
      </c>
      <c r="FT2201" s="14"/>
    </row>
    <row r="2202" spans="30:176" ht="12.75" x14ac:dyDescent="0.2">
      <c r="AD2202" s="63">
        <v>35839</v>
      </c>
      <c r="AE2202" s="64">
        <v>35855</v>
      </c>
      <c r="AF2202" s="65" t="s">
        <v>4531</v>
      </c>
      <c r="AG2202" s="66" t="s">
        <v>4533</v>
      </c>
      <c r="AH2202" s="67">
        <v>2.23</v>
      </c>
      <c r="AI2202" s="68" t="s">
        <v>2254</v>
      </c>
      <c r="AJ2202" s="67">
        <v>0</v>
      </c>
      <c r="AK2202" s="69">
        <v>500000</v>
      </c>
      <c r="FT2202" s="14"/>
    </row>
    <row r="2203" spans="30:176" ht="12.75" x14ac:dyDescent="0.2">
      <c r="AD2203" s="63">
        <v>35839</v>
      </c>
      <c r="AE2203" s="64">
        <v>35855</v>
      </c>
      <c r="AF2203" s="65" t="s">
        <v>4531</v>
      </c>
      <c r="AG2203" s="66" t="s">
        <v>4533</v>
      </c>
      <c r="AH2203" s="67">
        <v>2.2400000000000002</v>
      </c>
      <c r="AI2203" s="68" t="s">
        <v>2254</v>
      </c>
      <c r="AJ2203" s="67">
        <v>0</v>
      </c>
      <c r="AK2203" s="69">
        <v>500000</v>
      </c>
      <c r="FT2203" s="14"/>
    </row>
    <row r="2204" spans="30:176" ht="12.75" x14ac:dyDescent="0.2">
      <c r="AD2204" s="63">
        <v>35839</v>
      </c>
      <c r="AE2204" s="64">
        <v>35855</v>
      </c>
      <c r="AF2204" s="65" t="s">
        <v>4531</v>
      </c>
      <c r="AG2204" s="66" t="s">
        <v>4533</v>
      </c>
      <c r="AH2204" s="67">
        <v>2.2000000000000002</v>
      </c>
      <c r="AI2204" s="68" t="s">
        <v>2254</v>
      </c>
      <c r="AJ2204" s="67">
        <v>0</v>
      </c>
      <c r="AK2204" s="69">
        <v>1000000</v>
      </c>
      <c r="FT2204" s="14"/>
    </row>
    <row r="2205" spans="30:176" ht="12.75" x14ac:dyDescent="0.2">
      <c r="AD2205" s="63">
        <v>35839</v>
      </c>
      <c r="AE2205" s="64">
        <v>35855</v>
      </c>
      <c r="AF2205" s="65" t="s">
        <v>4531</v>
      </c>
      <c r="AG2205" s="66" t="s">
        <v>4534</v>
      </c>
      <c r="AH2205" s="67">
        <v>2.2799999999999998</v>
      </c>
      <c r="AI2205" s="68" t="s">
        <v>2254</v>
      </c>
      <c r="AJ2205" s="67">
        <v>0</v>
      </c>
      <c r="AK2205" s="69">
        <v>1000000</v>
      </c>
      <c r="FT2205" s="14"/>
    </row>
    <row r="2206" spans="30:176" ht="12.75" x14ac:dyDescent="0.2">
      <c r="AD2206" s="63">
        <v>35843</v>
      </c>
      <c r="AE2206" s="64">
        <v>35855</v>
      </c>
      <c r="AF2206" s="65" t="s">
        <v>4535</v>
      </c>
      <c r="AG2206" s="66" t="s">
        <v>4536</v>
      </c>
      <c r="AH2206" s="67">
        <v>2.1850000000000001</v>
      </c>
      <c r="AI2206" s="68" t="s">
        <v>2254</v>
      </c>
      <c r="AJ2206" s="67">
        <v>0</v>
      </c>
      <c r="AK2206" s="69">
        <v>-1000000</v>
      </c>
      <c r="FT2206" s="14"/>
    </row>
    <row r="2207" spans="30:176" ht="12.75" x14ac:dyDescent="0.2">
      <c r="AD2207" s="63">
        <v>35843</v>
      </c>
      <c r="AE2207" s="64">
        <v>35855</v>
      </c>
      <c r="AF2207" s="65" t="s">
        <v>4535</v>
      </c>
      <c r="AG2207" s="66" t="s">
        <v>4537</v>
      </c>
      <c r="AH2207" s="67">
        <v>2.2080000000000002</v>
      </c>
      <c r="AI2207" s="68" t="s">
        <v>2280</v>
      </c>
      <c r="AJ2207" s="67">
        <v>0</v>
      </c>
      <c r="AK2207" s="69">
        <v>5500000</v>
      </c>
      <c r="FT2207" s="14"/>
    </row>
    <row r="2208" spans="30:176" ht="12.75" x14ac:dyDescent="0.2">
      <c r="AD2208" s="63">
        <v>35843</v>
      </c>
      <c r="AE2208" s="64">
        <v>35855</v>
      </c>
      <c r="AF2208" s="65" t="s">
        <v>4535</v>
      </c>
      <c r="AG2208" s="66" t="s">
        <v>4537</v>
      </c>
      <c r="AH2208" s="67">
        <v>2.2080000000000002</v>
      </c>
      <c r="AI2208" s="68" t="s">
        <v>2254</v>
      </c>
      <c r="AJ2208" s="67">
        <v>0</v>
      </c>
      <c r="AK2208" s="69">
        <v>-5500000</v>
      </c>
      <c r="FT2208" s="14"/>
    </row>
    <row r="2209" spans="30:176" ht="12.75" x14ac:dyDescent="0.2">
      <c r="AD2209" s="63">
        <v>35852</v>
      </c>
      <c r="AE2209" s="64">
        <v>35855</v>
      </c>
      <c r="AF2209" s="65" t="s">
        <v>4538</v>
      </c>
      <c r="AG2209" s="66" t="s">
        <v>4539</v>
      </c>
      <c r="AH2209" s="67">
        <v>2.2000000000000002</v>
      </c>
      <c r="AI2209" s="68" t="s">
        <v>2254</v>
      </c>
      <c r="AJ2209" s="67">
        <v>0</v>
      </c>
      <c r="AK2209" s="69">
        <v>-500000</v>
      </c>
      <c r="FT2209" s="14"/>
    </row>
    <row r="2210" spans="30:176" ht="12.75" x14ac:dyDescent="0.2">
      <c r="AD2210" s="63">
        <v>35852</v>
      </c>
      <c r="AE2210" s="64">
        <v>35855</v>
      </c>
      <c r="AF2210" s="65" t="s">
        <v>4538</v>
      </c>
      <c r="AG2210" s="66" t="s">
        <v>4540</v>
      </c>
      <c r="AH2210" s="67">
        <v>2.19</v>
      </c>
      <c r="AI2210" s="68" t="s">
        <v>2254</v>
      </c>
      <c r="AJ2210" s="67">
        <v>0</v>
      </c>
      <c r="AK2210" s="69">
        <v>-500000</v>
      </c>
      <c r="FT2210" s="14"/>
    </row>
    <row r="2211" spans="30:176" ht="12.75" x14ac:dyDescent="0.2">
      <c r="AD2211" s="63">
        <v>35852</v>
      </c>
      <c r="AE2211" s="64">
        <v>35855</v>
      </c>
      <c r="AF2211" s="65" t="s">
        <v>4538</v>
      </c>
      <c r="AG2211" s="66" t="s">
        <v>4540</v>
      </c>
      <c r="AH2211" s="67">
        <v>2.2050000000000001</v>
      </c>
      <c r="AI2211" s="68" t="s">
        <v>2254</v>
      </c>
      <c r="AJ2211" s="67">
        <v>0</v>
      </c>
      <c r="AK2211" s="69">
        <v>-500000</v>
      </c>
      <c r="FT2211" s="14"/>
    </row>
    <row r="2212" spans="30:176" ht="12.75" x14ac:dyDescent="0.2">
      <c r="AD2212" s="63">
        <v>35852</v>
      </c>
      <c r="AE2212" s="64">
        <v>35855</v>
      </c>
      <c r="AF2212" s="65" t="s">
        <v>4538</v>
      </c>
      <c r="AG2212" s="66" t="s">
        <v>4540</v>
      </c>
      <c r="AH2212" s="67">
        <v>2.2000000000000002</v>
      </c>
      <c r="AI2212" s="68" t="s">
        <v>2254</v>
      </c>
      <c r="AJ2212" s="67">
        <v>0</v>
      </c>
      <c r="AK2212" s="69">
        <v>-500000</v>
      </c>
      <c r="FT2212" s="14"/>
    </row>
    <row r="2213" spans="30:176" ht="12.75" x14ac:dyDescent="0.2">
      <c r="AD2213" s="63">
        <v>35852</v>
      </c>
      <c r="AE2213" s="64">
        <v>35855</v>
      </c>
      <c r="AF2213" s="65" t="s">
        <v>4538</v>
      </c>
      <c r="AG2213" s="66" t="s">
        <v>4541</v>
      </c>
      <c r="AH2213" s="67">
        <v>2.1800000000000002</v>
      </c>
      <c r="AI2213" s="68" t="s">
        <v>2254</v>
      </c>
      <c r="AJ2213" s="67">
        <v>0</v>
      </c>
      <c r="AK2213" s="69">
        <v>-500000</v>
      </c>
      <c r="FT2213" s="14"/>
    </row>
    <row r="2214" spans="30:176" ht="12.75" x14ac:dyDescent="0.2">
      <c r="AD2214" s="63">
        <v>35852</v>
      </c>
      <c r="AE2214" s="64">
        <v>35855</v>
      </c>
      <c r="AF2214" s="65" t="s">
        <v>4538</v>
      </c>
      <c r="AG2214" s="66" t="s">
        <v>4542</v>
      </c>
      <c r="AH2214" s="67">
        <v>2.2450000000000001</v>
      </c>
      <c r="AI2214" s="68" t="s">
        <v>2254</v>
      </c>
      <c r="AJ2214" s="67">
        <v>0</v>
      </c>
      <c r="AK2214" s="69">
        <v>-500000</v>
      </c>
      <c r="FT2214" s="14"/>
    </row>
    <row r="2215" spans="30:176" ht="12.75" x14ac:dyDescent="0.2">
      <c r="AK2215" s="69">
        <f>SUM(AK2163:AK2214)</f>
        <v>2686000</v>
      </c>
      <c r="FT2215" s="14"/>
    </row>
    <row r="2216" spans="30:176" ht="12.75" x14ac:dyDescent="0.2">
      <c r="FT2216" s="14"/>
    </row>
    <row r="2217" spans="30:176" ht="12.75" x14ac:dyDescent="0.2">
      <c r="AD2217" s="63">
        <v>35187</v>
      </c>
      <c r="AE2217" s="64">
        <v>35886</v>
      </c>
      <c r="AF2217" s="65" t="s">
        <v>3374</v>
      </c>
      <c r="AG2217" s="66" t="s">
        <v>3375</v>
      </c>
      <c r="AH2217" s="67">
        <v>1.88</v>
      </c>
      <c r="AI2217" s="68" t="s">
        <v>2245</v>
      </c>
      <c r="AJ2217" s="67">
        <v>0</v>
      </c>
      <c r="AK2217" s="69">
        <v>1500000</v>
      </c>
      <c r="FT2217" s="14"/>
    </row>
    <row r="2218" spans="30:176" ht="12.75" x14ac:dyDescent="0.2">
      <c r="AD2218" s="63">
        <v>35188</v>
      </c>
      <c r="AE2218" s="64">
        <v>35886</v>
      </c>
      <c r="AF2218" s="65" t="s">
        <v>3376</v>
      </c>
      <c r="AG2218" s="66" t="s">
        <v>3377</v>
      </c>
      <c r="AH2218" s="67">
        <v>1.9</v>
      </c>
      <c r="AI2218" s="68" t="s">
        <v>2245</v>
      </c>
      <c r="AJ2218" s="67">
        <v>0</v>
      </c>
      <c r="AK2218" s="69">
        <v>1000000</v>
      </c>
      <c r="FT2218" s="14"/>
    </row>
    <row r="2219" spans="30:176" ht="12.75" x14ac:dyDescent="0.2">
      <c r="AD2219" s="63">
        <v>35311</v>
      </c>
      <c r="AE2219" s="64">
        <v>35886</v>
      </c>
      <c r="AF2219" s="65" t="s">
        <v>4543</v>
      </c>
      <c r="AG2219" s="66" t="s">
        <v>4544</v>
      </c>
      <c r="AH2219" s="67">
        <v>1.925</v>
      </c>
      <c r="AI2219" s="68" t="s">
        <v>2254</v>
      </c>
      <c r="AJ2219" s="67">
        <v>0</v>
      </c>
      <c r="AK2219" s="69">
        <v>2000000</v>
      </c>
      <c r="FT2219" s="14"/>
    </row>
    <row r="2220" spans="30:176" ht="12.75" x14ac:dyDescent="0.2">
      <c r="AD2220" s="63">
        <v>35319</v>
      </c>
      <c r="AE2220" s="64">
        <v>35886</v>
      </c>
      <c r="AF2220" s="65" t="s">
        <v>3611</v>
      </c>
      <c r="AG2220" s="66" t="s">
        <v>2734</v>
      </c>
      <c r="AH2220" s="67">
        <v>1.9450000000000001</v>
      </c>
      <c r="AI2220" s="68" t="s">
        <v>2280</v>
      </c>
      <c r="AJ2220" s="67">
        <v>0</v>
      </c>
      <c r="AK2220" s="69">
        <v>500000</v>
      </c>
      <c r="FT2220" s="14"/>
    </row>
    <row r="2221" spans="30:176" ht="12.75" x14ac:dyDescent="0.2">
      <c r="AD2221" s="63">
        <v>35418</v>
      </c>
      <c r="AE2221" s="64">
        <v>35886</v>
      </c>
      <c r="AF2221" s="65" t="s">
        <v>4545</v>
      </c>
      <c r="AG2221" s="66" t="s">
        <v>4546</v>
      </c>
      <c r="AH2221" s="67">
        <v>1.8089999999999999</v>
      </c>
      <c r="AI2221" s="68" t="s">
        <v>2280</v>
      </c>
      <c r="AJ2221" s="67">
        <v>0</v>
      </c>
      <c r="AK2221" s="69">
        <v>1639350</v>
      </c>
      <c r="FT2221" s="14"/>
    </row>
    <row r="2222" spans="30:176" ht="12.75" x14ac:dyDescent="0.2">
      <c r="AD2222" s="63">
        <v>33833</v>
      </c>
      <c r="AE2222" s="64">
        <v>35886</v>
      </c>
      <c r="AF2222" s="65"/>
      <c r="AG2222" s="66"/>
      <c r="AH2222" s="67">
        <v>1.8089999999999999</v>
      </c>
      <c r="AI2222" s="68" t="s">
        <v>2280</v>
      </c>
      <c r="AJ2222" s="67">
        <v>0</v>
      </c>
      <c r="AK2222" s="69">
        <v>-1639350</v>
      </c>
      <c r="FT2222" s="14"/>
    </row>
    <row r="2223" spans="30:176" ht="12.75" x14ac:dyDescent="0.2">
      <c r="AD2223" s="63">
        <v>35495</v>
      </c>
      <c r="AE2223" s="64">
        <v>35886</v>
      </c>
      <c r="AF2223" s="68" t="s">
        <v>4547</v>
      </c>
      <c r="AG2223" s="66" t="s">
        <v>4548</v>
      </c>
      <c r="AH2223" s="67">
        <v>2.0142000000000002</v>
      </c>
      <c r="AI2223" s="68" t="s">
        <v>2280</v>
      </c>
      <c r="AJ2223" s="67">
        <v>0</v>
      </c>
      <c r="AK2223" s="69">
        <v>-500000</v>
      </c>
      <c r="FT2223" s="14"/>
    </row>
    <row r="2224" spans="30:176" ht="12.75" x14ac:dyDescent="0.2">
      <c r="AD2224" s="63">
        <v>35650</v>
      </c>
      <c r="AE2224" s="64">
        <v>35886</v>
      </c>
      <c r="AF2224" s="68" t="s">
        <v>3879</v>
      </c>
      <c r="AG2224" s="66" t="s">
        <v>3880</v>
      </c>
      <c r="AH2224" s="67">
        <v>2.19</v>
      </c>
      <c r="AI2224" s="68" t="s">
        <v>2254</v>
      </c>
      <c r="AJ2224" s="67">
        <v>0</v>
      </c>
      <c r="AK2224" s="69">
        <v>-4000000</v>
      </c>
      <c r="FT2224" s="14"/>
    </row>
    <row r="2225" spans="30:176" ht="12.75" x14ac:dyDescent="0.2">
      <c r="AD2225" s="63">
        <v>35712</v>
      </c>
      <c r="AE2225" s="64">
        <v>35886</v>
      </c>
      <c r="AF2225" s="68" t="s">
        <v>4106</v>
      </c>
      <c r="AG2225" s="66" t="s">
        <v>4107</v>
      </c>
      <c r="AH2225" s="67">
        <v>2.2599999999999998</v>
      </c>
      <c r="AI2225" s="68" t="s">
        <v>2280</v>
      </c>
      <c r="AJ2225" s="67">
        <v>0</v>
      </c>
      <c r="AK2225" s="69">
        <v>-500000</v>
      </c>
      <c r="FT2225" s="14"/>
    </row>
    <row r="2226" spans="30:176" ht="12.75" x14ac:dyDescent="0.2">
      <c r="AD2226" s="63">
        <v>35712</v>
      </c>
      <c r="AE2226" s="64">
        <v>35886</v>
      </c>
      <c r="AF2226" s="68" t="s">
        <v>4106</v>
      </c>
      <c r="AG2226" s="66" t="s">
        <v>4567</v>
      </c>
      <c r="AH2226" s="67">
        <v>2.27</v>
      </c>
      <c r="AI2226" s="68" t="s">
        <v>2280</v>
      </c>
      <c r="AJ2226" s="67">
        <v>0</v>
      </c>
      <c r="AK2226" s="69">
        <v>-500000</v>
      </c>
      <c r="FT2226" s="14"/>
    </row>
    <row r="2227" spans="30:176" ht="12.75" x14ac:dyDescent="0.2">
      <c r="AD2227" s="63">
        <v>35769</v>
      </c>
      <c r="AE2227" s="64">
        <v>35886</v>
      </c>
      <c r="AF2227" s="68" t="s">
        <v>4351</v>
      </c>
      <c r="AG2227" s="66" t="s">
        <v>4352</v>
      </c>
      <c r="AH2227" s="67">
        <v>2.1800000000000002</v>
      </c>
      <c r="AI2227" s="68" t="s">
        <v>2254</v>
      </c>
      <c r="AJ2227" s="67">
        <v>0</v>
      </c>
      <c r="AK2227" s="69">
        <v>-500000</v>
      </c>
      <c r="FT2227" s="14"/>
    </row>
    <row r="2228" spans="30:176" ht="12.75" x14ac:dyDescent="0.2">
      <c r="AD2228" s="63">
        <v>35788</v>
      </c>
      <c r="AE2228" s="64">
        <v>35886</v>
      </c>
      <c r="AF2228" s="68" t="s">
        <v>4568</v>
      </c>
      <c r="AG2228" s="66" t="s">
        <v>4569</v>
      </c>
      <c r="AH2228" s="67">
        <v>2.0950000000000002</v>
      </c>
      <c r="AI2228" s="68" t="s">
        <v>2280</v>
      </c>
      <c r="AJ2228" s="67">
        <v>0</v>
      </c>
      <c r="AK2228" s="69">
        <v>-1000000</v>
      </c>
      <c r="FT2228" s="14"/>
    </row>
    <row r="2229" spans="30:176" ht="12.75" x14ac:dyDescent="0.2">
      <c r="AD2229" s="63">
        <v>35788</v>
      </c>
      <c r="AE2229" s="64">
        <v>35886</v>
      </c>
      <c r="AF2229" s="68" t="s">
        <v>4568</v>
      </c>
      <c r="AG2229" s="66" t="s">
        <v>4569</v>
      </c>
      <c r="AH2229" s="67">
        <v>2.12</v>
      </c>
      <c r="AI2229" s="68" t="s">
        <v>2280</v>
      </c>
      <c r="AJ2229" s="67">
        <v>0</v>
      </c>
      <c r="AK2229" s="69">
        <v>-1000000</v>
      </c>
      <c r="FT2229" s="14"/>
    </row>
    <row r="2230" spans="30:176" ht="12.75" x14ac:dyDescent="0.2">
      <c r="AD2230" s="63">
        <v>35802</v>
      </c>
      <c r="AE2230" s="64">
        <v>35886</v>
      </c>
      <c r="AF2230" s="68" t="s">
        <v>4426</v>
      </c>
      <c r="AG2230" s="66" t="s">
        <v>4427</v>
      </c>
      <c r="AH2230" s="67">
        <v>2.1</v>
      </c>
      <c r="AI2230" s="68" t="s">
        <v>2254</v>
      </c>
      <c r="AJ2230" s="67">
        <v>0</v>
      </c>
      <c r="AK2230" s="69">
        <v>-1000000</v>
      </c>
      <c r="FT2230" s="14"/>
    </row>
    <row r="2231" spans="30:176" ht="12.75" x14ac:dyDescent="0.2">
      <c r="AD2231" s="63">
        <v>35808</v>
      </c>
      <c r="AE2231" s="64">
        <v>35886</v>
      </c>
      <c r="AF2231" s="68" t="s">
        <v>4570</v>
      </c>
      <c r="AG2231" s="66" t="s">
        <v>4571</v>
      </c>
      <c r="AH2231" s="67">
        <v>2.0449999999999999</v>
      </c>
      <c r="AI2231" s="68" t="s">
        <v>2280</v>
      </c>
      <c r="AJ2231" s="67">
        <v>0</v>
      </c>
      <c r="AK2231" s="69">
        <v>500000</v>
      </c>
      <c r="FT2231" s="14"/>
    </row>
    <row r="2232" spans="30:176" ht="12.75" x14ac:dyDescent="0.2">
      <c r="AD2232" s="63">
        <v>35809</v>
      </c>
      <c r="AE2232" s="64">
        <v>35886</v>
      </c>
      <c r="AF2232" s="68" t="s">
        <v>4436</v>
      </c>
      <c r="AG2232" s="66" t="s">
        <v>4437</v>
      </c>
      <c r="AH2232" s="67">
        <v>2.0249999999999999</v>
      </c>
      <c r="AI2232" s="68" t="s">
        <v>2280</v>
      </c>
      <c r="AJ2232" s="67">
        <v>0</v>
      </c>
      <c r="AK2232" s="69">
        <v>3000000</v>
      </c>
      <c r="FT2232" s="14"/>
    </row>
    <row r="2233" spans="30:176" ht="12.75" x14ac:dyDescent="0.2">
      <c r="AD2233" s="63">
        <v>35809</v>
      </c>
      <c r="AE2233" s="64">
        <v>35886</v>
      </c>
      <c r="AF2233" s="68" t="s">
        <v>4436</v>
      </c>
      <c r="AG2233" s="66" t="s">
        <v>4437</v>
      </c>
      <c r="AH2233" s="67">
        <v>2.04</v>
      </c>
      <c r="AI2233" s="68" t="s">
        <v>2280</v>
      </c>
      <c r="AJ2233" s="67">
        <v>0</v>
      </c>
      <c r="AK2233" s="69">
        <v>1000000</v>
      </c>
      <c r="FT2233" s="14"/>
    </row>
    <row r="2234" spans="30:176" ht="12.75" x14ac:dyDescent="0.2">
      <c r="AD2234" s="63">
        <v>35810</v>
      </c>
      <c r="AE2234" s="64">
        <v>35886</v>
      </c>
      <c r="AF2234" s="68" t="s">
        <v>4572</v>
      </c>
      <c r="AG2234" s="66" t="s">
        <v>4573</v>
      </c>
      <c r="AH2234" s="67">
        <v>2.036</v>
      </c>
      <c r="AI2234" s="68" t="s">
        <v>2254</v>
      </c>
      <c r="AJ2234" s="67">
        <v>0</v>
      </c>
      <c r="AK2234" s="69">
        <v>2000000</v>
      </c>
      <c r="FT2234" s="14"/>
    </row>
    <row r="2235" spans="30:176" ht="12.75" x14ac:dyDescent="0.2">
      <c r="AD2235" s="63">
        <v>35816</v>
      </c>
      <c r="AE2235" s="64">
        <v>35886</v>
      </c>
      <c r="AF2235" s="68" t="s">
        <v>4443</v>
      </c>
      <c r="AG2235" s="66" t="s">
        <v>4444</v>
      </c>
      <c r="AH2235" s="67">
        <v>2.11</v>
      </c>
      <c r="AI2235" s="68" t="s">
        <v>2280</v>
      </c>
      <c r="AJ2235" s="67">
        <v>0</v>
      </c>
      <c r="AK2235" s="69">
        <v>250000</v>
      </c>
      <c r="FT2235" s="14"/>
    </row>
    <row r="2236" spans="30:176" ht="12.75" x14ac:dyDescent="0.2">
      <c r="AD2236" s="63">
        <v>35816</v>
      </c>
      <c r="AE2236" s="64">
        <v>35886</v>
      </c>
      <c r="AF2236" s="68" t="s">
        <v>4443</v>
      </c>
      <c r="AG2236" s="66" t="s">
        <v>4444</v>
      </c>
      <c r="AH2236" s="67">
        <v>2.11</v>
      </c>
      <c r="AI2236" s="68" t="s">
        <v>2280</v>
      </c>
      <c r="AJ2236" s="67">
        <v>0</v>
      </c>
      <c r="AK2236" s="69">
        <v>1750000</v>
      </c>
      <c r="FT2236" s="14"/>
    </row>
    <row r="2237" spans="30:176" ht="12.75" x14ac:dyDescent="0.2">
      <c r="AD2237" s="63">
        <v>35828</v>
      </c>
      <c r="AE2237" s="64">
        <v>35886</v>
      </c>
      <c r="AF2237" s="68" t="s">
        <v>4514</v>
      </c>
      <c r="AG2237" s="66" t="s">
        <v>4517</v>
      </c>
      <c r="AH2237" s="67">
        <v>2.2799999999999998</v>
      </c>
      <c r="AI2237" s="68" t="s">
        <v>2280</v>
      </c>
      <c r="AJ2237" s="67">
        <v>0</v>
      </c>
      <c r="AK2237" s="69">
        <v>-540000</v>
      </c>
      <c r="FT2237" s="14"/>
    </row>
    <row r="2238" spans="30:176" ht="12.75" x14ac:dyDescent="0.2">
      <c r="AD2238" s="63">
        <v>35853</v>
      </c>
      <c r="AE2238" s="64">
        <v>35886</v>
      </c>
      <c r="AF2238" s="68" t="s">
        <v>4574</v>
      </c>
      <c r="AG2238" s="66" t="s">
        <v>4575</v>
      </c>
      <c r="AH2238" s="67">
        <v>2.2749999999999999</v>
      </c>
      <c r="AI2238" s="68" t="s">
        <v>2254</v>
      </c>
      <c r="AJ2238" s="67">
        <v>0</v>
      </c>
      <c r="AK2238" s="69">
        <v>-500000</v>
      </c>
      <c r="FT2238" s="14"/>
    </row>
    <row r="2239" spans="30:176" ht="12.75" x14ac:dyDescent="0.2">
      <c r="AD2239" s="63">
        <v>35853</v>
      </c>
      <c r="AE2239" s="64">
        <v>35886</v>
      </c>
      <c r="AF2239" s="68" t="s">
        <v>4574</v>
      </c>
      <c r="AG2239" s="66" t="s">
        <v>4575</v>
      </c>
      <c r="AH2239" s="67">
        <v>2.3250000000000002</v>
      </c>
      <c r="AI2239" s="68" t="s">
        <v>2254</v>
      </c>
      <c r="AJ2239" s="67">
        <v>0</v>
      </c>
      <c r="AK2239" s="69">
        <v>-1000000</v>
      </c>
      <c r="FT2239" s="14"/>
    </row>
    <row r="2240" spans="30:176" ht="12.75" x14ac:dyDescent="0.2">
      <c r="AD2240" s="63">
        <v>35856</v>
      </c>
      <c r="AE2240" s="64">
        <v>35886</v>
      </c>
      <c r="AF2240" s="68" t="s">
        <v>4576</v>
      </c>
      <c r="AG2240" s="66" t="s">
        <v>4577</v>
      </c>
      <c r="AH2240" s="67">
        <v>2.3374999999999999</v>
      </c>
      <c r="AI2240" s="68" t="s">
        <v>2254</v>
      </c>
      <c r="AJ2240" s="67">
        <v>0</v>
      </c>
      <c r="AK2240" s="69">
        <v>300000</v>
      </c>
      <c r="FT2240" s="14"/>
    </row>
    <row r="2241" spans="30:176" ht="12.75" x14ac:dyDescent="0.2">
      <c r="AD2241" s="63">
        <v>35856</v>
      </c>
      <c r="AE2241" s="64">
        <v>35886</v>
      </c>
      <c r="AF2241" s="68" t="s">
        <v>4576</v>
      </c>
      <c r="AG2241" s="66" t="s">
        <v>4577</v>
      </c>
      <c r="AH2241" s="67">
        <v>2.35</v>
      </c>
      <c r="AI2241" s="68" t="s">
        <v>2254</v>
      </c>
      <c r="AJ2241" s="67">
        <v>0</v>
      </c>
      <c r="AK2241" s="69">
        <v>200000</v>
      </c>
      <c r="FT2241" s="14"/>
    </row>
    <row r="2242" spans="30:176" ht="12.75" x14ac:dyDescent="0.2">
      <c r="AD2242" s="63">
        <v>35856</v>
      </c>
      <c r="AE2242" s="64">
        <v>35886</v>
      </c>
      <c r="AF2242" s="68" t="s">
        <v>4576</v>
      </c>
      <c r="AG2242" s="66" t="s">
        <v>4577</v>
      </c>
      <c r="AH2242" s="67">
        <v>2.34</v>
      </c>
      <c r="AI2242" s="68" t="s">
        <v>2254</v>
      </c>
      <c r="AJ2242" s="67">
        <v>0</v>
      </c>
      <c r="AK2242" s="69">
        <v>1000000</v>
      </c>
      <c r="FT2242" s="14"/>
    </row>
    <row r="2243" spans="30:176" ht="12.75" x14ac:dyDescent="0.2">
      <c r="AD2243" s="63">
        <v>35857</v>
      </c>
      <c r="AE2243" s="64">
        <v>35886</v>
      </c>
      <c r="AF2243" s="68" t="s">
        <v>4578</v>
      </c>
      <c r="AG2243" s="66" t="s">
        <v>4579</v>
      </c>
      <c r="AH2243" s="67">
        <v>2.2850000000000001</v>
      </c>
      <c r="AI2243" s="68" t="s">
        <v>2254</v>
      </c>
      <c r="AJ2243" s="67">
        <v>0</v>
      </c>
      <c r="AK2243" s="69">
        <v>-1000000</v>
      </c>
      <c r="FT2243" s="14"/>
    </row>
    <row r="2244" spans="30:176" ht="12.75" x14ac:dyDescent="0.2">
      <c r="AD2244" s="63">
        <v>35858</v>
      </c>
      <c r="AE2244" s="64">
        <v>35886</v>
      </c>
      <c r="AF2244" s="68" t="s">
        <v>4580</v>
      </c>
      <c r="AG2244" s="66" t="s">
        <v>4586</v>
      </c>
      <c r="AH2244" s="67">
        <v>2.2349999999999999</v>
      </c>
      <c r="AI2244" s="68" t="s">
        <v>2254</v>
      </c>
      <c r="AJ2244" s="67">
        <v>0</v>
      </c>
      <c r="AK2244" s="69">
        <v>-500000</v>
      </c>
      <c r="FT2244" s="14"/>
    </row>
    <row r="2245" spans="30:176" ht="12.75" x14ac:dyDescent="0.2">
      <c r="AD2245" s="63">
        <v>35858</v>
      </c>
      <c r="AE2245" s="64">
        <v>35886</v>
      </c>
      <c r="AF2245" s="68" t="s">
        <v>4580</v>
      </c>
      <c r="AG2245" s="66" t="s">
        <v>4586</v>
      </c>
      <c r="AH2245" s="67">
        <v>2.23</v>
      </c>
      <c r="AI2245" s="68" t="s">
        <v>2254</v>
      </c>
      <c r="AJ2245" s="67">
        <v>0</v>
      </c>
      <c r="AK2245" s="69">
        <v>-500000</v>
      </c>
      <c r="FT2245" s="14"/>
    </row>
    <row r="2246" spans="30:176" ht="12.75" x14ac:dyDescent="0.2">
      <c r="AD2246" s="63">
        <v>35859</v>
      </c>
      <c r="AE2246" s="64">
        <v>35886</v>
      </c>
      <c r="AF2246" s="68" t="s">
        <v>4587</v>
      </c>
      <c r="AG2246" s="66" t="s">
        <v>4588</v>
      </c>
      <c r="AH2246" s="67">
        <v>2.145</v>
      </c>
      <c r="AI2246" s="68" t="s">
        <v>2280</v>
      </c>
      <c r="AJ2246" s="67">
        <v>0</v>
      </c>
      <c r="AK2246" s="69">
        <v>-500000</v>
      </c>
      <c r="FT2246" s="14"/>
    </row>
    <row r="2247" spans="30:176" ht="12.75" x14ac:dyDescent="0.2">
      <c r="AD2247" s="63">
        <v>35859</v>
      </c>
      <c r="AE2247" s="64">
        <v>35886</v>
      </c>
      <c r="AF2247" s="68" t="s">
        <v>4587</v>
      </c>
      <c r="AG2247" s="66"/>
      <c r="AH2247" s="67">
        <v>2.19</v>
      </c>
      <c r="AI2247" s="68" t="s">
        <v>2254</v>
      </c>
      <c r="AJ2247" s="67">
        <v>0</v>
      </c>
      <c r="AK2247" s="69">
        <v>500000</v>
      </c>
      <c r="FT2247" s="14"/>
    </row>
    <row r="2248" spans="30:176" ht="12.75" x14ac:dyDescent="0.2">
      <c r="AD2248" s="63">
        <v>35860</v>
      </c>
      <c r="AE2248" s="64">
        <v>35886</v>
      </c>
      <c r="AF2248" s="68" t="s">
        <v>4589</v>
      </c>
      <c r="AG2248" s="66"/>
      <c r="AH2248" s="67">
        <v>2.15</v>
      </c>
      <c r="AI2248" s="68" t="s">
        <v>2254</v>
      </c>
      <c r="AJ2248" s="67">
        <v>0</v>
      </c>
      <c r="AK2248" s="69">
        <v>-500000</v>
      </c>
      <c r="FT2248" s="14"/>
    </row>
    <row r="2249" spans="30:176" ht="12.75" x14ac:dyDescent="0.2">
      <c r="AD2249" s="63">
        <v>35860</v>
      </c>
      <c r="AE2249" s="64">
        <v>35886</v>
      </c>
      <c r="AF2249" s="68" t="s">
        <v>4589</v>
      </c>
      <c r="AG2249" s="66" t="s">
        <v>4590</v>
      </c>
      <c r="AH2249" s="67">
        <v>2.14</v>
      </c>
      <c r="AI2249" s="68" t="s">
        <v>2280</v>
      </c>
      <c r="AJ2249" s="67">
        <v>0</v>
      </c>
      <c r="AK2249" s="69">
        <v>500000</v>
      </c>
      <c r="FT2249" s="14"/>
    </row>
    <row r="2250" spans="30:176" ht="12.75" x14ac:dyDescent="0.2">
      <c r="AD2250" s="63">
        <v>35860</v>
      </c>
      <c r="AE2250" s="64">
        <v>35886</v>
      </c>
      <c r="AF2250" s="68" t="s">
        <v>4589</v>
      </c>
      <c r="AG2250" s="66" t="s">
        <v>4590</v>
      </c>
      <c r="AH2250" s="67">
        <v>2.145</v>
      </c>
      <c r="AI2250" s="68" t="s">
        <v>2280</v>
      </c>
      <c r="AJ2250" s="67">
        <v>0</v>
      </c>
      <c r="AK2250" s="69">
        <v>500000</v>
      </c>
      <c r="FT2250" s="14"/>
    </row>
    <row r="2251" spans="30:176" ht="12.75" x14ac:dyDescent="0.2">
      <c r="AD2251" s="63">
        <v>35860</v>
      </c>
      <c r="AE2251" s="64">
        <v>35886</v>
      </c>
      <c r="AF2251" s="68" t="s">
        <v>4589</v>
      </c>
      <c r="AG2251" s="66" t="s">
        <v>4590</v>
      </c>
      <c r="AH2251" s="67">
        <v>2.13</v>
      </c>
      <c r="AI2251" s="68" t="s">
        <v>2280</v>
      </c>
      <c r="AJ2251" s="67">
        <v>0</v>
      </c>
      <c r="AK2251" s="69">
        <v>500000</v>
      </c>
      <c r="FT2251" s="14"/>
    </row>
    <row r="2252" spans="30:176" ht="12.75" x14ac:dyDescent="0.2">
      <c r="AD2252" s="63">
        <v>35863</v>
      </c>
      <c r="AE2252" s="64">
        <v>35886</v>
      </c>
      <c r="AF2252" s="68" t="s">
        <v>4591</v>
      </c>
      <c r="AG2252" s="66" t="s">
        <v>4592</v>
      </c>
      <c r="AH2252" s="67">
        <v>2.16</v>
      </c>
      <c r="AI2252" s="68" t="s">
        <v>2254</v>
      </c>
      <c r="AJ2252" s="67">
        <v>0</v>
      </c>
      <c r="AK2252" s="69">
        <v>-1000000</v>
      </c>
      <c r="FT2252" s="14"/>
    </row>
    <row r="2253" spans="30:176" ht="12.75" x14ac:dyDescent="0.2">
      <c r="AD2253" s="63">
        <v>35864</v>
      </c>
      <c r="AE2253" s="64">
        <v>35886</v>
      </c>
      <c r="AF2253" s="68" t="s">
        <v>4593</v>
      </c>
      <c r="AG2253" s="66" t="s">
        <v>4594</v>
      </c>
      <c r="AH2253" s="67">
        <v>2.16</v>
      </c>
      <c r="AI2253" s="68" t="s">
        <v>2254</v>
      </c>
      <c r="AJ2253" s="67">
        <v>0</v>
      </c>
      <c r="AK2253" s="69">
        <v>-500000</v>
      </c>
      <c r="FT2253" s="14"/>
    </row>
    <row r="2254" spans="30:176" ht="12.75" x14ac:dyDescent="0.2">
      <c r="AD2254" s="63">
        <v>35864</v>
      </c>
      <c r="AE2254" s="64">
        <v>35886</v>
      </c>
      <c r="AF2254" s="68" t="s">
        <v>4593</v>
      </c>
      <c r="AG2254" s="66" t="s">
        <v>4594</v>
      </c>
      <c r="AH2254" s="67">
        <v>2.15</v>
      </c>
      <c r="AI2254" s="68" t="s">
        <v>2254</v>
      </c>
      <c r="AJ2254" s="67">
        <v>0</v>
      </c>
      <c r="AK2254" s="69">
        <v>-500000</v>
      </c>
      <c r="FT2254" s="14"/>
    </row>
    <row r="2255" spans="30:176" ht="12.75" x14ac:dyDescent="0.2">
      <c r="AD2255" s="63">
        <v>35865</v>
      </c>
      <c r="AE2255" s="64">
        <v>35886</v>
      </c>
      <c r="AF2255" s="68" t="s">
        <v>4595</v>
      </c>
      <c r="AG2255" s="66" t="s">
        <v>4596</v>
      </c>
      <c r="AH2255" s="67">
        <v>2.1749999999999998</v>
      </c>
      <c r="AI2255" s="68" t="s">
        <v>2254</v>
      </c>
      <c r="AJ2255" s="67">
        <v>0</v>
      </c>
      <c r="AK2255" s="69">
        <v>1000000</v>
      </c>
      <c r="FT2255" s="14"/>
    </row>
    <row r="2256" spans="30:176" ht="12.75" x14ac:dyDescent="0.2">
      <c r="AD2256" s="63">
        <v>35870</v>
      </c>
      <c r="AE2256" s="64">
        <v>35886</v>
      </c>
      <c r="AF2256" s="68" t="s">
        <v>4597</v>
      </c>
      <c r="AG2256" s="66" t="s">
        <v>4598</v>
      </c>
      <c r="AH2256" s="67">
        <v>2.11</v>
      </c>
      <c r="AI2256" s="68" t="s">
        <v>2254</v>
      </c>
      <c r="AJ2256" s="67">
        <v>0</v>
      </c>
      <c r="AK2256" s="69">
        <v>-1000000</v>
      </c>
      <c r="FT2256" s="14"/>
    </row>
    <row r="2257" spans="30:176" ht="12.75" x14ac:dyDescent="0.2">
      <c r="AD2257" s="63">
        <v>35870</v>
      </c>
      <c r="AE2257" s="64">
        <v>35886</v>
      </c>
      <c r="AF2257" s="68" t="s">
        <v>4597</v>
      </c>
      <c r="AG2257" s="66" t="s">
        <v>4598</v>
      </c>
      <c r="AH2257" s="67">
        <v>2.125</v>
      </c>
      <c r="AI2257" s="68" t="s">
        <v>2254</v>
      </c>
      <c r="AJ2257" s="67">
        <v>0</v>
      </c>
      <c r="AK2257" s="69">
        <v>-1000000</v>
      </c>
      <c r="FT2257" s="14"/>
    </row>
    <row r="2258" spans="30:176" ht="12.75" x14ac:dyDescent="0.2">
      <c r="AD2258" s="63">
        <v>35870</v>
      </c>
      <c r="AE2258" s="64">
        <v>35886</v>
      </c>
      <c r="AF2258" s="68" t="s">
        <v>4597</v>
      </c>
      <c r="AG2258" s="66" t="s">
        <v>4598</v>
      </c>
      <c r="AH2258" s="67">
        <v>2.14</v>
      </c>
      <c r="AI2258" s="68" t="s">
        <v>2254</v>
      </c>
      <c r="AJ2258" s="67">
        <v>0</v>
      </c>
      <c r="AK2258" s="69">
        <v>-1000000</v>
      </c>
      <c r="FT2258" s="14"/>
    </row>
    <row r="2259" spans="30:176" ht="12.75" x14ac:dyDescent="0.2">
      <c r="AD2259" s="63">
        <v>35870</v>
      </c>
      <c r="AE2259" s="64">
        <v>35886</v>
      </c>
      <c r="AF2259" s="68" t="s">
        <v>4597</v>
      </c>
      <c r="AG2259" s="66" t="s">
        <v>4598</v>
      </c>
      <c r="AH2259" s="67">
        <v>2.16</v>
      </c>
      <c r="AI2259" s="68" t="s">
        <v>2254</v>
      </c>
      <c r="AJ2259" s="67">
        <v>0</v>
      </c>
      <c r="AK2259" s="69">
        <v>-1000000</v>
      </c>
      <c r="FT2259" s="14"/>
    </row>
    <row r="2260" spans="30:176" ht="12.75" x14ac:dyDescent="0.2">
      <c r="AD2260" s="63">
        <v>35873</v>
      </c>
      <c r="AE2260" s="64">
        <v>35886</v>
      </c>
      <c r="AF2260" s="68" t="s">
        <v>4599</v>
      </c>
      <c r="AG2260" s="66" t="s">
        <v>4600</v>
      </c>
      <c r="AH2260" s="67">
        <v>2.2349999999999999</v>
      </c>
      <c r="AI2260" s="68" t="s">
        <v>2254</v>
      </c>
      <c r="AJ2260" s="67">
        <v>0</v>
      </c>
      <c r="AK2260" s="69">
        <v>1000000</v>
      </c>
      <c r="FT2260" s="14"/>
    </row>
    <row r="2261" spans="30:176" ht="12.75" x14ac:dyDescent="0.2">
      <c r="AD2261" s="63">
        <v>35874</v>
      </c>
      <c r="AE2261" s="64">
        <v>35886</v>
      </c>
      <c r="AF2261" s="68" t="s">
        <v>4601</v>
      </c>
      <c r="AG2261" s="66" t="s">
        <v>4602</v>
      </c>
      <c r="AH2261" s="67">
        <v>2.2949999999999999</v>
      </c>
      <c r="AI2261" s="68" t="s">
        <v>2254</v>
      </c>
      <c r="AJ2261" s="67">
        <v>0</v>
      </c>
      <c r="AK2261" s="69">
        <v>5000000</v>
      </c>
      <c r="FT2261" s="14"/>
    </row>
    <row r="2262" spans="30:176" ht="12.75" x14ac:dyDescent="0.2">
      <c r="AD2262" s="63">
        <v>35877</v>
      </c>
      <c r="AE2262" s="64">
        <v>35886</v>
      </c>
      <c r="AF2262" s="68" t="s">
        <v>4603</v>
      </c>
      <c r="AG2262" s="66" t="s">
        <v>4604</v>
      </c>
      <c r="AH2262" s="67">
        <v>2.3250000000000002</v>
      </c>
      <c r="AI2262" s="68" t="s">
        <v>2254</v>
      </c>
      <c r="AJ2262" s="67">
        <v>0</v>
      </c>
      <c r="AK2262" s="69">
        <v>-2000000</v>
      </c>
      <c r="FT2262" s="14"/>
    </row>
    <row r="2263" spans="30:176" ht="12.75" x14ac:dyDescent="0.2">
      <c r="AD2263" s="63">
        <v>35877</v>
      </c>
      <c r="AE2263" s="64">
        <v>35886</v>
      </c>
      <c r="AF2263" s="68" t="s">
        <v>4603</v>
      </c>
      <c r="AG2263" s="66" t="s">
        <v>4604</v>
      </c>
      <c r="AH2263" s="67">
        <v>2.41</v>
      </c>
      <c r="AI2263" s="68" t="s">
        <v>2254</v>
      </c>
      <c r="AJ2263" s="67">
        <v>0</v>
      </c>
      <c r="AK2263" s="69">
        <v>-3000000</v>
      </c>
      <c r="FT2263" s="14"/>
    </row>
    <row r="2264" spans="30:176" ht="12.75" x14ac:dyDescent="0.2">
      <c r="AD2264" s="63">
        <v>35877</v>
      </c>
      <c r="AE2264" s="64">
        <v>35886</v>
      </c>
      <c r="AF2264" s="68" t="s">
        <v>4605</v>
      </c>
      <c r="AG2264" s="66" t="s">
        <v>4606</v>
      </c>
      <c r="AH2264" s="67">
        <v>2.3199999999999998</v>
      </c>
      <c r="AI2264" s="68" t="s">
        <v>2254</v>
      </c>
      <c r="AJ2264" s="67">
        <v>0</v>
      </c>
      <c r="AK2264" s="69">
        <v>-1000000</v>
      </c>
      <c r="FT2264" s="14"/>
    </row>
    <row r="2265" spans="30:176" ht="12.75" x14ac:dyDescent="0.2">
      <c r="AD2265" s="63">
        <v>35878</v>
      </c>
      <c r="AE2265" s="64">
        <v>35886</v>
      </c>
      <c r="AF2265" s="68" t="s">
        <v>4607</v>
      </c>
      <c r="AG2265" s="66" t="s">
        <v>4608</v>
      </c>
      <c r="AH2265" s="67">
        <v>2.34</v>
      </c>
      <c r="AI2265" s="68" t="s">
        <v>2254</v>
      </c>
      <c r="AJ2265" s="67">
        <v>0</v>
      </c>
      <c r="AK2265" s="69">
        <v>6460000</v>
      </c>
      <c r="FT2265" s="14"/>
    </row>
    <row r="2266" spans="30:176" ht="12.75" x14ac:dyDescent="0.2">
      <c r="AD2266" s="63">
        <v>35878</v>
      </c>
      <c r="AE2266" s="64">
        <v>35886</v>
      </c>
      <c r="AF2266" s="68" t="s">
        <v>4607</v>
      </c>
      <c r="AG2266" s="66" t="s">
        <v>4608</v>
      </c>
      <c r="AH2266" s="67">
        <v>2.34</v>
      </c>
      <c r="AI2266" s="68" t="s">
        <v>2280</v>
      </c>
      <c r="AJ2266" s="67">
        <v>0</v>
      </c>
      <c r="AK2266" s="69">
        <v>-6460000</v>
      </c>
      <c r="FT2266" s="14"/>
    </row>
    <row r="2267" spans="30:176" ht="12.75" x14ac:dyDescent="0.2">
      <c r="AK2267" s="69">
        <f>SUM(AK2217:AK2266)</f>
        <v>-2040000</v>
      </c>
      <c r="FT2267" s="14"/>
    </row>
    <row r="2268" spans="30:176" ht="12.75" x14ac:dyDescent="0.2">
      <c r="FT2268" s="14"/>
    </row>
    <row r="2269" spans="30:176" ht="12.75" x14ac:dyDescent="0.2">
      <c r="AD2269" s="63">
        <v>35187</v>
      </c>
      <c r="AE2269" s="64">
        <v>35916</v>
      </c>
      <c r="AF2269" s="65" t="s">
        <v>3374</v>
      </c>
      <c r="AG2269" s="66" t="s">
        <v>3375</v>
      </c>
      <c r="AH2269" s="67">
        <v>1.88</v>
      </c>
      <c r="AI2269" s="68" t="s">
        <v>2245</v>
      </c>
      <c r="AJ2269" s="67">
        <v>0</v>
      </c>
      <c r="AK2269" s="69">
        <v>1550000</v>
      </c>
      <c r="FT2269" s="14"/>
    </row>
    <row r="2270" spans="30:176" ht="12.75" x14ac:dyDescent="0.2">
      <c r="AD2270" s="63">
        <v>35188</v>
      </c>
      <c r="AE2270" s="64">
        <v>35916</v>
      </c>
      <c r="AF2270" s="65" t="s">
        <v>3376</v>
      </c>
      <c r="AG2270" s="66">
        <v>170046</v>
      </c>
      <c r="AH2270" s="67">
        <v>1.9</v>
      </c>
      <c r="AI2270" s="68" t="s">
        <v>2245</v>
      </c>
      <c r="AJ2270" s="67">
        <v>0</v>
      </c>
      <c r="AK2270" s="69">
        <v>1000000</v>
      </c>
      <c r="FT2270" s="14"/>
    </row>
    <row r="2271" spans="30:176" ht="12.75" x14ac:dyDescent="0.2">
      <c r="AD2271" s="63">
        <v>35311</v>
      </c>
      <c r="AE2271" s="64">
        <v>35916</v>
      </c>
      <c r="AF2271" s="65" t="s">
        <v>4543</v>
      </c>
      <c r="AG2271" s="66" t="s">
        <v>4544</v>
      </c>
      <c r="AH2271" s="67">
        <v>1.925</v>
      </c>
      <c r="AI2271" s="68" t="s">
        <v>2254</v>
      </c>
      <c r="AJ2271" s="67">
        <v>0</v>
      </c>
      <c r="AK2271" s="69">
        <v>500000</v>
      </c>
      <c r="FT2271" s="14"/>
    </row>
    <row r="2272" spans="30:176" ht="12.75" x14ac:dyDescent="0.2">
      <c r="AD2272" s="63">
        <v>35319</v>
      </c>
      <c r="AE2272" s="64">
        <v>35916</v>
      </c>
      <c r="AF2272" s="65" t="s">
        <v>3611</v>
      </c>
      <c r="AG2272" s="66" t="s">
        <v>2734</v>
      </c>
      <c r="AH2272" s="67">
        <v>1.9450000000000001</v>
      </c>
      <c r="AI2272" s="68" t="s">
        <v>2280</v>
      </c>
      <c r="AJ2272" s="67">
        <v>0</v>
      </c>
      <c r="AK2272" s="69">
        <v>500000</v>
      </c>
      <c r="FT2272" s="14"/>
    </row>
    <row r="2273" spans="30:176" ht="12.75" x14ac:dyDescent="0.2">
      <c r="AD2273" s="63">
        <v>35418</v>
      </c>
      <c r="AE2273" s="64">
        <v>35916</v>
      </c>
      <c r="AF2273" s="65" t="s">
        <v>4545</v>
      </c>
      <c r="AG2273" s="66" t="s">
        <v>4546</v>
      </c>
      <c r="AH2273" s="67">
        <v>1.8580000000000001</v>
      </c>
      <c r="AI2273" s="68" t="s">
        <v>2280</v>
      </c>
      <c r="AJ2273" s="67">
        <v>0</v>
      </c>
      <c r="AK2273" s="69">
        <v>1693995</v>
      </c>
      <c r="FT2273" s="14"/>
    </row>
    <row r="2274" spans="30:176" ht="12.75" x14ac:dyDescent="0.2">
      <c r="AD2274" s="63">
        <v>33833</v>
      </c>
      <c r="AE2274" s="64">
        <v>35916</v>
      </c>
      <c r="AF2274" s="65"/>
      <c r="AG2274" s="66"/>
      <c r="AH2274" s="67">
        <v>1.8580000000000001</v>
      </c>
      <c r="AI2274" s="68" t="s">
        <v>2280</v>
      </c>
      <c r="AJ2274" s="67">
        <v>0</v>
      </c>
      <c r="AK2274" s="69">
        <v>-1693995</v>
      </c>
      <c r="FT2274" s="14"/>
    </row>
    <row r="2275" spans="30:176" ht="12.75" x14ac:dyDescent="0.2">
      <c r="AD2275" s="63">
        <v>35495</v>
      </c>
      <c r="AE2275" s="64">
        <v>35916</v>
      </c>
      <c r="AF2275" s="68" t="s">
        <v>4547</v>
      </c>
      <c r="AG2275" s="66" t="s">
        <v>4548</v>
      </c>
      <c r="AH2275" s="67">
        <v>2.0142000000000002</v>
      </c>
      <c r="AI2275" s="68" t="s">
        <v>2280</v>
      </c>
      <c r="AJ2275" s="67">
        <v>0</v>
      </c>
      <c r="AK2275" s="69">
        <v>-500000</v>
      </c>
      <c r="FT2275" s="14"/>
    </row>
    <row r="2276" spans="30:176" ht="12.75" x14ac:dyDescent="0.2">
      <c r="AD2276" s="63">
        <v>35828</v>
      </c>
      <c r="AE2276" s="64">
        <v>35916</v>
      </c>
      <c r="AF2276" s="68" t="s">
        <v>4514</v>
      </c>
      <c r="AG2276" s="66" t="s">
        <v>4515</v>
      </c>
      <c r="AH2276" s="67">
        <v>2.2949999999999999</v>
      </c>
      <c r="AI2276" s="68" t="s">
        <v>2254</v>
      </c>
      <c r="AJ2276" s="67">
        <v>0</v>
      </c>
      <c r="AK2276" s="69">
        <v>1000000</v>
      </c>
      <c r="FT2276" s="14"/>
    </row>
    <row r="2277" spans="30:176" ht="12.75" x14ac:dyDescent="0.2">
      <c r="AD2277" s="63">
        <v>35828</v>
      </c>
      <c r="AE2277" s="64">
        <v>35916</v>
      </c>
      <c r="AF2277" s="68" t="s">
        <v>4514</v>
      </c>
      <c r="AG2277" s="66" t="s">
        <v>4515</v>
      </c>
      <c r="AH2277" s="67">
        <v>2.3250000000000002</v>
      </c>
      <c r="AI2277" s="68" t="s">
        <v>2254</v>
      </c>
      <c r="AJ2277" s="67">
        <v>0</v>
      </c>
      <c r="AK2277" s="69">
        <v>2000000</v>
      </c>
      <c r="FT2277" s="14"/>
    </row>
    <row r="2278" spans="30:176" ht="12.75" x14ac:dyDescent="0.2">
      <c r="AD2278" s="63">
        <v>35828</v>
      </c>
      <c r="AE2278" s="64">
        <v>35916</v>
      </c>
      <c r="AF2278" s="68" t="s">
        <v>4514</v>
      </c>
      <c r="AG2278" s="66" t="s">
        <v>4517</v>
      </c>
      <c r="AH2278" s="67">
        <v>2.3250000000000002</v>
      </c>
      <c r="AI2278" s="68" t="s">
        <v>2280</v>
      </c>
      <c r="AJ2278" s="67">
        <v>0</v>
      </c>
      <c r="AK2278" s="69">
        <v>-1030000</v>
      </c>
      <c r="FT2278" s="14"/>
    </row>
    <row r="2279" spans="30:176" ht="12.75" x14ac:dyDescent="0.2">
      <c r="AD2279" s="63">
        <v>35837</v>
      </c>
      <c r="AE2279" s="64">
        <v>35916</v>
      </c>
      <c r="AF2279" s="68" t="s">
        <v>4527</v>
      </c>
      <c r="AG2279" s="66" t="s">
        <v>4609</v>
      </c>
      <c r="AH2279" s="67">
        <v>2.31</v>
      </c>
      <c r="AI2279" s="68" t="s">
        <v>2254</v>
      </c>
      <c r="AJ2279" s="67">
        <v>0</v>
      </c>
      <c r="AK2279" s="69">
        <v>-1302323</v>
      </c>
      <c r="FT2279" s="14"/>
    </row>
    <row r="2280" spans="30:176" ht="12.75" x14ac:dyDescent="0.2">
      <c r="AD2280" s="63">
        <v>35853</v>
      </c>
      <c r="AE2280" s="64">
        <v>35916</v>
      </c>
      <c r="AF2280" s="68" t="s">
        <v>4574</v>
      </c>
      <c r="AG2280" s="66" t="s">
        <v>4575</v>
      </c>
      <c r="AH2280" s="67">
        <v>2.2999999999999998</v>
      </c>
      <c r="AI2280" s="68" t="s">
        <v>2254</v>
      </c>
      <c r="AJ2280" s="67">
        <v>0</v>
      </c>
      <c r="AK2280" s="69">
        <v>-1000000</v>
      </c>
      <c r="FT2280" s="14"/>
    </row>
    <row r="2281" spans="30:176" ht="12.75" x14ac:dyDescent="0.2">
      <c r="AD2281" s="63">
        <v>35858</v>
      </c>
      <c r="AE2281" s="64">
        <v>35916</v>
      </c>
      <c r="AF2281" s="68" t="s">
        <v>4580</v>
      </c>
      <c r="AG2281" s="66" t="s">
        <v>4586</v>
      </c>
      <c r="AH2281" s="67">
        <v>2.2650000000000001</v>
      </c>
      <c r="AI2281" s="68" t="s">
        <v>2254</v>
      </c>
      <c r="AJ2281" s="67">
        <v>0</v>
      </c>
      <c r="AK2281" s="69">
        <v>-500000</v>
      </c>
      <c r="FT2281" s="14"/>
    </row>
    <row r="2282" spans="30:176" ht="12.75" x14ac:dyDescent="0.2">
      <c r="AD2282" s="63">
        <v>35858</v>
      </c>
      <c r="AE2282" s="64">
        <v>35916</v>
      </c>
      <c r="AF2282" s="68" t="s">
        <v>4580</v>
      </c>
      <c r="AG2282" s="66" t="s">
        <v>4586</v>
      </c>
      <c r="AH2282" s="67">
        <v>2.2650000000000001</v>
      </c>
      <c r="AI2282" s="68" t="s">
        <v>2254</v>
      </c>
      <c r="AJ2282" s="67">
        <v>0</v>
      </c>
      <c r="AK2282" s="69">
        <v>-500000</v>
      </c>
      <c r="FT2282" s="14"/>
    </row>
    <row r="2283" spans="30:176" ht="12.75" x14ac:dyDescent="0.2">
      <c r="AD2283" s="63">
        <v>35865</v>
      </c>
      <c r="AE2283" s="64">
        <v>35916</v>
      </c>
      <c r="AF2283" s="68" t="s">
        <v>4595</v>
      </c>
      <c r="AG2283" s="66" t="s">
        <v>4596</v>
      </c>
      <c r="AH2283" s="67">
        <v>2.2050000000000001</v>
      </c>
      <c r="AI2283" s="68" t="s">
        <v>2254</v>
      </c>
      <c r="AJ2283" s="67">
        <v>0</v>
      </c>
      <c r="AK2283" s="69">
        <v>1000000</v>
      </c>
      <c r="FT2283" s="14"/>
    </row>
    <row r="2284" spans="30:176" ht="12.75" x14ac:dyDescent="0.2">
      <c r="AD2284" s="63">
        <v>35873</v>
      </c>
      <c r="AE2284" s="64">
        <v>35916</v>
      </c>
      <c r="AF2284" s="68" t="s">
        <v>4599</v>
      </c>
      <c r="AG2284" s="66" t="s">
        <v>4600</v>
      </c>
      <c r="AH2284" s="67">
        <v>2.25</v>
      </c>
      <c r="AI2284" s="68" t="s">
        <v>2254</v>
      </c>
      <c r="AJ2284" s="67">
        <v>0</v>
      </c>
      <c r="AK2284" s="69">
        <v>1000000</v>
      </c>
      <c r="FT2284" s="14"/>
    </row>
    <row r="2285" spans="30:176" ht="12.75" x14ac:dyDescent="0.2">
      <c r="AD2285" s="63">
        <v>35873</v>
      </c>
      <c r="AE2285" s="64">
        <v>35916</v>
      </c>
      <c r="AF2285" s="68" t="s">
        <v>4599</v>
      </c>
      <c r="AG2285" s="66" t="s">
        <v>4600</v>
      </c>
      <c r="AH2285" s="67">
        <v>2.29</v>
      </c>
      <c r="AI2285" s="68" t="s">
        <v>2254</v>
      </c>
      <c r="AJ2285" s="67">
        <v>0</v>
      </c>
      <c r="AK2285" s="69">
        <v>1000000</v>
      </c>
      <c r="FT2285" s="14"/>
    </row>
    <row r="2286" spans="30:176" ht="12.75" x14ac:dyDescent="0.2">
      <c r="AD2286" s="63">
        <v>35880</v>
      </c>
      <c r="AE2286" s="64">
        <v>35916</v>
      </c>
      <c r="AF2286" s="68" t="s">
        <v>4610</v>
      </c>
      <c r="AG2286" s="66" t="s">
        <v>4611</v>
      </c>
      <c r="AH2286" s="67">
        <v>2.38</v>
      </c>
      <c r="AI2286" s="68" t="s">
        <v>2254</v>
      </c>
      <c r="AJ2286" s="67">
        <v>0</v>
      </c>
      <c r="AK2286" s="69">
        <v>-1000000</v>
      </c>
      <c r="FT2286" s="14"/>
    </row>
    <row r="2287" spans="30:176" ht="12.75" x14ac:dyDescent="0.2">
      <c r="AD2287" s="63">
        <v>35881</v>
      </c>
      <c r="AE2287" s="64">
        <v>35916</v>
      </c>
      <c r="AF2287" s="68" t="s">
        <v>4612</v>
      </c>
      <c r="AG2287" s="66" t="s">
        <v>4613</v>
      </c>
      <c r="AH2287" s="67">
        <v>2.355</v>
      </c>
      <c r="AI2287" s="68" t="s">
        <v>2254</v>
      </c>
      <c r="AJ2287" s="67">
        <v>0</v>
      </c>
      <c r="AK2287" s="69">
        <v>-1000000</v>
      </c>
      <c r="FT2287" s="14"/>
    </row>
    <row r="2288" spans="30:176" ht="12.75" x14ac:dyDescent="0.2">
      <c r="AD2288" s="63">
        <v>35881</v>
      </c>
      <c r="AE2288" s="64">
        <v>35916</v>
      </c>
      <c r="AF2288" s="68" t="s">
        <v>4612</v>
      </c>
      <c r="AG2288" s="66" t="s">
        <v>4613</v>
      </c>
      <c r="AH2288" s="67">
        <v>2.35</v>
      </c>
      <c r="AI2288" s="68" t="s">
        <v>2254</v>
      </c>
      <c r="AJ2288" s="67">
        <v>0</v>
      </c>
      <c r="AK2288" s="69">
        <v>-1000000</v>
      </c>
      <c r="FT2288" s="14"/>
    </row>
    <row r="2289" spans="30:176" ht="12.75" x14ac:dyDescent="0.2">
      <c r="AD2289" s="63">
        <v>35885</v>
      </c>
      <c r="AE2289" s="64">
        <v>35916</v>
      </c>
      <c r="AF2289" s="68" t="s">
        <v>4614</v>
      </c>
      <c r="AG2289" s="66" t="s">
        <v>4615</v>
      </c>
      <c r="AH2289" s="67">
        <v>2.4</v>
      </c>
      <c r="AI2289" s="68" t="s">
        <v>2254</v>
      </c>
      <c r="AJ2289" s="67">
        <v>0</v>
      </c>
      <c r="AK2289" s="69">
        <v>1000000</v>
      </c>
      <c r="FT2289" s="14"/>
    </row>
    <row r="2290" spans="30:176" ht="12.75" x14ac:dyDescent="0.2">
      <c r="AD2290" s="63">
        <v>35885</v>
      </c>
      <c r="AE2290" s="64">
        <v>35916</v>
      </c>
      <c r="AF2290" s="68" t="s">
        <v>4614</v>
      </c>
      <c r="AG2290" s="66" t="s">
        <v>4615</v>
      </c>
      <c r="AH2290" s="67">
        <v>2.4249999999999998</v>
      </c>
      <c r="AI2290" s="68" t="s">
        <v>2254</v>
      </c>
      <c r="AJ2290" s="67">
        <v>0</v>
      </c>
      <c r="AK2290" s="69">
        <v>-1000000</v>
      </c>
      <c r="FT2290" s="14"/>
    </row>
    <row r="2291" spans="30:176" ht="12.75" x14ac:dyDescent="0.2">
      <c r="AD2291" s="63">
        <v>35886</v>
      </c>
      <c r="AE2291" s="64">
        <v>35916</v>
      </c>
      <c r="AF2291" s="68" t="s">
        <v>4616</v>
      </c>
      <c r="AG2291" s="66" t="s">
        <v>4617</v>
      </c>
      <c r="AH2291" s="67">
        <v>2.54</v>
      </c>
      <c r="AI2291" s="68" t="s">
        <v>2254</v>
      </c>
      <c r="AJ2291" s="67">
        <v>0</v>
      </c>
      <c r="AK2291" s="69">
        <v>1000000</v>
      </c>
      <c r="FT2291" s="14"/>
    </row>
    <row r="2292" spans="30:176" ht="12.75" x14ac:dyDescent="0.2">
      <c r="AD2292" s="63">
        <v>35886</v>
      </c>
      <c r="AE2292" s="64">
        <v>35916</v>
      </c>
      <c r="AF2292" s="68" t="s">
        <v>4616</v>
      </c>
      <c r="AG2292" s="66" t="s">
        <v>4617</v>
      </c>
      <c r="AH2292" s="67">
        <v>2.5</v>
      </c>
      <c r="AI2292" s="68" t="s">
        <v>2254</v>
      </c>
      <c r="AJ2292" s="67">
        <v>0</v>
      </c>
      <c r="AK2292" s="69">
        <v>-1250000</v>
      </c>
      <c r="FT2292" s="14"/>
    </row>
    <row r="2293" spans="30:176" ht="12.75" x14ac:dyDescent="0.2">
      <c r="AD2293" s="63">
        <v>35886</v>
      </c>
      <c r="AE2293" s="64">
        <v>35916</v>
      </c>
      <c r="AF2293" s="68" t="s">
        <v>4616</v>
      </c>
      <c r="AG2293" s="66" t="s">
        <v>4617</v>
      </c>
      <c r="AH2293" s="67">
        <v>2.4950000000000001</v>
      </c>
      <c r="AI2293" s="68" t="s">
        <v>2254</v>
      </c>
      <c r="AJ2293" s="67">
        <v>0</v>
      </c>
      <c r="AK2293" s="69">
        <v>-750000</v>
      </c>
      <c r="FT2293" s="14"/>
    </row>
    <row r="2294" spans="30:176" ht="12.75" x14ac:dyDescent="0.2">
      <c r="AD2294" s="63">
        <v>35886</v>
      </c>
      <c r="AE2294" s="64">
        <v>35916</v>
      </c>
      <c r="AF2294" s="68" t="s">
        <v>4616</v>
      </c>
      <c r="AG2294" s="66" t="s">
        <v>4617</v>
      </c>
      <c r="AH2294" s="67">
        <v>2.48</v>
      </c>
      <c r="AI2294" s="68" t="s">
        <v>2254</v>
      </c>
      <c r="AJ2294" s="67">
        <v>0</v>
      </c>
      <c r="AK2294" s="69">
        <v>-1000000</v>
      </c>
      <c r="FT2294" s="14"/>
    </row>
    <row r="2295" spans="30:176" ht="12.75" x14ac:dyDescent="0.2">
      <c r="AD2295" s="63">
        <v>35888</v>
      </c>
      <c r="AE2295" s="64">
        <v>35916</v>
      </c>
      <c r="AF2295" s="68" t="s">
        <v>4618</v>
      </c>
      <c r="AG2295" s="66" t="s">
        <v>4619</v>
      </c>
      <c r="AH2295" s="67">
        <v>2.5649999999999999</v>
      </c>
      <c r="AI2295" s="68" t="s">
        <v>2280</v>
      </c>
      <c r="AJ2295" s="67">
        <v>0</v>
      </c>
      <c r="AK2295" s="69">
        <v>1000000</v>
      </c>
      <c r="FT2295" s="14"/>
    </row>
    <row r="2296" spans="30:176" ht="12.75" x14ac:dyDescent="0.2">
      <c r="AD2296" s="63">
        <v>35888</v>
      </c>
      <c r="AE2296" s="64">
        <v>35916</v>
      </c>
      <c r="AF2296" s="68" t="s">
        <v>4618</v>
      </c>
      <c r="AG2296" s="66" t="s">
        <v>4619</v>
      </c>
      <c r="AH2296" s="67">
        <v>2.57</v>
      </c>
      <c r="AI2296" s="68" t="s">
        <v>2280</v>
      </c>
      <c r="AJ2296" s="67">
        <v>0</v>
      </c>
      <c r="AK2296" s="69">
        <v>500000</v>
      </c>
      <c r="FT2296" s="14"/>
    </row>
    <row r="2297" spans="30:176" ht="12.75" x14ac:dyDescent="0.2">
      <c r="AD2297" s="63">
        <v>35891</v>
      </c>
      <c r="AE2297" s="64">
        <v>35916</v>
      </c>
      <c r="AF2297" s="68" t="s">
        <v>4620</v>
      </c>
      <c r="AG2297" s="66" t="s">
        <v>4621</v>
      </c>
      <c r="AH2297" s="67">
        <v>2.5449999999999999</v>
      </c>
      <c r="AI2297" s="68" t="s">
        <v>2254</v>
      </c>
      <c r="AJ2297" s="67">
        <v>0</v>
      </c>
      <c r="AK2297" s="69">
        <v>500000</v>
      </c>
      <c r="FT2297" s="14"/>
    </row>
    <row r="2298" spans="30:176" ht="12.75" x14ac:dyDescent="0.2">
      <c r="AD2298" s="63">
        <v>35891</v>
      </c>
      <c r="AE2298" s="64">
        <v>35916</v>
      </c>
      <c r="AF2298" s="68" t="s">
        <v>4620</v>
      </c>
      <c r="AG2298" s="66" t="s">
        <v>4621</v>
      </c>
      <c r="AH2298" s="67">
        <v>2.5350000000000001</v>
      </c>
      <c r="AI2298" s="68" t="s">
        <v>2254</v>
      </c>
      <c r="AJ2298" s="67">
        <v>0</v>
      </c>
      <c r="AK2298" s="69">
        <v>500000</v>
      </c>
      <c r="FT2298" s="14"/>
    </row>
    <row r="2299" spans="30:176" ht="12.75" x14ac:dyDescent="0.2">
      <c r="AD2299" s="63">
        <v>35891</v>
      </c>
      <c r="AE2299" s="64">
        <v>35916</v>
      </c>
      <c r="AF2299" s="68" t="s">
        <v>4620</v>
      </c>
      <c r="AG2299" s="66" t="s">
        <v>4622</v>
      </c>
      <c r="AH2299" s="67">
        <v>2.5350000000000001</v>
      </c>
      <c r="AI2299" s="68" t="s">
        <v>2254</v>
      </c>
      <c r="AJ2299" s="67">
        <v>0</v>
      </c>
      <c r="AK2299" s="69">
        <v>500000</v>
      </c>
      <c r="FT2299" s="14"/>
    </row>
    <row r="2300" spans="30:176" ht="12.75" x14ac:dyDescent="0.2">
      <c r="AD2300" s="63">
        <v>35892</v>
      </c>
      <c r="AE2300" s="64">
        <v>35916</v>
      </c>
      <c r="AF2300" s="68" t="s">
        <v>4623</v>
      </c>
      <c r="AG2300" s="66" t="s">
        <v>4624</v>
      </c>
      <c r="AH2300" s="67">
        <v>2.5350000000000001</v>
      </c>
      <c r="AI2300" s="68" t="s">
        <v>2254</v>
      </c>
      <c r="AJ2300" s="67">
        <v>0</v>
      </c>
      <c r="AK2300" s="69">
        <v>-500000</v>
      </c>
      <c r="FT2300" s="14"/>
    </row>
    <row r="2301" spans="30:176" ht="12.75" x14ac:dyDescent="0.2">
      <c r="AD2301" s="63">
        <v>35892</v>
      </c>
      <c r="AE2301" s="64">
        <v>35916</v>
      </c>
      <c r="AF2301" s="68" t="s">
        <v>4623</v>
      </c>
      <c r="AG2301" s="66" t="s">
        <v>4625</v>
      </c>
      <c r="AH2301" s="67">
        <v>2.62</v>
      </c>
      <c r="AI2301" s="68" t="s">
        <v>2280</v>
      </c>
      <c r="AJ2301" s="67">
        <v>0</v>
      </c>
      <c r="AK2301" s="69">
        <v>-1000000</v>
      </c>
      <c r="FT2301" s="14"/>
    </row>
    <row r="2302" spans="30:176" ht="12.75" x14ac:dyDescent="0.2">
      <c r="AD2302" s="63">
        <v>35892</v>
      </c>
      <c r="AE2302" s="64">
        <v>35916</v>
      </c>
      <c r="AF2302" s="68" t="s">
        <v>4623</v>
      </c>
      <c r="AG2302" s="66" t="s">
        <v>4625</v>
      </c>
      <c r="AH2302" s="67">
        <v>2.62</v>
      </c>
      <c r="AI2302" s="68" t="s">
        <v>2280</v>
      </c>
      <c r="AJ2302" s="67">
        <v>0</v>
      </c>
      <c r="AK2302" s="69">
        <v>-1000000</v>
      </c>
      <c r="FT2302" s="14"/>
    </row>
    <row r="2303" spans="30:176" ht="12.75" x14ac:dyDescent="0.2">
      <c r="AD2303" s="63">
        <v>35893</v>
      </c>
      <c r="AE2303" s="64">
        <v>35916</v>
      </c>
      <c r="AF2303" s="68" t="s">
        <v>4626</v>
      </c>
      <c r="AG2303" s="66" t="s">
        <v>4627</v>
      </c>
      <c r="AH2303" s="67">
        <v>2.645</v>
      </c>
      <c r="AI2303" s="68" t="s">
        <v>2254</v>
      </c>
      <c r="AJ2303" s="67">
        <v>0</v>
      </c>
      <c r="AK2303" s="69">
        <v>-500000</v>
      </c>
      <c r="FT2303" s="14"/>
    </row>
    <row r="2304" spans="30:176" ht="12.75" x14ac:dyDescent="0.2">
      <c r="AD2304" s="63">
        <v>35893</v>
      </c>
      <c r="AE2304" s="64">
        <v>35916</v>
      </c>
      <c r="AF2304" s="68" t="s">
        <v>4626</v>
      </c>
      <c r="AG2304" s="66" t="s">
        <v>4628</v>
      </c>
      <c r="AH2304" s="67">
        <v>2.66</v>
      </c>
      <c r="AI2304" s="68" t="s">
        <v>2254</v>
      </c>
      <c r="AJ2304" s="67">
        <v>0</v>
      </c>
      <c r="AK2304" s="69">
        <v>1000000</v>
      </c>
      <c r="FT2304" s="14"/>
    </row>
    <row r="2305" spans="30:176" ht="12.75" x14ac:dyDescent="0.2">
      <c r="AD2305" s="63">
        <v>35893</v>
      </c>
      <c r="AE2305" s="64">
        <v>35916</v>
      </c>
      <c r="AF2305" s="68" t="s">
        <v>4626</v>
      </c>
      <c r="AG2305" s="66" t="s">
        <v>4628</v>
      </c>
      <c r="AH2305" s="67">
        <v>2.645</v>
      </c>
      <c r="AI2305" s="68" t="s">
        <v>2254</v>
      </c>
      <c r="AJ2305" s="67">
        <v>0</v>
      </c>
      <c r="AK2305" s="69">
        <v>500000</v>
      </c>
      <c r="FT2305" s="14"/>
    </row>
    <row r="2306" spans="30:176" ht="12.75" x14ac:dyDescent="0.2">
      <c r="AD2306" s="63">
        <v>35893</v>
      </c>
      <c r="AE2306" s="64">
        <v>35916</v>
      </c>
      <c r="AF2306" s="68" t="s">
        <v>4626</v>
      </c>
      <c r="AG2306" s="66" t="s">
        <v>4628</v>
      </c>
      <c r="AH2306" s="67">
        <v>2.64</v>
      </c>
      <c r="AI2306" s="68" t="s">
        <v>2254</v>
      </c>
      <c r="AJ2306" s="67">
        <v>0</v>
      </c>
      <c r="AK2306" s="69">
        <v>500000</v>
      </c>
      <c r="FT2306" s="14"/>
    </row>
    <row r="2307" spans="30:176" ht="12.75" x14ac:dyDescent="0.2">
      <c r="AD2307" s="63">
        <v>35893</v>
      </c>
      <c r="AE2307" s="64">
        <v>35916</v>
      </c>
      <c r="AF2307" s="68" t="s">
        <v>4626</v>
      </c>
      <c r="AG2307" s="66" t="s">
        <v>4628</v>
      </c>
      <c r="AH2307" s="67">
        <v>2.64</v>
      </c>
      <c r="AI2307" s="68" t="s">
        <v>2254</v>
      </c>
      <c r="AJ2307" s="67">
        <v>0</v>
      </c>
      <c r="AK2307" s="69">
        <v>500000</v>
      </c>
      <c r="FT2307" s="14"/>
    </row>
    <row r="2308" spans="30:176" ht="12.75" x14ac:dyDescent="0.2">
      <c r="AD2308" s="63">
        <v>35894</v>
      </c>
      <c r="AE2308" s="64">
        <v>35916</v>
      </c>
      <c r="AF2308" s="68" t="s">
        <v>4629</v>
      </c>
      <c r="AG2308" s="66" t="s">
        <v>4655</v>
      </c>
      <c r="AH2308" s="67">
        <v>2.64</v>
      </c>
      <c r="AI2308" s="68" t="s">
        <v>2254</v>
      </c>
      <c r="AJ2308" s="67">
        <v>0</v>
      </c>
      <c r="AK2308" s="69">
        <v>500000</v>
      </c>
      <c r="FT2308" s="14"/>
    </row>
    <row r="2309" spans="30:176" ht="12.75" x14ac:dyDescent="0.2">
      <c r="AD2309" s="63">
        <v>35894</v>
      </c>
      <c r="AE2309" s="64">
        <v>35916</v>
      </c>
      <c r="AF2309" s="68" t="s">
        <v>4629</v>
      </c>
      <c r="AG2309" s="66" t="s">
        <v>4655</v>
      </c>
      <c r="AH2309" s="67">
        <v>2.62</v>
      </c>
      <c r="AI2309" s="68" t="s">
        <v>2254</v>
      </c>
      <c r="AJ2309" s="67">
        <v>0</v>
      </c>
      <c r="AK2309" s="69">
        <v>500000</v>
      </c>
      <c r="FT2309" s="14"/>
    </row>
    <row r="2310" spans="30:176" ht="12.75" x14ac:dyDescent="0.2">
      <c r="AD2310" s="63">
        <v>35898</v>
      </c>
      <c r="AE2310" s="64">
        <v>35916</v>
      </c>
      <c r="AF2310" s="68" t="s">
        <v>4656</v>
      </c>
      <c r="AG2310" s="66" t="s">
        <v>4657</v>
      </c>
      <c r="AH2310" s="67">
        <v>2.61</v>
      </c>
      <c r="AI2310" s="68" t="s">
        <v>2254</v>
      </c>
      <c r="AJ2310" s="67">
        <v>0</v>
      </c>
      <c r="AK2310" s="69">
        <v>1000000</v>
      </c>
      <c r="FT2310" s="14"/>
    </row>
    <row r="2311" spans="30:176" ht="12.75" x14ac:dyDescent="0.2">
      <c r="AD2311" s="63">
        <v>35898</v>
      </c>
      <c r="AE2311" s="64">
        <v>35916</v>
      </c>
      <c r="AF2311" s="68" t="s">
        <v>4658</v>
      </c>
      <c r="AG2311" s="66" t="s">
        <v>4659</v>
      </c>
      <c r="AH2311" s="67">
        <v>2.63</v>
      </c>
      <c r="AI2311" s="68" t="s">
        <v>2254</v>
      </c>
      <c r="AJ2311" s="67">
        <v>0</v>
      </c>
      <c r="AK2311" s="69">
        <v>-2000000</v>
      </c>
      <c r="FT2311" s="14"/>
    </row>
    <row r="2312" spans="30:176" ht="12.75" x14ac:dyDescent="0.2">
      <c r="AD2312" s="63">
        <v>35898</v>
      </c>
      <c r="AE2312" s="64">
        <v>35916</v>
      </c>
      <c r="AF2312" s="68" t="s">
        <v>4658</v>
      </c>
      <c r="AG2312" s="66" t="s">
        <v>4659</v>
      </c>
      <c r="AH2312" s="67">
        <v>2.5</v>
      </c>
      <c r="AI2312" s="68" t="s">
        <v>2254</v>
      </c>
      <c r="AJ2312" s="67">
        <v>0</v>
      </c>
      <c r="AK2312" s="69">
        <v>-2000000</v>
      </c>
      <c r="FT2312" s="14"/>
    </row>
    <row r="2313" spans="30:176" ht="12.75" x14ac:dyDescent="0.2">
      <c r="AD2313" s="63">
        <v>35899</v>
      </c>
      <c r="AE2313" s="64">
        <v>35916</v>
      </c>
      <c r="AF2313" s="68" t="s">
        <v>4660</v>
      </c>
      <c r="AG2313" s="66" t="s">
        <v>4661</v>
      </c>
      <c r="AH2313" s="67">
        <v>2.4750000000000001</v>
      </c>
      <c r="AI2313" s="68" t="s">
        <v>2254</v>
      </c>
      <c r="AJ2313" s="67">
        <v>0</v>
      </c>
      <c r="AK2313" s="69">
        <v>-1000000</v>
      </c>
      <c r="FT2313" s="14"/>
    </row>
    <row r="2314" spans="30:176" ht="12.75" x14ac:dyDescent="0.2">
      <c r="AD2314" s="63">
        <v>35899</v>
      </c>
      <c r="AE2314" s="64">
        <v>35916</v>
      </c>
      <c r="AF2314" s="68" t="s">
        <v>4660</v>
      </c>
      <c r="AG2314" s="66" t="s">
        <v>4661</v>
      </c>
      <c r="AH2314" s="67">
        <v>2.4750000000000001</v>
      </c>
      <c r="AI2314" s="68" t="s">
        <v>2254</v>
      </c>
      <c r="AJ2314" s="67">
        <v>0</v>
      </c>
      <c r="AK2314" s="69">
        <v>-1000000</v>
      </c>
      <c r="FT2314" s="14"/>
    </row>
    <row r="2315" spans="30:176" ht="12.75" x14ac:dyDescent="0.2">
      <c r="AD2315" s="63">
        <v>35899</v>
      </c>
      <c r="AE2315" s="64">
        <v>35916</v>
      </c>
      <c r="AF2315" s="68" t="s">
        <v>4660</v>
      </c>
      <c r="AG2315" s="66" t="s">
        <v>4661</v>
      </c>
      <c r="AH2315" s="67">
        <v>2.4900000000000002</v>
      </c>
      <c r="AI2315" s="68" t="s">
        <v>2254</v>
      </c>
      <c r="AJ2315" s="67">
        <v>0</v>
      </c>
      <c r="AK2315" s="69">
        <v>-1000000</v>
      </c>
      <c r="FT2315" s="14"/>
    </row>
    <row r="2316" spans="30:176" ht="12.75" x14ac:dyDescent="0.2">
      <c r="AD2316" s="63">
        <v>35900</v>
      </c>
      <c r="AE2316" s="64">
        <v>35916</v>
      </c>
      <c r="AF2316" s="68" t="s">
        <v>4662</v>
      </c>
      <c r="AG2316" s="66" t="s">
        <v>4663</v>
      </c>
      <c r="AH2316" s="67">
        <v>2.54</v>
      </c>
      <c r="AI2316" s="68" t="s">
        <v>2254</v>
      </c>
      <c r="AJ2316" s="67">
        <v>0</v>
      </c>
      <c r="AK2316" s="69">
        <v>1000000</v>
      </c>
      <c r="FT2316" s="14"/>
    </row>
    <row r="2317" spans="30:176" ht="12.75" x14ac:dyDescent="0.2">
      <c r="AD2317" s="63">
        <v>35900</v>
      </c>
      <c r="AE2317" s="64">
        <v>35916</v>
      </c>
      <c r="AF2317" s="68" t="s">
        <v>4662</v>
      </c>
      <c r="AG2317" s="66" t="s">
        <v>4663</v>
      </c>
      <c r="AH2317" s="67">
        <v>2.5499999999999998</v>
      </c>
      <c r="AI2317" s="68" t="s">
        <v>2254</v>
      </c>
      <c r="AJ2317" s="67">
        <v>0</v>
      </c>
      <c r="AK2317" s="69">
        <v>1000000</v>
      </c>
      <c r="FT2317" s="14"/>
    </row>
    <row r="2318" spans="30:176" ht="12.75" x14ac:dyDescent="0.2">
      <c r="AD2318" s="63">
        <v>35902</v>
      </c>
      <c r="AE2318" s="64">
        <v>35916</v>
      </c>
      <c r="AF2318" s="68" t="s">
        <v>4664</v>
      </c>
      <c r="AG2318" s="66" t="s">
        <v>4665</v>
      </c>
      <c r="AH2318" s="67">
        <v>2.4700000000000002</v>
      </c>
      <c r="AI2318" s="68" t="s">
        <v>2254</v>
      </c>
      <c r="AJ2318" s="67">
        <v>0</v>
      </c>
      <c r="AK2318" s="69">
        <v>-1000000</v>
      </c>
      <c r="FT2318" s="14"/>
    </row>
    <row r="2319" spans="30:176" ht="12.75" x14ac:dyDescent="0.2">
      <c r="AD2319" s="63">
        <v>35905</v>
      </c>
      <c r="AE2319" s="64">
        <v>35916</v>
      </c>
      <c r="AF2319" s="68" t="s">
        <v>4666</v>
      </c>
      <c r="AG2319" s="66" t="s">
        <v>4667</v>
      </c>
      <c r="AH2319" s="67">
        <v>2.4550000000000001</v>
      </c>
      <c r="AI2319" s="68" t="s">
        <v>2254</v>
      </c>
      <c r="AJ2319" s="67">
        <v>0</v>
      </c>
      <c r="AK2319" s="69">
        <v>-1000000</v>
      </c>
      <c r="FT2319" s="14"/>
    </row>
    <row r="2320" spans="30:176" ht="12.75" x14ac:dyDescent="0.2">
      <c r="AD2320" s="63">
        <v>35905</v>
      </c>
      <c r="AE2320" s="64">
        <v>35916</v>
      </c>
      <c r="AF2320" s="68" t="s">
        <v>4666</v>
      </c>
      <c r="AG2320" s="66" t="s">
        <v>4667</v>
      </c>
      <c r="AH2320" s="67">
        <v>2.46</v>
      </c>
      <c r="AI2320" s="68" t="s">
        <v>2254</v>
      </c>
      <c r="AJ2320" s="67">
        <v>0</v>
      </c>
      <c r="AK2320" s="69">
        <v>-1000000</v>
      </c>
      <c r="FT2320" s="14"/>
    </row>
    <row r="2321" spans="30:176" ht="12.75" x14ac:dyDescent="0.2">
      <c r="AD2321" s="63">
        <v>35908</v>
      </c>
      <c r="AE2321" s="64">
        <v>35916</v>
      </c>
      <c r="AF2321" s="68" t="s">
        <v>4668</v>
      </c>
      <c r="AG2321" s="66" t="s">
        <v>4669</v>
      </c>
      <c r="AH2321" s="67">
        <v>2.34</v>
      </c>
      <c r="AI2321" s="68" t="s">
        <v>2254</v>
      </c>
      <c r="AJ2321" s="67">
        <v>0</v>
      </c>
      <c r="AK2321" s="69">
        <v>-500000</v>
      </c>
      <c r="FT2321" s="14"/>
    </row>
    <row r="2322" spans="30:176" ht="12.75" x14ac:dyDescent="0.2">
      <c r="AD2322" s="63">
        <v>35908</v>
      </c>
      <c r="AE2322" s="64">
        <v>35916</v>
      </c>
      <c r="AF2322" s="68" t="s">
        <v>4668</v>
      </c>
      <c r="AG2322" s="66" t="s">
        <v>4669</v>
      </c>
      <c r="AH2322" s="67">
        <v>2.3450000000000002</v>
      </c>
      <c r="AI2322" s="68" t="s">
        <v>2254</v>
      </c>
      <c r="AJ2322" s="67">
        <v>0</v>
      </c>
      <c r="AK2322" s="69">
        <v>-500000</v>
      </c>
      <c r="FT2322" s="14"/>
    </row>
    <row r="2323" spans="30:176" ht="12.75" x14ac:dyDescent="0.2">
      <c r="AD2323" s="63">
        <v>35908</v>
      </c>
      <c r="AE2323" s="64">
        <v>35916</v>
      </c>
      <c r="AF2323" s="68" t="s">
        <v>4668</v>
      </c>
      <c r="AG2323" s="66" t="s">
        <v>4669</v>
      </c>
      <c r="AH2323" s="67">
        <v>2.3250000000000002</v>
      </c>
      <c r="AI2323" s="68" t="s">
        <v>2254</v>
      </c>
      <c r="AJ2323" s="67">
        <v>0</v>
      </c>
      <c r="AK2323" s="69">
        <v>-1000000</v>
      </c>
      <c r="FT2323" s="14"/>
    </row>
    <row r="2324" spans="30:176" ht="12.75" x14ac:dyDescent="0.2">
      <c r="AD2324" s="63">
        <v>35909</v>
      </c>
      <c r="AE2324" s="64">
        <v>35916</v>
      </c>
      <c r="AF2324" s="68" t="s">
        <v>4670</v>
      </c>
      <c r="AG2324" s="66" t="s">
        <v>4671</v>
      </c>
      <c r="AH2324" s="67">
        <v>2.335</v>
      </c>
      <c r="AI2324" s="68" t="s">
        <v>2254</v>
      </c>
      <c r="AJ2324" s="67">
        <v>0</v>
      </c>
      <c r="AK2324" s="69">
        <v>-1000000</v>
      </c>
      <c r="FT2324" s="14"/>
    </row>
    <row r="2325" spans="30:176" ht="12.75" x14ac:dyDescent="0.2">
      <c r="AD2325" s="63">
        <v>35912</v>
      </c>
      <c r="AE2325" s="64">
        <v>35916</v>
      </c>
      <c r="AF2325" s="68" t="s">
        <v>4672</v>
      </c>
      <c r="AG2325" s="66" t="s">
        <v>4673</v>
      </c>
      <c r="AH2325" s="67">
        <v>2.335</v>
      </c>
      <c r="AI2325" s="68" t="s">
        <v>2254</v>
      </c>
      <c r="AJ2325" s="67">
        <v>0</v>
      </c>
      <c r="AK2325" s="69">
        <v>1000000</v>
      </c>
      <c r="FT2325" s="14"/>
    </row>
    <row r="2326" spans="30:176" ht="12.75" x14ac:dyDescent="0.2">
      <c r="AD2326" s="63">
        <v>35912</v>
      </c>
      <c r="AE2326" s="64">
        <v>35916</v>
      </c>
      <c r="AF2326" s="68" t="s">
        <v>4674</v>
      </c>
      <c r="AG2326" s="66" t="s">
        <v>4675</v>
      </c>
      <c r="AH2326" s="67">
        <v>2.2549999999999999</v>
      </c>
      <c r="AI2326" s="68" t="s">
        <v>2254</v>
      </c>
      <c r="AJ2326" s="67">
        <v>0</v>
      </c>
      <c r="AK2326" s="69">
        <v>1000000</v>
      </c>
      <c r="FT2326" s="14"/>
    </row>
    <row r="2327" spans="30:176" ht="12.75" x14ac:dyDescent="0.2">
      <c r="AD2327" s="63">
        <v>35913</v>
      </c>
      <c r="AE2327" s="64">
        <v>35916</v>
      </c>
      <c r="AF2327" s="68" t="s">
        <v>4676</v>
      </c>
      <c r="AG2327" s="66" t="s">
        <v>4677</v>
      </c>
      <c r="AH2327" s="67">
        <v>2.2949999999999999</v>
      </c>
      <c r="AI2327" s="68" t="s">
        <v>2254</v>
      </c>
      <c r="AJ2327" s="67">
        <v>0</v>
      </c>
      <c r="AK2327" s="69">
        <v>1000000</v>
      </c>
      <c r="FT2327" s="14"/>
    </row>
    <row r="2328" spans="30:176" ht="12.75" customHeight="1" x14ac:dyDescent="0.2">
      <c r="AD2328" s="63">
        <v>35913</v>
      </c>
      <c r="AE2328" s="64">
        <v>35916</v>
      </c>
      <c r="AF2328" s="68" t="s">
        <v>4676</v>
      </c>
      <c r="AG2328" s="66" t="s">
        <v>4678</v>
      </c>
      <c r="AH2328" s="67">
        <v>2.27</v>
      </c>
      <c r="AI2328" s="68" t="s">
        <v>2254</v>
      </c>
      <c r="AJ2328" s="67">
        <v>0</v>
      </c>
      <c r="AK2328" s="69">
        <v>1000000</v>
      </c>
      <c r="FT2328" s="14"/>
    </row>
    <row r="2329" spans="30:176" ht="12.75" x14ac:dyDescent="0.2">
      <c r="AK2329" s="69">
        <f>SUM(AK2269:AK2328)</f>
        <v>-2782323</v>
      </c>
      <c r="FT2329" s="14"/>
    </row>
    <row r="2330" spans="30:176" ht="12.75" x14ac:dyDescent="0.2">
      <c r="FT2330" s="14"/>
    </row>
    <row r="2331" spans="30:176" ht="12.75" x14ac:dyDescent="0.2">
      <c r="AD2331" s="63">
        <v>35185</v>
      </c>
      <c r="AE2331" s="64">
        <v>35947</v>
      </c>
      <c r="AF2331" s="65" t="s">
        <v>3544</v>
      </c>
      <c r="AG2331" s="66" t="s">
        <v>4679</v>
      </c>
      <c r="AH2331" s="67">
        <v>1.81</v>
      </c>
      <c r="AI2331" s="68" t="s">
        <v>2245</v>
      </c>
      <c r="AJ2331" s="67">
        <v>0</v>
      </c>
      <c r="AK2331" s="69">
        <v>2500000</v>
      </c>
      <c r="FT2331" s="14"/>
    </row>
    <row r="2332" spans="30:176" ht="12.75" x14ac:dyDescent="0.2">
      <c r="AD2332" s="63">
        <v>35311</v>
      </c>
      <c r="AE2332" s="64">
        <v>35947</v>
      </c>
      <c r="AF2332" s="65" t="s">
        <v>4543</v>
      </c>
      <c r="AG2332" s="66" t="s">
        <v>4544</v>
      </c>
      <c r="AH2332" s="67">
        <v>1.925</v>
      </c>
      <c r="AI2332" s="68" t="s">
        <v>2254</v>
      </c>
      <c r="AJ2332" s="67">
        <v>0</v>
      </c>
      <c r="AK2332" s="69">
        <v>500000</v>
      </c>
      <c r="FT2332" s="14"/>
    </row>
    <row r="2333" spans="30:176" ht="12.75" x14ac:dyDescent="0.2">
      <c r="AD2333" s="63">
        <v>35319</v>
      </c>
      <c r="AE2333" s="64">
        <v>35947</v>
      </c>
      <c r="AF2333" s="65" t="s">
        <v>3611</v>
      </c>
      <c r="AG2333" s="66" t="s">
        <v>2734</v>
      </c>
      <c r="AH2333" s="67">
        <v>1.9450000000000001</v>
      </c>
      <c r="AI2333" s="68" t="s">
        <v>2280</v>
      </c>
      <c r="AJ2333" s="67">
        <v>0</v>
      </c>
      <c r="AK2333" s="69">
        <v>500000</v>
      </c>
      <c r="FT2333" s="14"/>
    </row>
    <row r="2334" spans="30:176" ht="12.75" x14ac:dyDescent="0.2">
      <c r="AD2334" s="63">
        <v>35418</v>
      </c>
      <c r="AE2334" s="64">
        <v>35947</v>
      </c>
      <c r="AF2334" s="65" t="s">
        <v>4145</v>
      </c>
      <c r="AG2334" s="66" t="s">
        <v>4146</v>
      </c>
      <c r="AH2334" s="67">
        <v>2.21</v>
      </c>
      <c r="AI2334" s="68" t="s">
        <v>2280</v>
      </c>
      <c r="AJ2334" s="67">
        <v>0</v>
      </c>
      <c r="AK2334" s="69">
        <v>2000000</v>
      </c>
      <c r="FT2334" s="14"/>
    </row>
    <row r="2335" spans="30:176" ht="12.75" x14ac:dyDescent="0.2">
      <c r="AD2335" s="63">
        <v>35418</v>
      </c>
      <c r="AE2335" s="64">
        <v>35947</v>
      </c>
      <c r="AF2335" s="65" t="s">
        <v>4545</v>
      </c>
      <c r="AG2335" s="66" t="s">
        <v>4546</v>
      </c>
      <c r="AH2335" s="67">
        <v>1.8660000000000001</v>
      </c>
      <c r="AI2335" s="68" t="s">
        <v>2280</v>
      </c>
      <c r="AJ2335" s="67">
        <v>0</v>
      </c>
      <c r="AK2335" s="69">
        <v>1639350</v>
      </c>
      <c r="FT2335" s="14"/>
    </row>
    <row r="2336" spans="30:176" ht="12.75" x14ac:dyDescent="0.2">
      <c r="AD2336" s="63">
        <v>33833</v>
      </c>
      <c r="AE2336" s="64">
        <v>35947</v>
      </c>
      <c r="AF2336" s="65"/>
      <c r="AG2336" s="66"/>
      <c r="AH2336" s="67">
        <v>1.8660000000000001</v>
      </c>
      <c r="AI2336" s="68" t="s">
        <v>2280</v>
      </c>
      <c r="AJ2336" s="67">
        <v>0</v>
      </c>
      <c r="AK2336" s="69">
        <v>-1639350</v>
      </c>
      <c r="FT2336" s="14"/>
    </row>
    <row r="2337" spans="30:176" ht="12.75" x14ac:dyDescent="0.2">
      <c r="AD2337" s="63">
        <v>35419</v>
      </c>
      <c r="AE2337" s="64">
        <v>35947</v>
      </c>
      <c r="AF2337" s="65" t="s">
        <v>3218</v>
      </c>
      <c r="AG2337" s="66" t="s">
        <v>3219</v>
      </c>
      <c r="AH2337" s="67">
        <v>2.21</v>
      </c>
      <c r="AI2337" s="68" t="s">
        <v>2280</v>
      </c>
      <c r="AJ2337" s="67">
        <v>0</v>
      </c>
      <c r="AK2337" s="69">
        <v>1000000</v>
      </c>
      <c r="FT2337" s="14"/>
    </row>
    <row r="2338" spans="30:176" ht="12.75" x14ac:dyDescent="0.2">
      <c r="AD2338" s="63">
        <v>35480</v>
      </c>
      <c r="AE2338" s="64">
        <v>35947</v>
      </c>
      <c r="AF2338" s="65" t="s">
        <v>3364</v>
      </c>
      <c r="AG2338" s="66" t="s">
        <v>4680</v>
      </c>
      <c r="AH2338" s="67">
        <v>1.98</v>
      </c>
      <c r="AI2338" s="68" t="s">
        <v>2280</v>
      </c>
      <c r="AJ2338" s="67">
        <v>0</v>
      </c>
      <c r="AK2338" s="69">
        <v>3000000</v>
      </c>
      <c r="FT2338" s="14"/>
    </row>
    <row r="2339" spans="30:176" ht="12.75" x14ac:dyDescent="0.2">
      <c r="AD2339" s="63">
        <v>35495</v>
      </c>
      <c r="AE2339" s="64">
        <v>35947</v>
      </c>
      <c r="AF2339" s="68" t="s">
        <v>4547</v>
      </c>
      <c r="AG2339" s="66" t="s">
        <v>4548</v>
      </c>
      <c r="AH2339" s="67">
        <v>2.0142000000000002</v>
      </c>
      <c r="AI2339" s="68" t="s">
        <v>2280</v>
      </c>
      <c r="AJ2339" s="67">
        <v>0</v>
      </c>
      <c r="AK2339" s="69">
        <v>-500000</v>
      </c>
      <c r="FT2339" s="14"/>
    </row>
    <row r="2340" spans="30:176" ht="12.75" x14ac:dyDescent="0.2">
      <c r="AD2340" s="63">
        <v>35810</v>
      </c>
      <c r="AE2340" s="64">
        <v>35947</v>
      </c>
      <c r="AF2340" s="68" t="s">
        <v>4572</v>
      </c>
      <c r="AG2340" s="66" t="s">
        <v>4573</v>
      </c>
      <c r="AH2340" s="67">
        <v>2.0760000000000001</v>
      </c>
      <c r="AI2340" s="68" t="s">
        <v>2254</v>
      </c>
      <c r="AJ2340" s="67">
        <v>0</v>
      </c>
      <c r="AK2340" s="69">
        <v>-2000000</v>
      </c>
      <c r="FT2340" s="14"/>
    </row>
    <row r="2341" spans="30:176" ht="12.75" x14ac:dyDescent="0.2">
      <c r="AD2341" s="63">
        <v>35837</v>
      </c>
      <c r="AE2341" s="64">
        <v>35947</v>
      </c>
      <c r="AF2341" s="68" t="s">
        <v>4527</v>
      </c>
      <c r="AG2341" s="66" t="s">
        <v>4609</v>
      </c>
      <c r="AH2341" s="67">
        <v>2.3220000000000001</v>
      </c>
      <c r="AI2341" s="68" t="s">
        <v>2280</v>
      </c>
      <c r="AJ2341" s="67">
        <v>0</v>
      </c>
      <c r="AK2341" s="69">
        <v>-2480077</v>
      </c>
      <c r="FT2341" s="14"/>
    </row>
    <row r="2342" spans="30:176" ht="12.75" x14ac:dyDescent="0.2">
      <c r="AD2342" s="63">
        <v>35852</v>
      </c>
      <c r="AE2342" s="64">
        <v>35947</v>
      </c>
      <c r="AF2342" s="68" t="s">
        <v>4538</v>
      </c>
      <c r="AG2342" s="66" t="s">
        <v>4681</v>
      </c>
      <c r="AH2342" s="67">
        <v>2.3250000000000002</v>
      </c>
      <c r="AI2342" s="68" t="s">
        <v>2254</v>
      </c>
      <c r="AJ2342" s="67">
        <v>0</v>
      </c>
      <c r="AK2342" s="69">
        <v>-1000000</v>
      </c>
      <c r="FT2342" s="14"/>
    </row>
    <row r="2343" spans="30:176" ht="12.75" x14ac:dyDescent="0.2">
      <c r="AD2343" s="63">
        <v>35852</v>
      </c>
      <c r="AE2343" s="64">
        <v>35947</v>
      </c>
      <c r="AF2343" s="68" t="s">
        <v>4538</v>
      </c>
      <c r="AG2343" s="66" t="s">
        <v>4681</v>
      </c>
      <c r="AH2343" s="67">
        <v>2.33</v>
      </c>
      <c r="AI2343" s="68" t="s">
        <v>2254</v>
      </c>
      <c r="AJ2343" s="67">
        <v>0</v>
      </c>
      <c r="AK2343" s="69">
        <v>-500000</v>
      </c>
      <c r="FT2343" s="14"/>
    </row>
    <row r="2344" spans="30:176" ht="12.75" x14ac:dyDescent="0.2">
      <c r="AD2344" s="63">
        <v>35873</v>
      </c>
      <c r="AE2344" s="64">
        <v>35947</v>
      </c>
      <c r="AF2344" s="68" t="s">
        <v>4599</v>
      </c>
      <c r="AG2344" s="66" t="s">
        <v>4600</v>
      </c>
      <c r="AH2344" s="67">
        <v>2.3149999999999999</v>
      </c>
      <c r="AI2344" s="68" t="s">
        <v>2254</v>
      </c>
      <c r="AJ2344" s="67">
        <v>0</v>
      </c>
      <c r="AK2344" s="69">
        <v>300000</v>
      </c>
      <c r="FT2344" s="14"/>
    </row>
    <row r="2345" spans="30:176" ht="12.75" x14ac:dyDescent="0.2">
      <c r="AD2345" s="63">
        <v>35874</v>
      </c>
      <c r="AE2345" s="64">
        <v>35947</v>
      </c>
      <c r="AF2345" s="68" t="s">
        <v>4682</v>
      </c>
      <c r="AG2345" s="66" t="s">
        <v>4683</v>
      </c>
      <c r="AH2345" s="67">
        <v>2.36</v>
      </c>
      <c r="AI2345" s="68" t="s">
        <v>2254</v>
      </c>
      <c r="AJ2345" s="67">
        <v>0</v>
      </c>
      <c r="AK2345" s="69">
        <v>500000</v>
      </c>
      <c r="FT2345" s="14"/>
    </row>
    <row r="2346" spans="30:176" ht="12.75" x14ac:dyDescent="0.2">
      <c r="AD2346" s="63">
        <v>35874</v>
      </c>
      <c r="AE2346" s="64">
        <v>35947</v>
      </c>
      <c r="AF2346" s="68" t="s">
        <v>4682</v>
      </c>
      <c r="AG2346" s="66" t="s">
        <v>4683</v>
      </c>
      <c r="AH2346" s="67">
        <v>2.3650000000000002</v>
      </c>
      <c r="AI2346" s="68" t="s">
        <v>2254</v>
      </c>
      <c r="AJ2346" s="67">
        <v>0</v>
      </c>
      <c r="AK2346" s="69">
        <v>500000</v>
      </c>
      <c r="FT2346" s="14"/>
    </row>
    <row r="2347" spans="30:176" ht="12.75" x14ac:dyDescent="0.2">
      <c r="AD2347" s="63">
        <v>35878</v>
      </c>
      <c r="AE2347" s="64">
        <v>35947</v>
      </c>
      <c r="AF2347" s="68" t="s">
        <v>4684</v>
      </c>
      <c r="AG2347" s="66" t="s">
        <v>4685</v>
      </c>
      <c r="AH2347" s="67">
        <v>2.375</v>
      </c>
      <c r="AI2347" s="68" t="s">
        <v>2254</v>
      </c>
      <c r="AJ2347" s="67">
        <v>0</v>
      </c>
      <c r="AK2347" s="69">
        <v>-1000000</v>
      </c>
      <c r="FT2347" s="14"/>
    </row>
    <row r="2348" spans="30:176" ht="12.75" x14ac:dyDescent="0.2">
      <c r="AD2348" s="63">
        <v>35881</v>
      </c>
      <c r="AE2348" s="64">
        <v>35947</v>
      </c>
      <c r="AF2348" s="68" t="s">
        <v>4612</v>
      </c>
      <c r="AG2348" s="66" t="s">
        <v>4613</v>
      </c>
      <c r="AH2348" s="67">
        <v>2.3849999999999998</v>
      </c>
      <c r="AI2348" s="68" t="s">
        <v>2254</v>
      </c>
      <c r="AJ2348" s="67">
        <v>0</v>
      </c>
      <c r="AK2348" s="69">
        <v>-1200000</v>
      </c>
      <c r="FT2348" s="14"/>
    </row>
    <row r="2349" spans="30:176" ht="12.75" x14ac:dyDescent="0.2">
      <c r="AD2349" s="63">
        <v>35901</v>
      </c>
      <c r="AE2349" s="64">
        <v>35947</v>
      </c>
      <c r="AF2349" s="68" t="s">
        <v>4686</v>
      </c>
      <c r="AG2349" s="66" t="s">
        <v>4687</v>
      </c>
      <c r="AH2349" s="67">
        <v>2.585</v>
      </c>
      <c r="AI2349" s="68" t="s">
        <v>2280</v>
      </c>
      <c r="AJ2349" s="67">
        <v>0</v>
      </c>
      <c r="AK2349" s="69">
        <v>-1000000</v>
      </c>
      <c r="FT2349" s="14"/>
    </row>
    <row r="2350" spans="30:176" ht="12.75" x14ac:dyDescent="0.2">
      <c r="AD2350" s="63">
        <v>35913</v>
      </c>
      <c r="AE2350" s="64">
        <v>35947</v>
      </c>
      <c r="AF2350" s="68" t="s">
        <v>4676</v>
      </c>
      <c r="AG2350" s="66" t="s">
        <v>4678</v>
      </c>
      <c r="AH2350" s="67">
        <v>2.33</v>
      </c>
      <c r="AI2350" s="68" t="s">
        <v>2254</v>
      </c>
      <c r="AJ2350" s="67">
        <v>0</v>
      </c>
      <c r="AK2350" s="69">
        <v>600000</v>
      </c>
      <c r="FT2350" s="14"/>
    </row>
    <row r="2351" spans="30:176" ht="12.75" x14ac:dyDescent="0.2">
      <c r="AD2351" s="63">
        <v>35914</v>
      </c>
      <c r="AE2351" s="64">
        <v>35947</v>
      </c>
      <c r="AF2351" s="68" t="s">
        <v>4688</v>
      </c>
      <c r="AG2351" s="66" t="s">
        <v>4744</v>
      </c>
      <c r="AH2351" s="67">
        <v>2.33</v>
      </c>
      <c r="AI2351" s="68" t="s">
        <v>2280</v>
      </c>
      <c r="AJ2351" s="67">
        <v>0</v>
      </c>
      <c r="AK2351" s="69">
        <v>-1500000</v>
      </c>
      <c r="FT2351" s="14"/>
    </row>
    <row r="2352" spans="30:176" ht="12.75" x14ac:dyDescent="0.2">
      <c r="AD2352" s="63">
        <v>35914</v>
      </c>
      <c r="AE2352" s="64">
        <v>35947</v>
      </c>
      <c r="AF2352" s="68" t="s">
        <v>4688</v>
      </c>
      <c r="AG2352" s="66" t="s">
        <v>4744</v>
      </c>
      <c r="AH2352" s="67">
        <v>2.335</v>
      </c>
      <c r="AI2352" s="68" t="s">
        <v>2280</v>
      </c>
      <c r="AJ2352" s="67">
        <v>0</v>
      </c>
      <c r="AK2352" s="69">
        <v>-1000000</v>
      </c>
      <c r="FT2352" s="14"/>
    </row>
    <row r="2353" spans="30:176" ht="12.75" x14ac:dyDescent="0.2">
      <c r="AD2353" s="63">
        <v>35914</v>
      </c>
      <c r="AE2353" s="64">
        <v>35947</v>
      </c>
      <c r="AF2353" s="68" t="s">
        <v>4688</v>
      </c>
      <c r="AG2353" s="66" t="s">
        <v>4744</v>
      </c>
      <c r="AH2353" s="67">
        <v>2.3149999999999999</v>
      </c>
      <c r="AI2353" s="68" t="s">
        <v>2280</v>
      </c>
      <c r="AJ2353" s="67">
        <v>0</v>
      </c>
      <c r="AK2353" s="69">
        <v>-200000</v>
      </c>
      <c r="FT2353" s="14"/>
    </row>
    <row r="2354" spans="30:176" ht="12.75" x14ac:dyDescent="0.2">
      <c r="AD2354" s="63">
        <v>35915</v>
      </c>
      <c r="AE2354" s="64">
        <v>35947</v>
      </c>
      <c r="AF2354" s="68" t="s">
        <v>4745</v>
      </c>
      <c r="AG2354" s="66" t="s">
        <v>4746</v>
      </c>
      <c r="AH2354" s="67">
        <v>2.25</v>
      </c>
      <c r="AI2354" s="68" t="s">
        <v>2280</v>
      </c>
      <c r="AJ2354" s="67">
        <v>0</v>
      </c>
      <c r="AK2354" s="69">
        <v>-2000000</v>
      </c>
      <c r="FT2354" s="14"/>
    </row>
    <row r="2355" spans="30:176" ht="12.75" x14ac:dyDescent="0.2">
      <c r="AD2355" s="63">
        <v>35915</v>
      </c>
      <c r="AE2355" s="64">
        <v>35947</v>
      </c>
      <c r="AF2355" s="68" t="s">
        <v>4745</v>
      </c>
      <c r="AG2355" s="66" t="s">
        <v>4746</v>
      </c>
      <c r="AH2355" s="67">
        <v>2.25</v>
      </c>
      <c r="AI2355" s="68" t="s">
        <v>2280</v>
      </c>
      <c r="AJ2355" s="67">
        <v>0</v>
      </c>
      <c r="AK2355" s="69">
        <v>-1500000</v>
      </c>
      <c r="FT2355" s="14"/>
    </row>
    <row r="2356" spans="30:176" ht="12.75" x14ac:dyDescent="0.2">
      <c r="AD2356" s="63">
        <v>35915</v>
      </c>
      <c r="AE2356" s="64">
        <v>35947</v>
      </c>
      <c r="AF2356" s="68" t="s">
        <v>4745</v>
      </c>
      <c r="AG2356" s="66" t="s">
        <v>4746</v>
      </c>
      <c r="AH2356" s="67">
        <v>2.25</v>
      </c>
      <c r="AI2356" s="68" t="s">
        <v>2280</v>
      </c>
      <c r="AJ2356" s="67">
        <v>0</v>
      </c>
      <c r="AK2356" s="69">
        <v>-500000</v>
      </c>
      <c r="FT2356" s="14"/>
    </row>
    <row r="2357" spans="30:176" ht="12.75" x14ac:dyDescent="0.2">
      <c r="AD2357" s="63">
        <v>35915</v>
      </c>
      <c r="AE2357" s="64">
        <v>35947</v>
      </c>
      <c r="AF2357" s="68" t="s">
        <v>4745</v>
      </c>
      <c r="AG2357" s="66" t="s">
        <v>4746</v>
      </c>
      <c r="AH2357" s="67">
        <v>2.2400000000000002</v>
      </c>
      <c r="AI2357" s="68" t="s">
        <v>2280</v>
      </c>
      <c r="AJ2357" s="67">
        <v>0</v>
      </c>
      <c r="AK2357" s="69">
        <v>-1000000</v>
      </c>
      <c r="FT2357" s="14"/>
    </row>
    <row r="2358" spans="30:176" ht="12.75" x14ac:dyDescent="0.2">
      <c r="AD2358" s="63">
        <v>35915</v>
      </c>
      <c r="AE2358" s="64">
        <v>35947</v>
      </c>
      <c r="AF2358" s="68" t="s">
        <v>4745</v>
      </c>
      <c r="AG2358" s="66" t="s">
        <v>4746</v>
      </c>
      <c r="AH2358" s="67">
        <v>2.1800000000000002</v>
      </c>
      <c r="AI2358" s="68" t="s">
        <v>2280</v>
      </c>
      <c r="AJ2358" s="67">
        <v>0</v>
      </c>
      <c r="AK2358" s="69">
        <v>-1000000</v>
      </c>
      <c r="FT2358" s="14"/>
    </row>
    <row r="2359" spans="30:176" ht="12.75" x14ac:dyDescent="0.2">
      <c r="AD2359" s="63">
        <v>35916</v>
      </c>
      <c r="AE2359" s="64">
        <v>35947</v>
      </c>
      <c r="AF2359" s="68" t="s">
        <v>4747</v>
      </c>
      <c r="AG2359" s="66" t="s">
        <v>4748</v>
      </c>
      <c r="AH2359" s="67">
        <v>2.1800000000000002</v>
      </c>
      <c r="AI2359" s="68" t="s">
        <v>2280</v>
      </c>
      <c r="AJ2359" s="67">
        <v>0</v>
      </c>
      <c r="AK2359" s="69">
        <v>300000</v>
      </c>
      <c r="FT2359" s="14"/>
    </row>
    <row r="2360" spans="30:176" ht="12.75" x14ac:dyDescent="0.2">
      <c r="AD2360" s="63">
        <v>35919</v>
      </c>
      <c r="AE2360" s="64">
        <v>35947</v>
      </c>
      <c r="AF2360" s="68" t="s">
        <v>4749</v>
      </c>
      <c r="AG2360" s="66" t="s">
        <v>4750</v>
      </c>
      <c r="AH2360" s="67">
        <v>2.1349999999999998</v>
      </c>
      <c r="AI2360" s="68" t="s">
        <v>2280</v>
      </c>
      <c r="AJ2360" s="67">
        <v>0</v>
      </c>
      <c r="AK2360" s="69">
        <v>-300000</v>
      </c>
      <c r="FT2360" s="14"/>
    </row>
    <row r="2361" spans="30:176" ht="12.75" x14ac:dyDescent="0.2">
      <c r="AD2361" s="63">
        <v>35920</v>
      </c>
      <c r="AE2361" s="64">
        <v>35947</v>
      </c>
      <c r="AF2361" s="68" t="s">
        <v>4751</v>
      </c>
      <c r="AG2361" s="66" t="s">
        <v>4752</v>
      </c>
      <c r="AH2361" s="67">
        <v>2.23</v>
      </c>
      <c r="AI2361" s="68" t="s">
        <v>2254</v>
      </c>
      <c r="AJ2361" s="67">
        <v>0</v>
      </c>
      <c r="AK2361" s="69">
        <v>1000000</v>
      </c>
      <c r="FT2361" s="14"/>
    </row>
    <row r="2362" spans="30:176" ht="12.75" x14ac:dyDescent="0.2">
      <c r="AD2362" s="63">
        <v>35921</v>
      </c>
      <c r="AE2362" s="64">
        <v>35947</v>
      </c>
      <c r="AF2362" s="68" t="s">
        <v>4753</v>
      </c>
      <c r="AG2362" s="66" t="s">
        <v>4754</v>
      </c>
      <c r="AH2362" s="67">
        <v>2.15</v>
      </c>
      <c r="AI2362" s="68" t="s">
        <v>2254</v>
      </c>
      <c r="AJ2362" s="67">
        <v>0</v>
      </c>
      <c r="AK2362" s="69">
        <v>-1000000</v>
      </c>
      <c r="FT2362" s="14"/>
    </row>
    <row r="2363" spans="30:176" ht="12.75" x14ac:dyDescent="0.2">
      <c r="AD2363" s="63">
        <v>35921</v>
      </c>
      <c r="AE2363" s="64">
        <v>35947</v>
      </c>
      <c r="AF2363" s="68" t="s">
        <v>4753</v>
      </c>
      <c r="AG2363" s="66" t="s">
        <v>4754</v>
      </c>
      <c r="AH2363" s="67">
        <v>2.1749999999999998</v>
      </c>
      <c r="AI2363" s="68" t="s">
        <v>2254</v>
      </c>
      <c r="AJ2363" s="67">
        <v>0</v>
      </c>
      <c r="AK2363" s="69">
        <v>-500000</v>
      </c>
      <c r="FT2363" s="14"/>
    </row>
    <row r="2364" spans="30:176" ht="12.75" x14ac:dyDescent="0.2">
      <c r="AD2364" s="63">
        <v>35921</v>
      </c>
      <c r="AE2364" s="64">
        <v>35947</v>
      </c>
      <c r="AF2364" s="68" t="s">
        <v>4753</v>
      </c>
      <c r="AG2364" s="66" t="s">
        <v>4754</v>
      </c>
      <c r="AH2364" s="67">
        <v>2.1850000000000001</v>
      </c>
      <c r="AI2364" s="68" t="s">
        <v>2254</v>
      </c>
      <c r="AJ2364" s="67">
        <v>0</v>
      </c>
      <c r="AK2364" s="69">
        <v>-500000</v>
      </c>
      <c r="FT2364" s="14"/>
    </row>
    <row r="2365" spans="30:176" ht="12.75" x14ac:dyDescent="0.2">
      <c r="AD2365" s="63">
        <v>35926</v>
      </c>
      <c r="AE2365" s="64">
        <v>35947</v>
      </c>
      <c r="AF2365" s="68" t="s">
        <v>4755</v>
      </c>
      <c r="AG2365" s="66" t="s">
        <v>4756</v>
      </c>
      <c r="AH2365" s="67">
        <v>2.1800000000000002</v>
      </c>
      <c r="AI2365" s="68" t="s">
        <v>2254</v>
      </c>
      <c r="AJ2365" s="67">
        <v>0</v>
      </c>
      <c r="AK2365" s="69">
        <v>500000</v>
      </c>
      <c r="FT2365" s="14"/>
    </row>
    <row r="2366" spans="30:176" ht="12.75" x14ac:dyDescent="0.2">
      <c r="AD2366" s="63">
        <v>35926</v>
      </c>
      <c r="AE2366" s="64">
        <v>35947</v>
      </c>
      <c r="AF2366" s="68" t="s">
        <v>4755</v>
      </c>
      <c r="AG2366" s="66" t="s">
        <v>4756</v>
      </c>
      <c r="AH2366" s="67">
        <v>2.1850000000000001</v>
      </c>
      <c r="AI2366" s="68" t="s">
        <v>2254</v>
      </c>
      <c r="AJ2366" s="67">
        <v>0</v>
      </c>
      <c r="AK2366" s="69">
        <v>250000</v>
      </c>
      <c r="FT2366" s="14"/>
    </row>
    <row r="2367" spans="30:176" ht="12.75" x14ac:dyDescent="0.2">
      <c r="AD2367" s="63">
        <v>35926</v>
      </c>
      <c r="AE2367" s="64">
        <v>35947</v>
      </c>
      <c r="AF2367" s="68" t="s">
        <v>4755</v>
      </c>
      <c r="AG2367" s="66" t="s">
        <v>4756</v>
      </c>
      <c r="AH2367" s="67">
        <v>2.19</v>
      </c>
      <c r="AI2367" s="68" t="s">
        <v>2254</v>
      </c>
      <c r="AJ2367" s="67">
        <v>0</v>
      </c>
      <c r="AK2367" s="69">
        <v>1000000</v>
      </c>
      <c r="FT2367" s="14"/>
    </row>
    <row r="2368" spans="30:176" ht="12.75" x14ac:dyDescent="0.2">
      <c r="AD2368" s="63">
        <v>35926</v>
      </c>
      <c r="AE2368" s="64">
        <v>35947</v>
      </c>
      <c r="AF2368" s="68" t="s">
        <v>4755</v>
      </c>
      <c r="AG2368" s="66" t="s">
        <v>4756</v>
      </c>
      <c r="AH2368" s="67">
        <v>2.2000000000000002</v>
      </c>
      <c r="AI2368" s="68" t="s">
        <v>2254</v>
      </c>
      <c r="AJ2368" s="67">
        <v>0</v>
      </c>
      <c r="AK2368" s="69">
        <v>1250000</v>
      </c>
      <c r="FT2368" s="14"/>
    </row>
    <row r="2369" spans="30:176" ht="12.75" x14ac:dyDescent="0.2">
      <c r="AD2369" s="63">
        <v>35926</v>
      </c>
      <c r="AE2369" s="64">
        <v>35947</v>
      </c>
      <c r="AF2369" s="68" t="s">
        <v>4755</v>
      </c>
      <c r="AG2369" s="66" t="s">
        <v>4756</v>
      </c>
      <c r="AH2369" s="67">
        <v>2.21</v>
      </c>
      <c r="AI2369" s="68" t="s">
        <v>2254</v>
      </c>
      <c r="AJ2369" s="67">
        <v>0</v>
      </c>
      <c r="AK2369" s="69">
        <v>500000</v>
      </c>
      <c r="FT2369" s="14"/>
    </row>
    <row r="2370" spans="30:176" ht="12.75" x14ac:dyDescent="0.2">
      <c r="AD2370" s="63">
        <v>35926</v>
      </c>
      <c r="AE2370" s="64">
        <v>35947</v>
      </c>
      <c r="AF2370" s="68" t="s">
        <v>4755</v>
      </c>
      <c r="AG2370" s="66" t="s">
        <v>4756</v>
      </c>
      <c r="AH2370" s="67">
        <v>2.21</v>
      </c>
      <c r="AI2370" s="68" t="s">
        <v>2254</v>
      </c>
      <c r="AJ2370" s="67">
        <v>0</v>
      </c>
      <c r="AK2370" s="69">
        <v>500000</v>
      </c>
      <c r="FT2370" s="14"/>
    </row>
    <row r="2371" spans="30:176" ht="12.75" x14ac:dyDescent="0.2">
      <c r="AD2371" s="63">
        <v>35926</v>
      </c>
      <c r="AE2371" s="64">
        <v>35947</v>
      </c>
      <c r="AF2371" s="68" t="s">
        <v>4755</v>
      </c>
      <c r="AG2371" s="66" t="s">
        <v>4756</v>
      </c>
      <c r="AH2371" s="67">
        <v>2.2149999999999999</v>
      </c>
      <c r="AI2371" s="68" t="s">
        <v>2254</v>
      </c>
      <c r="AJ2371" s="67">
        <v>0</v>
      </c>
      <c r="AK2371" s="69">
        <v>500000</v>
      </c>
      <c r="FT2371" s="14"/>
    </row>
    <row r="2372" spans="30:176" ht="12.75" x14ac:dyDescent="0.2">
      <c r="AD2372" s="63">
        <v>35927</v>
      </c>
      <c r="AE2372" s="64">
        <v>35947</v>
      </c>
      <c r="AF2372" s="68" t="s">
        <v>4757</v>
      </c>
      <c r="AG2372" s="66" t="s">
        <v>4758</v>
      </c>
      <c r="AH2372" s="67">
        <v>2.25</v>
      </c>
      <c r="AI2372" s="68" t="s">
        <v>2254</v>
      </c>
      <c r="AJ2372" s="67">
        <v>0</v>
      </c>
      <c r="AK2372" s="69">
        <v>-1000000</v>
      </c>
      <c r="FT2372" s="14"/>
    </row>
    <row r="2373" spans="30:176" ht="12.75" x14ac:dyDescent="0.2">
      <c r="AD2373" s="63">
        <v>35928</v>
      </c>
      <c r="AE2373" s="64">
        <v>35947</v>
      </c>
      <c r="AF2373" s="68" t="s">
        <v>4759</v>
      </c>
      <c r="AG2373" s="66" t="s">
        <v>4760</v>
      </c>
      <c r="AH2373" s="67">
        <v>2.2799999999999998</v>
      </c>
      <c r="AI2373" s="68" t="s">
        <v>2254</v>
      </c>
      <c r="AJ2373" s="67">
        <v>0</v>
      </c>
      <c r="AK2373" s="69">
        <v>1500000</v>
      </c>
      <c r="FT2373" s="14"/>
    </row>
    <row r="2374" spans="30:176" ht="12.75" x14ac:dyDescent="0.2">
      <c r="AD2374" s="63">
        <v>35928</v>
      </c>
      <c r="AE2374" s="64">
        <v>35947</v>
      </c>
      <c r="AF2374" s="68" t="s">
        <v>4759</v>
      </c>
      <c r="AG2374" s="66" t="s">
        <v>4760</v>
      </c>
      <c r="AH2374" s="67">
        <v>2.2749999999999999</v>
      </c>
      <c r="AI2374" s="68" t="s">
        <v>2254</v>
      </c>
      <c r="AJ2374" s="67">
        <v>0</v>
      </c>
      <c r="AK2374" s="69">
        <v>500000</v>
      </c>
      <c r="FT2374" s="14"/>
    </row>
    <row r="2375" spans="30:176" ht="12.75" x14ac:dyDescent="0.2">
      <c r="AD2375" s="63">
        <v>35928</v>
      </c>
      <c r="AE2375" s="64">
        <v>35947</v>
      </c>
      <c r="AF2375" s="68" t="s">
        <v>4759</v>
      </c>
      <c r="AG2375" s="66" t="s">
        <v>4760</v>
      </c>
      <c r="AH2375" s="67">
        <v>2.2349999999999999</v>
      </c>
      <c r="AI2375" s="68" t="s">
        <v>2254</v>
      </c>
      <c r="AJ2375" s="67">
        <v>0</v>
      </c>
      <c r="AK2375" s="69">
        <v>500000</v>
      </c>
      <c r="FT2375" s="14"/>
    </row>
    <row r="2376" spans="30:176" ht="12.75" x14ac:dyDescent="0.2">
      <c r="AD2376" s="63">
        <v>35928</v>
      </c>
      <c r="AE2376" s="64">
        <v>35947</v>
      </c>
      <c r="AF2376" s="68" t="s">
        <v>4759</v>
      </c>
      <c r="AG2376" s="66" t="s">
        <v>4760</v>
      </c>
      <c r="AH2376" s="67">
        <v>2.2200000000000002</v>
      </c>
      <c r="AI2376" s="68" t="s">
        <v>2254</v>
      </c>
      <c r="AJ2376" s="67">
        <v>0</v>
      </c>
      <c r="AK2376" s="69">
        <v>-100000</v>
      </c>
      <c r="FT2376" s="14"/>
    </row>
    <row r="2377" spans="30:176" ht="12.75" x14ac:dyDescent="0.2">
      <c r="AD2377" s="63">
        <v>35930</v>
      </c>
      <c r="AE2377" s="64">
        <v>35947</v>
      </c>
      <c r="AF2377" s="68" t="s">
        <v>4761</v>
      </c>
      <c r="AG2377" s="66" t="s">
        <v>4762</v>
      </c>
      <c r="AH2377" s="67">
        <v>2.19</v>
      </c>
      <c r="AI2377" s="68" t="s">
        <v>2280</v>
      </c>
      <c r="AJ2377" s="67">
        <v>0</v>
      </c>
      <c r="AK2377" s="69">
        <v>500000</v>
      </c>
      <c r="FT2377" s="14"/>
    </row>
    <row r="2378" spans="30:176" ht="12.75" x14ac:dyDescent="0.2">
      <c r="AD2378" s="63">
        <v>35930</v>
      </c>
      <c r="AE2378" s="64">
        <v>35947</v>
      </c>
      <c r="AF2378" s="68" t="s">
        <v>4761</v>
      </c>
      <c r="AG2378" s="66" t="s">
        <v>4762</v>
      </c>
      <c r="AH2378" s="67">
        <v>2.1800000000000002</v>
      </c>
      <c r="AI2378" s="68" t="s">
        <v>2280</v>
      </c>
      <c r="AJ2378" s="67">
        <v>0</v>
      </c>
      <c r="AK2378" s="69">
        <v>500000</v>
      </c>
      <c r="FT2378" s="14"/>
    </row>
    <row r="2379" spans="30:176" ht="12.75" x14ac:dyDescent="0.2">
      <c r="AD2379" s="63">
        <v>35936</v>
      </c>
      <c r="AE2379" s="64">
        <v>35947</v>
      </c>
      <c r="AF2379" s="68" t="s">
        <v>4763</v>
      </c>
      <c r="AG2379" s="66" t="s">
        <v>4764</v>
      </c>
      <c r="AH2379" s="67">
        <v>2.0699999999999998</v>
      </c>
      <c r="AI2379" s="68" t="s">
        <v>2254</v>
      </c>
      <c r="AJ2379" s="67">
        <v>0</v>
      </c>
      <c r="AK2379" s="69">
        <v>-4706611</v>
      </c>
      <c r="FT2379" s="14"/>
    </row>
    <row r="2380" spans="30:176" ht="12.75" x14ac:dyDescent="0.2">
      <c r="AD2380" s="63">
        <v>35936</v>
      </c>
      <c r="AE2380" s="64">
        <v>35947</v>
      </c>
      <c r="AF2380" s="68" t="s">
        <v>4763</v>
      </c>
      <c r="AG2380" s="66" t="s">
        <v>4764</v>
      </c>
      <c r="AH2380" s="67">
        <v>2.0699999999999998</v>
      </c>
      <c r="AI2380" s="68" t="s">
        <v>2280</v>
      </c>
      <c r="AJ2380" s="67">
        <v>0</v>
      </c>
      <c r="AK2380" s="69">
        <v>4706611</v>
      </c>
      <c r="FT2380" s="14"/>
    </row>
    <row r="2381" spans="30:176" ht="12.75" customHeight="1" x14ac:dyDescent="0.2">
      <c r="AD2381" s="63">
        <v>35937</v>
      </c>
      <c r="AE2381" s="64">
        <v>35947</v>
      </c>
      <c r="AF2381" s="68" t="s">
        <v>4765</v>
      </c>
      <c r="AG2381" s="66" t="s">
        <v>4766</v>
      </c>
      <c r="AH2381" s="67">
        <v>2.0099999999999998</v>
      </c>
      <c r="AI2381" s="68" t="s">
        <v>2254</v>
      </c>
      <c r="AJ2381" s="67">
        <v>0</v>
      </c>
      <c r="AK2381" s="69">
        <v>-500000</v>
      </c>
      <c r="FT2381" s="14" t="s">
        <v>2099</v>
      </c>
    </row>
    <row r="2382" spans="30:176" ht="12.75" customHeight="1" x14ac:dyDescent="0.2">
      <c r="AK2382" s="69">
        <f>SUM(AK2331:AK2381)</f>
        <v>-1580077</v>
      </c>
      <c r="FT2382" s="14" t="s">
        <v>2099</v>
      </c>
    </row>
    <row r="2383" spans="30:176" ht="12.75" x14ac:dyDescent="0.2">
      <c r="FT2383" s="14" t="s">
        <v>2099</v>
      </c>
    </row>
    <row r="2384" spans="30:176" ht="12.75" x14ac:dyDescent="0.2">
      <c r="AD2384" s="63">
        <v>35188</v>
      </c>
      <c r="AE2384" s="64">
        <v>35977</v>
      </c>
      <c r="AF2384" s="65" t="s">
        <v>3376</v>
      </c>
      <c r="AG2384" s="66" t="s">
        <v>3377</v>
      </c>
      <c r="AH2384" s="67">
        <v>1.9</v>
      </c>
      <c r="AI2384" s="68" t="s">
        <v>2245</v>
      </c>
      <c r="AJ2384" s="67">
        <v>0</v>
      </c>
      <c r="AK2384" s="69">
        <v>3000000</v>
      </c>
      <c r="FT2384" s="14"/>
    </row>
    <row r="2385" spans="30:176" ht="12.75" x14ac:dyDescent="0.2">
      <c r="AD2385" s="63">
        <v>35311</v>
      </c>
      <c r="AE2385" s="64">
        <v>35977</v>
      </c>
      <c r="AF2385" s="65" t="s">
        <v>4543</v>
      </c>
      <c r="AG2385" s="66" t="s">
        <v>4544</v>
      </c>
      <c r="AH2385" s="67">
        <v>1.925</v>
      </c>
      <c r="AI2385" s="68" t="s">
        <v>2254</v>
      </c>
      <c r="AJ2385" s="67">
        <v>0</v>
      </c>
      <c r="AK2385" s="69">
        <v>1000000</v>
      </c>
      <c r="FT2385" s="14"/>
    </row>
    <row r="2386" spans="30:176" ht="12.75" x14ac:dyDescent="0.2">
      <c r="AD2386" s="63">
        <v>35319</v>
      </c>
      <c r="AE2386" s="64">
        <v>35977</v>
      </c>
      <c r="AF2386" s="65" t="s">
        <v>3611</v>
      </c>
      <c r="AG2386" s="66" t="s">
        <v>2734</v>
      </c>
      <c r="AH2386" s="67">
        <v>1.9450000000000001</v>
      </c>
      <c r="AI2386" s="68" t="s">
        <v>2280</v>
      </c>
      <c r="AJ2386" s="67">
        <v>0</v>
      </c>
      <c r="AK2386" s="69">
        <v>500000</v>
      </c>
      <c r="FT2386" s="14"/>
    </row>
    <row r="2387" spans="30:176" ht="12.75" x14ac:dyDescent="0.2">
      <c r="AD2387" s="63">
        <v>35418</v>
      </c>
      <c r="AE2387" s="64">
        <v>35977</v>
      </c>
      <c r="AF2387" s="65" t="s">
        <v>4145</v>
      </c>
      <c r="AG2387" s="66" t="s">
        <v>4146</v>
      </c>
      <c r="AH2387" s="67">
        <v>2.2050000000000001</v>
      </c>
      <c r="AI2387" s="68" t="s">
        <v>2280</v>
      </c>
      <c r="AJ2387" s="67">
        <v>0</v>
      </c>
      <c r="AK2387" s="69">
        <v>2000000</v>
      </c>
      <c r="FT2387" s="14"/>
    </row>
    <row r="2388" spans="30:176" ht="12.75" x14ac:dyDescent="0.2">
      <c r="AD2388" s="63">
        <v>35418</v>
      </c>
      <c r="AE2388" s="64">
        <v>35977</v>
      </c>
      <c r="AF2388" s="65" t="s">
        <v>4545</v>
      </c>
      <c r="AG2388" s="66" t="s">
        <v>4546</v>
      </c>
      <c r="AH2388" s="67">
        <v>1.88</v>
      </c>
      <c r="AI2388" s="68" t="s">
        <v>2280</v>
      </c>
      <c r="AJ2388" s="67">
        <v>0</v>
      </c>
      <c r="AK2388" s="69">
        <v>1693995</v>
      </c>
      <c r="FT2388" s="14"/>
    </row>
    <row r="2389" spans="30:176" ht="12.75" x14ac:dyDescent="0.2">
      <c r="AD2389" s="63">
        <v>33833</v>
      </c>
      <c r="AE2389" s="64">
        <v>35977</v>
      </c>
      <c r="AF2389" s="65"/>
      <c r="AG2389" s="66"/>
      <c r="AH2389" s="67">
        <v>1.88</v>
      </c>
      <c r="AI2389" s="68" t="s">
        <v>2280</v>
      </c>
      <c r="AJ2389" s="67">
        <v>0</v>
      </c>
      <c r="AK2389" s="69">
        <v>-1693995</v>
      </c>
      <c r="FT2389" s="14"/>
    </row>
    <row r="2390" spans="30:176" ht="12.75" x14ac:dyDescent="0.2">
      <c r="AD2390" s="63">
        <v>35480</v>
      </c>
      <c r="AE2390" s="64">
        <v>35977</v>
      </c>
      <c r="AF2390" s="68" t="s">
        <v>3364</v>
      </c>
      <c r="AG2390" s="66" t="s">
        <v>4680</v>
      </c>
      <c r="AH2390" s="67">
        <v>1.98</v>
      </c>
      <c r="AI2390" s="68" t="s">
        <v>2280</v>
      </c>
      <c r="AJ2390" s="67">
        <v>0</v>
      </c>
      <c r="AK2390" s="69">
        <v>4000000</v>
      </c>
      <c r="FT2390" s="14"/>
    </row>
    <row r="2391" spans="30:176" ht="12.75" x14ac:dyDescent="0.2">
      <c r="AD2391" s="63">
        <v>35495</v>
      </c>
      <c r="AE2391" s="64">
        <v>35977</v>
      </c>
      <c r="AF2391" s="68" t="s">
        <v>4547</v>
      </c>
      <c r="AG2391" s="66" t="s">
        <v>4548</v>
      </c>
      <c r="AH2391" s="67">
        <v>2.0142000000000002</v>
      </c>
      <c r="AI2391" s="68" t="s">
        <v>2280</v>
      </c>
      <c r="AJ2391" s="67">
        <v>0</v>
      </c>
      <c r="AK2391" s="69">
        <v>-500000</v>
      </c>
      <c r="FT2391" s="14"/>
    </row>
    <row r="2392" spans="30:176" ht="12.75" x14ac:dyDescent="0.2">
      <c r="AD2392" s="63">
        <v>35650</v>
      </c>
      <c r="AE2392" s="64">
        <v>35977</v>
      </c>
      <c r="AF2392" s="68" t="s">
        <v>3879</v>
      </c>
      <c r="AG2392" s="66" t="s">
        <v>3880</v>
      </c>
      <c r="AH2392" s="67">
        <v>2.1</v>
      </c>
      <c r="AI2392" s="68" t="s">
        <v>2254</v>
      </c>
      <c r="AJ2392" s="67">
        <v>0</v>
      </c>
      <c r="AK2392" s="69">
        <v>4000000</v>
      </c>
      <c r="FT2392" s="14"/>
    </row>
    <row r="2393" spans="30:176" ht="12.75" x14ac:dyDescent="0.2">
      <c r="AD2393" s="63">
        <v>35808</v>
      </c>
      <c r="AE2393" s="64">
        <v>35977</v>
      </c>
      <c r="AF2393" s="68" t="s">
        <v>4570</v>
      </c>
      <c r="AG2393" s="66" t="s">
        <v>4571</v>
      </c>
      <c r="AH2393" s="67">
        <v>2.1</v>
      </c>
      <c r="AI2393" s="68" t="s">
        <v>2280</v>
      </c>
      <c r="AJ2393" s="67">
        <v>0</v>
      </c>
      <c r="AK2393" s="69">
        <v>-2000000</v>
      </c>
      <c r="FT2393" s="14"/>
    </row>
    <row r="2394" spans="30:176" ht="12.75" x14ac:dyDescent="0.2">
      <c r="AD2394" s="63">
        <v>35808</v>
      </c>
      <c r="AE2394" s="64">
        <v>35977</v>
      </c>
      <c r="AF2394" s="68" t="s">
        <v>4570</v>
      </c>
      <c r="AG2394" s="66" t="s">
        <v>4571</v>
      </c>
      <c r="AH2394" s="67">
        <v>2.1</v>
      </c>
      <c r="AI2394" s="68" t="s">
        <v>2280</v>
      </c>
      <c r="AJ2394" s="67">
        <v>0</v>
      </c>
      <c r="AK2394" s="69">
        <v>-500000</v>
      </c>
      <c r="FT2394" s="14"/>
    </row>
    <row r="2395" spans="30:176" ht="12.75" x14ac:dyDescent="0.2">
      <c r="AD2395" s="63">
        <v>35809</v>
      </c>
      <c r="AE2395" s="64">
        <v>35977</v>
      </c>
      <c r="AF2395" s="68" t="s">
        <v>4436</v>
      </c>
      <c r="AG2395" s="66" t="s">
        <v>4437</v>
      </c>
      <c r="AH2395" s="67">
        <v>2.09</v>
      </c>
      <c r="AI2395" s="68" t="s">
        <v>2280</v>
      </c>
      <c r="AJ2395" s="67">
        <v>0</v>
      </c>
      <c r="AK2395" s="69">
        <v>-3000000</v>
      </c>
      <c r="FT2395" s="14"/>
    </row>
    <row r="2396" spans="30:176" ht="12.75" x14ac:dyDescent="0.2">
      <c r="AD2396" s="63">
        <v>35809</v>
      </c>
      <c r="AE2396" s="64">
        <v>35977</v>
      </c>
      <c r="AF2396" s="68" t="s">
        <v>4436</v>
      </c>
      <c r="AG2396" s="66" t="s">
        <v>4437</v>
      </c>
      <c r="AH2396" s="67">
        <v>2.09</v>
      </c>
      <c r="AI2396" s="68" t="s">
        <v>2280</v>
      </c>
      <c r="AJ2396" s="67">
        <v>0</v>
      </c>
      <c r="AK2396" s="69">
        <v>-4000000</v>
      </c>
      <c r="FT2396" s="14"/>
    </row>
    <row r="2397" spans="30:176" ht="12.75" x14ac:dyDescent="0.2">
      <c r="AD2397" s="63">
        <v>35809</v>
      </c>
      <c r="AE2397" s="64">
        <v>35977</v>
      </c>
      <c r="AF2397" s="68" t="s">
        <v>4436</v>
      </c>
      <c r="AG2397" s="66" t="s">
        <v>4437</v>
      </c>
      <c r="AH2397" s="67">
        <v>2.105</v>
      </c>
      <c r="AI2397" s="68" t="s">
        <v>2280</v>
      </c>
      <c r="AJ2397" s="67">
        <v>0</v>
      </c>
      <c r="AK2397" s="69">
        <v>-1000000</v>
      </c>
      <c r="FT2397" s="14"/>
    </row>
    <row r="2398" spans="30:176" ht="12.75" x14ac:dyDescent="0.2">
      <c r="AD2398" s="63">
        <v>35809</v>
      </c>
      <c r="AE2398" s="64">
        <v>35977</v>
      </c>
      <c r="AF2398" s="68" t="s">
        <v>4436</v>
      </c>
      <c r="AG2398" s="66" t="s">
        <v>4437</v>
      </c>
      <c r="AH2398" s="67">
        <v>2.1</v>
      </c>
      <c r="AI2398" s="68" t="s">
        <v>2280</v>
      </c>
      <c r="AJ2398" s="67">
        <v>0</v>
      </c>
      <c r="AK2398" s="69">
        <v>-1000000</v>
      </c>
      <c r="FT2398" s="14"/>
    </row>
    <row r="2399" spans="30:176" ht="12.75" x14ac:dyDescent="0.2">
      <c r="AD2399" s="63">
        <v>35832</v>
      </c>
      <c r="AE2399" s="64">
        <v>35977</v>
      </c>
      <c r="AF2399" s="68" t="s">
        <v>4767</v>
      </c>
      <c r="AG2399" s="66" t="s">
        <v>4768</v>
      </c>
      <c r="AH2399" s="67">
        <v>2.4049999999999998</v>
      </c>
      <c r="AI2399" s="68" t="s">
        <v>2254</v>
      </c>
      <c r="AJ2399" s="67">
        <v>0</v>
      </c>
      <c r="AK2399" s="69">
        <v>1000000</v>
      </c>
      <c r="FT2399" s="14"/>
    </row>
    <row r="2400" spans="30:176" ht="12.75" x14ac:dyDescent="0.2">
      <c r="AD2400" s="63">
        <v>35837</v>
      </c>
      <c r="AE2400" s="64">
        <v>35977</v>
      </c>
      <c r="AF2400" s="68" t="s">
        <v>4527</v>
      </c>
      <c r="AG2400" s="66" t="s">
        <v>4609</v>
      </c>
      <c r="AH2400" s="67">
        <v>2.335</v>
      </c>
      <c r="AI2400" s="68" t="s">
        <v>2254</v>
      </c>
      <c r="AJ2400" s="67">
        <v>0</v>
      </c>
      <c r="AK2400" s="69">
        <v>-1855586</v>
      </c>
      <c r="FT2400" s="14"/>
    </row>
    <row r="2401" spans="30:176" ht="12.75" x14ac:dyDescent="0.2">
      <c r="AD2401" s="63">
        <v>35865</v>
      </c>
      <c r="AE2401" s="64">
        <v>35977</v>
      </c>
      <c r="AF2401" s="68" t="s">
        <v>4769</v>
      </c>
      <c r="AG2401" s="66" t="s">
        <v>4596</v>
      </c>
      <c r="AH2401" s="67">
        <v>2.2599999999999998</v>
      </c>
      <c r="AI2401" s="68" t="s">
        <v>2280</v>
      </c>
      <c r="AJ2401" s="67">
        <v>0</v>
      </c>
      <c r="AK2401" s="69">
        <v>200000</v>
      </c>
      <c r="FT2401" s="14"/>
    </row>
    <row r="2402" spans="30:176" ht="12.75" x14ac:dyDescent="0.2">
      <c r="AD2402" s="63">
        <v>35866</v>
      </c>
      <c r="AE2402" s="64">
        <v>35977</v>
      </c>
      <c r="AF2402" s="68" t="s">
        <v>4770</v>
      </c>
      <c r="AG2402" s="66" t="s">
        <v>4771</v>
      </c>
      <c r="AH2402" s="67">
        <v>2.25</v>
      </c>
      <c r="AI2402" s="68" t="s">
        <v>2280</v>
      </c>
      <c r="AJ2402" s="67">
        <v>0</v>
      </c>
      <c r="AK2402" s="69">
        <v>200000</v>
      </c>
      <c r="FT2402" s="14"/>
    </row>
    <row r="2403" spans="30:176" ht="12.75" x14ac:dyDescent="0.2">
      <c r="AD2403" s="63">
        <v>35887</v>
      </c>
      <c r="AE2403" s="64">
        <v>35977</v>
      </c>
      <c r="AF2403" s="68" t="s">
        <v>4772</v>
      </c>
      <c r="AG2403" s="66" t="s">
        <v>4773</v>
      </c>
      <c r="AH2403" s="67">
        <v>2.5950000000000002</v>
      </c>
      <c r="AI2403" s="68" t="s">
        <v>2280</v>
      </c>
      <c r="AJ2403" s="67">
        <v>0</v>
      </c>
      <c r="AK2403" s="69">
        <v>1000000</v>
      </c>
      <c r="FT2403" s="14"/>
    </row>
    <row r="2404" spans="30:176" ht="12.75" x14ac:dyDescent="0.2">
      <c r="AD2404" s="63">
        <v>35888</v>
      </c>
      <c r="AE2404" s="64">
        <v>35977</v>
      </c>
      <c r="AF2404" s="68" t="s">
        <v>4618</v>
      </c>
      <c r="AG2404" s="66" t="s">
        <v>4619</v>
      </c>
      <c r="AH2404" s="67">
        <v>2.5950000000000002</v>
      </c>
      <c r="AI2404" s="68" t="s">
        <v>2280</v>
      </c>
      <c r="AJ2404" s="67">
        <v>0</v>
      </c>
      <c r="AK2404" s="69">
        <v>1000000</v>
      </c>
      <c r="FT2404" s="14"/>
    </row>
    <row r="2405" spans="30:176" ht="12.75" x14ac:dyDescent="0.2">
      <c r="AD2405" s="63">
        <v>35892</v>
      </c>
      <c r="AE2405" s="64">
        <v>35977</v>
      </c>
      <c r="AF2405" s="68" t="s">
        <v>4623</v>
      </c>
      <c r="AG2405" s="66" t="s">
        <v>4625</v>
      </c>
      <c r="AH2405" s="67">
        <v>2.65</v>
      </c>
      <c r="AI2405" s="68" t="s">
        <v>2280</v>
      </c>
      <c r="AJ2405" s="67">
        <v>0</v>
      </c>
      <c r="AK2405" s="69">
        <v>1000000</v>
      </c>
      <c r="FT2405" s="14"/>
    </row>
    <row r="2406" spans="30:176" ht="12.75" x14ac:dyDescent="0.2">
      <c r="AD2406" s="63">
        <v>35901</v>
      </c>
      <c r="AE2406" s="64">
        <v>35977</v>
      </c>
      <c r="AF2406" s="68" t="s">
        <v>4686</v>
      </c>
      <c r="AG2406" s="66" t="s">
        <v>4687</v>
      </c>
      <c r="AH2406" s="67">
        <v>2.61</v>
      </c>
      <c r="AI2406" s="68" t="s">
        <v>2280</v>
      </c>
      <c r="AJ2406" s="67">
        <v>0</v>
      </c>
      <c r="AK2406" s="69">
        <v>-1000000</v>
      </c>
      <c r="FT2406" s="14"/>
    </row>
    <row r="2407" spans="30:176" ht="12.75" x14ac:dyDescent="0.2">
      <c r="AD2407" s="63">
        <v>35913</v>
      </c>
      <c r="AE2407" s="64">
        <v>35977</v>
      </c>
      <c r="AF2407" s="68" t="s">
        <v>4676</v>
      </c>
      <c r="AG2407" s="66" t="s">
        <v>4678</v>
      </c>
      <c r="AH2407" s="67">
        <v>2.3650000000000002</v>
      </c>
      <c r="AI2407" s="68" t="s">
        <v>2254</v>
      </c>
      <c r="AJ2407" s="67">
        <v>0</v>
      </c>
      <c r="AK2407" s="69">
        <v>-600000</v>
      </c>
      <c r="FT2407" s="14"/>
    </row>
    <row r="2408" spans="30:176" ht="12.75" x14ac:dyDescent="0.2">
      <c r="AD2408" s="63">
        <v>35915</v>
      </c>
      <c r="AE2408" s="64">
        <v>35977</v>
      </c>
      <c r="AF2408" s="68" t="s">
        <v>4745</v>
      </c>
      <c r="AG2408" s="66" t="s">
        <v>4746</v>
      </c>
      <c r="AH2408" s="67">
        <v>2.2349999999999999</v>
      </c>
      <c r="AI2408" s="68" t="s">
        <v>2280</v>
      </c>
      <c r="AJ2408" s="67">
        <v>0</v>
      </c>
      <c r="AK2408" s="69">
        <v>-500000</v>
      </c>
      <c r="FT2408" s="14"/>
    </row>
    <row r="2409" spans="30:176" ht="12.75" x14ac:dyDescent="0.2">
      <c r="AD2409" s="63">
        <v>35915</v>
      </c>
      <c r="AE2409" s="64">
        <v>35977</v>
      </c>
      <c r="AF2409" s="68" t="s">
        <v>4745</v>
      </c>
      <c r="AG2409" s="66" t="s">
        <v>4746</v>
      </c>
      <c r="AH2409" s="67">
        <v>2.2599999999999998</v>
      </c>
      <c r="AI2409" s="68" t="s">
        <v>2280</v>
      </c>
      <c r="AJ2409" s="67">
        <v>0</v>
      </c>
      <c r="AK2409" s="69">
        <v>-500000</v>
      </c>
      <c r="FT2409" s="14"/>
    </row>
    <row r="2410" spans="30:176" ht="12.75" x14ac:dyDescent="0.2">
      <c r="AD2410" s="63">
        <v>35916</v>
      </c>
      <c r="AE2410" s="64">
        <v>35977</v>
      </c>
      <c r="AF2410" s="68" t="s">
        <v>4747</v>
      </c>
      <c r="AG2410" s="66" t="s">
        <v>4748</v>
      </c>
      <c r="AH2410" s="67">
        <v>2.2450000000000001</v>
      </c>
      <c r="AI2410" s="68" t="s">
        <v>2280</v>
      </c>
      <c r="AJ2410" s="67">
        <v>0</v>
      </c>
      <c r="AK2410" s="69">
        <v>-600000</v>
      </c>
      <c r="FT2410" s="14"/>
    </row>
    <row r="2411" spans="30:176" ht="12.75" x14ac:dyDescent="0.2">
      <c r="AD2411" s="63">
        <v>35916</v>
      </c>
      <c r="AE2411" s="64">
        <v>35977</v>
      </c>
      <c r="AF2411" s="68" t="s">
        <v>4747</v>
      </c>
      <c r="AG2411" s="66" t="s">
        <v>4748</v>
      </c>
      <c r="AH2411" s="67">
        <v>2.2400000000000002</v>
      </c>
      <c r="AI2411" s="68" t="s">
        <v>2280</v>
      </c>
      <c r="AJ2411" s="67">
        <v>0</v>
      </c>
      <c r="AK2411" s="69">
        <v>-600000</v>
      </c>
      <c r="FT2411" s="14"/>
    </row>
    <row r="2412" spans="30:176" ht="12.75" x14ac:dyDescent="0.2">
      <c r="AD2412" s="63">
        <v>35916</v>
      </c>
      <c r="AE2412" s="64">
        <v>35977</v>
      </c>
      <c r="AF2412" s="68" t="s">
        <v>4747</v>
      </c>
      <c r="AG2412" s="66" t="s">
        <v>4748</v>
      </c>
      <c r="AH2412" s="67">
        <v>2.2450000000000001</v>
      </c>
      <c r="AI2412" s="68" t="s">
        <v>2280</v>
      </c>
      <c r="AJ2412" s="67">
        <v>0</v>
      </c>
      <c r="AK2412" s="69">
        <v>-600000</v>
      </c>
      <c r="FT2412" s="14"/>
    </row>
    <row r="2413" spans="30:176" ht="12.75" x14ac:dyDescent="0.2">
      <c r="AD2413" s="63">
        <v>35926</v>
      </c>
      <c r="AE2413" s="64">
        <v>35977</v>
      </c>
      <c r="AF2413" s="68" t="s">
        <v>4755</v>
      </c>
      <c r="AG2413" s="66" t="s">
        <v>4756</v>
      </c>
      <c r="AH2413" s="67">
        <v>2.27</v>
      </c>
      <c r="AI2413" s="68" t="s">
        <v>2254</v>
      </c>
      <c r="AJ2413" s="67">
        <v>0</v>
      </c>
      <c r="AK2413" s="69">
        <v>1000000</v>
      </c>
      <c r="FT2413" s="14"/>
    </row>
    <row r="2414" spans="30:176" ht="12.75" x14ac:dyDescent="0.2">
      <c r="AD2414" s="63">
        <v>35933</v>
      </c>
      <c r="AE2414" s="64">
        <v>35977</v>
      </c>
      <c r="AF2414" s="68" t="s">
        <v>4774</v>
      </c>
      <c r="AG2414" s="66" t="s">
        <v>4775</v>
      </c>
      <c r="AH2414" s="67">
        <v>2.2200000000000002</v>
      </c>
      <c r="AI2414" s="68" t="s">
        <v>2280</v>
      </c>
      <c r="AJ2414" s="67">
        <v>0</v>
      </c>
      <c r="AK2414" s="69">
        <v>-500000</v>
      </c>
      <c r="FT2414" s="14"/>
    </row>
    <row r="2415" spans="30:176" ht="12.75" x14ac:dyDescent="0.2">
      <c r="AD2415" s="63">
        <v>35934</v>
      </c>
      <c r="AE2415" s="64">
        <v>35977</v>
      </c>
      <c r="AF2415" s="68" t="s">
        <v>4776</v>
      </c>
      <c r="AG2415" s="66" t="s">
        <v>4777</v>
      </c>
      <c r="AH2415" s="67">
        <v>2.2050000000000001</v>
      </c>
      <c r="AI2415" s="68" t="s">
        <v>2280</v>
      </c>
      <c r="AJ2415" s="67">
        <v>0</v>
      </c>
      <c r="AK2415" s="69">
        <v>-500000</v>
      </c>
      <c r="FT2415" s="14"/>
    </row>
    <row r="2416" spans="30:176" ht="12.75" x14ac:dyDescent="0.2">
      <c r="AD2416" s="63">
        <v>35949</v>
      </c>
      <c r="AE2416" s="64">
        <v>35977</v>
      </c>
      <c r="AF2416" s="68" t="s">
        <v>4778</v>
      </c>
      <c r="AG2416" s="66"/>
      <c r="AH2416" s="67">
        <v>2.11</v>
      </c>
      <c r="AI2416" s="68" t="s">
        <v>2280</v>
      </c>
      <c r="AJ2416" s="67">
        <v>0</v>
      </c>
      <c r="AK2416" s="69">
        <v>500000</v>
      </c>
      <c r="FT2416" s="14"/>
    </row>
    <row r="2417" spans="30:176" ht="12.75" x14ac:dyDescent="0.2">
      <c r="AD2417" s="63">
        <v>35949</v>
      </c>
      <c r="AE2417" s="64">
        <v>35977</v>
      </c>
      <c r="AF2417" s="68" t="s">
        <v>4778</v>
      </c>
      <c r="AG2417" s="66"/>
      <c r="AH2417" s="67">
        <v>2.1150000000000002</v>
      </c>
      <c r="AI2417" s="68" t="s">
        <v>2254</v>
      </c>
      <c r="AJ2417" s="67">
        <v>0</v>
      </c>
      <c r="AK2417" s="69">
        <v>-500000</v>
      </c>
      <c r="FT2417" s="14"/>
    </row>
    <row r="2418" spans="30:176" ht="12.75" x14ac:dyDescent="0.2">
      <c r="AD2418" s="63">
        <v>35949</v>
      </c>
      <c r="AE2418" s="64">
        <v>35977</v>
      </c>
      <c r="AF2418" s="68" t="s">
        <v>4778</v>
      </c>
      <c r="AG2418" s="66" t="s">
        <v>4779</v>
      </c>
      <c r="AH2418" s="67">
        <v>2.125</v>
      </c>
      <c r="AI2418" s="68" t="s">
        <v>2254</v>
      </c>
      <c r="AJ2418" s="67">
        <v>0</v>
      </c>
      <c r="AK2418" s="69">
        <v>-500000</v>
      </c>
      <c r="FT2418" s="14"/>
    </row>
    <row r="2419" spans="30:176" ht="12.75" x14ac:dyDescent="0.2">
      <c r="AD2419" s="63">
        <v>35950</v>
      </c>
      <c r="AE2419" s="64">
        <v>35977</v>
      </c>
      <c r="AF2419" s="68" t="s">
        <v>4780</v>
      </c>
      <c r="AG2419" s="66" t="s">
        <v>4781</v>
      </c>
      <c r="AH2419" s="67">
        <v>2.02</v>
      </c>
      <c r="AI2419" s="68" t="s">
        <v>2254</v>
      </c>
      <c r="AJ2419" s="67">
        <v>0</v>
      </c>
      <c r="AK2419" s="69">
        <v>-500000</v>
      </c>
      <c r="FT2419" s="14"/>
    </row>
    <row r="2420" spans="30:176" ht="12.75" x14ac:dyDescent="0.2">
      <c r="AD2420" s="63">
        <v>35950</v>
      </c>
      <c r="AE2420" s="64">
        <v>35977</v>
      </c>
      <c r="AF2420" s="68" t="s">
        <v>4780</v>
      </c>
      <c r="AG2420" s="66" t="s">
        <v>4782</v>
      </c>
      <c r="AH2420" s="67">
        <v>2.0150000000000001</v>
      </c>
      <c r="AI2420" s="68" t="s">
        <v>2280</v>
      </c>
      <c r="AJ2420" s="67">
        <v>0</v>
      </c>
      <c r="AK2420" s="69">
        <v>1000000</v>
      </c>
      <c r="FT2420" s="14"/>
    </row>
    <row r="2421" spans="30:176" ht="12.75" x14ac:dyDescent="0.2">
      <c r="AD2421" s="63">
        <v>35958</v>
      </c>
      <c r="AE2421" s="64">
        <v>35977</v>
      </c>
      <c r="AF2421" s="68" t="s">
        <v>4783</v>
      </c>
      <c r="AG2421" s="66" t="s">
        <v>4784</v>
      </c>
      <c r="AH2421" s="67">
        <v>2.0150000000000001</v>
      </c>
      <c r="AI2421" s="68" t="s">
        <v>2280</v>
      </c>
      <c r="AJ2421" s="67">
        <v>0</v>
      </c>
      <c r="AK2421" s="69">
        <v>1000000</v>
      </c>
      <c r="FT2421" s="14"/>
    </row>
    <row r="2422" spans="30:176" ht="12.75" x14ac:dyDescent="0.2">
      <c r="AD2422" s="63">
        <v>35958</v>
      </c>
      <c r="AE2422" s="64">
        <v>35977</v>
      </c>
      <c r="AF2422" s="68" t="s">
        <v>4783</v>
      </c>
      <c r="AG2422" s="66" t="s">
        <v>4784</v>
      </c>
      <c r="AH2422" s="67">
        <v>2.02</v>
      </c>
      <c r="AI2422" s="68" t="s">
        <v>2280</v>
      </c>
      <c r="AJ2422" s="67">
        <v>0</v>
      </c>
      <c r="AK2422" s="69">
        <v>1000000</v>
      </c>
      <c r="FT2422" s="14"/>
    </row>
    <row r="2423" spans="30:176" ht="12.75" x14ac:dyDescent="0.2">
      <c r="AD2423" s="63">
        <v>35958</v>
      </c>
      <c r="AE2423" s="64">
        <v>35977</v>
      </c>
      <c r="AF2423" s="68" t="s">
        <v>4783</v>
      </c>
      <c r="AG2423" s="66" t="s">
        <v>4784</v>
      </c>
      <c r="AH2423" s="67">
        <v>2.0299999999999998</v>
      </c>
      <c r="AI2423" s="68" t="s">
        <v>2280</v>
      </c>
      <c r="AJ2423" s="67">
        <v>0</v>
      </c>
      <c r="AK2423" s="69">
        <v>1000000</v>
      </c>
      <c r="FT2423" s="14"/>
    </row>
    <row r="2424" spans="30:176" ht="12.75" x14ac:dyDescent="0.2">
      <c r="AD2424" s="63">
        <v>35961</v>
      </c>
      <c r="AE2424" s="64">
        <v>35977</v>
      </c>
      <c r="AF2424" s="68" t="s">
        <v>4785</v>
      </c>
      <c r="AG2424" s="66" t="s">
        <v>4786</v>
      </c>
      <c r="AH2424" s="67">
        <v>2.08</v>
      </c>
      <c r="AI2424" s="68" t="s">
        <v>2280</v>
      </c>
      <c r="AJ2424" s="67">
        <v>0</v>
      </c>
      <c r="AK2424" s="69">
        <v>1000000</v>
      </c>
      <c r="FT2424" s="14"/>
    </row>
    <row r="2425" spans="30:176" ht="12.75" x14ac:dyDescent="0.2">
      <c r="AD2425" s="63">
        <v>35963</v>
      </c>
      <c r="AE2425" s="64">
        <v>35977</v>
      </c>
      <c r="AF2425" s="68" t="s">
        <v>4787</v>
      </c>
      <c r="AG2425" s="66" t="s">
        <v>4788</v>
      </c>
      <c r="AH2425" s="67">
        <v>2.14</v>
      </c>
      <c r="AI2425" s="68" t="s">
        <v>2254</v>
      </c>
      <c r="AJ2425" s="67">
        <v>0</v>
      </c>
      <c r="AK2425" s="69">
        <v>-1000000</v>
      </c>
      <c r="FT2425" s="14"/>
    </row>
    <row r="2426" spans="30:176" ht="12.75" x14ac:dyDescent="0.2">
      <c r="AD2426" s="63">
        <v>35963</v>
      </c>
      <c r="AE2426" s="64">
        <v>35977</v>
      </c>
      <c r="AF2426" s="68" t="s">
        <v>4787</v>
      </c>
      <c r="AG2426" s="66" t="s">
        <v>4788</v>
      </c>
      <c r="AH2426" s="67">
        <v>2.19</v>
      </c>
      <c r="AI2426" s="68" t="s">
        <v>2254</v>
      </c>
      <c r="AJ2426" s="67">
        <v>0</v>
      </c>
      <c r="AK2426" s="69">
        <v>-1000000</v>
      </c>
      <c r="FT2426" s="14"/>
    </row>
    <row r="2427" spans="30:176" ht="12.75" x14ac:dyDescent="0.2">
      <c r="AD2427" s="63">
        <v>35963</v>
      </c>
      <c r="AE2427" s="64">
        <v>35977</v>
      </c>
      <c r="AF2427" s="68" t="s">
        <v>4787</v>
      </c>
      <c r="AG2427" s="66" t="s">
        <v>4788</v>
      </c>
      <c r="AH2427" s="67">
        <v>2.2000000000000002</v>
      </c>
      <c r="AI2427" s="68" t="s">
        <v>2254</v>
      </c>
      <c r="AJ2427" s="67">
        <v>0</v>
      </c>
      <c r="AK2427" s="69">
        <v>-1000000</v>
      </c>
      <c r="FT2427" s="14"/>
    </row>
    <row r="2428" spans="30:176" ht="12.75" x14ac:dyDescent="0.2">
      <c r="AD2428" s="63">
        <v>35963</v>
      </c>
      <c r="AE2428" s="64">
        <v>35977</v>
      </c>
      <c r="AF2428" s="68" t="s">
        <v>4787</v>
      </c>
      <c r="AG2428" s="66" t="s">
        <v>4788</v>
      </c>
      <c r="AH2428" s="67">
        <v>2.16</v>
      </c>
      <c r="AI2428" s="68" t="s">
        <v>2254</v>
      </c>
      <c r="AJ2428" s="67">
        <v>0</v>
      </c>
      <c r="AK2428" s="69">
        <v>-1000000</v>
      </c>
      <c r="FT2428" s="14"/>
    </row>
    <row r="2429" spans="30:176" ht="12.75" x14ac:dyDescent="0.2">
      <c r="AD2429" s="63">
        <v>35963</v>
      </c>
      <c r="AE2429" s="64">
        <v>35977</v>
      </c>
      <c r="AF2429" s="68" t="s">
        <v>4787</v>
      </c>
      <c r="AG2429" s="66" t="s">
        <v>4788</v>
      </c>
      <c r="AH2429" s="67">
        <v>2.17</v>
      </c>
      <c r="AI2429" s="68" t="s">
        <v>2254</v>
      </c>
      <c r="AJ2429" s="67">
        <v>0</v>
      </c>
      <c r="AK2429" s="69">
        <v>-1000000</v>
      </c>
      <c r="FT2429" s="14"/>
    </row>
    <row r="2430" spans="30:176" ht="12.75" x14ac:dyDescent="0.2">
      <c r="AD2430" s="63">
        <v>35965</v>
      </c>
      <c r="AE2430" s="64">
        <v>35977</v>
      </c>
      <c r="AF2430" s="68" t="s">
        <v>4789</v>
      </c>
      <c r="AG2430" s="66" t="s">
        <v>4790</v>
      </c>
      <c r="AH2430" s="67">
        <v>2.21</v>
      </c>
      <c r="AI2430" s="68" t="s">
        <v>2254</v>
      </c>
      <c r="AJ2430" s="67">
        <v>0</v>
      </c>
      <c r="AK2430" s="69">
        <v>2000000</v>
      </c>
      <c r="FT2430" s="14"/>
    </row>
    <row r="2431" spans="30:176" ht="12.75" x14ac:dyDescent="0.2">
      <c r="AD2431" s="63">
        <v>35965</v>
      </c>
      <c r="AE2431" s="64">
        <v>35977</v>
      </c>
      <c r="AF2431" s="68" t="s">
        <v>4789</v>
      </c>
      <c r="AG2431" s="66" t="s">
        <v>4790</v>
      </c>
      <c r="AH2431" s="67">
        <v>2.2200000000000002</v>
      </c>
      <c r="AI2431" s="68" t="s">
        <v>2254</v>
      </c>
      <c r="AJ2431" s="67">
        <v>0</v>
      </c>
      <c r="AK2431" s="69">
        <v>1000000</v>
      </c>
      <c r="FT2431" s="14"/>
    </row>
    <row r="2432" spans="30:176" ht="12.75" x14ac:dyDescent="0.2">
      <c r="AD2432" s="63">
        <v>35965</v>
      </c>
      <c r="AE2432" s="64">
        <v>35977</v>
      </c>
      <c r="AF2432" s="68" t="s">
        <v>4789</v>
      </c>
      <c r="AG2432" s="66" t="s">
        <v>4790</v>
      </c>
      <c r="AH2432" s="67">
        <v>2.25</v>
      </c>
      <c r="AI2432" s="68" t="s">
        <v>2254</v>
      </c>
      <c r="AJ2432" s="67">
        <v>0</v>
      </c>
      <c r="AK2432" s="69">
        <v>-1000000</v>
      </c>
      <c r="FT2432" s="14"/>
    </row>
    <row r="2433" spans="30:176" ht="12.75" x14ac:dyDescent="0.2">
      <c r="AD2433" s="63">
        <v>35965</v>
      </c>
      <c r="AE2433" s="64">
        <v>35977</v>
      </c>
      <c r="AF2433" s="68" t="s">
        <v>4789</v>
      </c>
      <c r="AG2433" s="66" t="s">
        <v>4790</v>
      </c>
      <c r="AH2433" s="67">
        <v>2.2650000000000001</v>
      </c>
      <c r="AI2433" s="68" t="s">
        <v>2254</v>
      </c>
      <c r="AJ2433" s="67">
        <v>0</v>
      </c>
      <c r="AK2433" s="69">
        <v>2000000</v>
      </c>
      <c r="FT2433" s="14"/>
    </row>
    <row r="2434" spans="30:176" ht="12.75" x14ac:dyDescent="0.2">
      <c r="AD2434" s="63">
        <v>35965</v>
      </c>
      <c r="AE2434" s="64">
        <v>35977</v>
      </c>
      <c r="AF2434" s="68" t="s">
        <v>4789</v>
      </c>
      <c r="AG2434" s="66" t="s">
        <v>4790</v>
      </c>
      <c r="AH2434" s="67">
        <v>2.2599999999999998</v>
      </c>
      <c r="AI2434" s="68" t="s">
        <v>2254</v>
      </c>
      <c r="AJ2434" s="67">
        <v>0</v>
      </c>
      <c r="AK2434" s="69">
        <v>1000000</v>
      </c>
      <c r="FT2434" s="14"/>
    </row>
    <row r="2435" spans="30:176" ht="12.75" x14ac:dyDescent="0.2">
      <c r="AD2435" s="63">
        <v>35968</v>
      </c>
      <c r="AE2435" s="64">
        <v>35977</v>
      </c>
      <c r="AF2435" s="68" t="s">
        <v>4791</v>
      </c>
      <c r="AG2435" s="66" t="s">
        <v>4792</v>
      </c>
      <c r="AH2435" s="67">
        <v>2.3650000000000002</v>
      </c>
      <c r="AI2435" s="68" t="s">
        <v>2280</v>
      </c>
      <c r="AJ2435" s="67">
        <v>0</v>
      </c>
      <c r="AK2435" s="69">
        <v>-1000000</v>
      </c>
      <c r="FT2435" s="14"/>
    </row>
    <row r="2436" spans="30:176" ht="12.75" x14ac:dyDescent="0.2">
      <c r="AD2436" s="63">
        <v>35969</v>
      </c>
      <c r="AE2436" s="64">
        <v>35977</v>
      </c>
      <c r="AF2436" s="68" t="s">
        <v>4793</v>
      </c>
      <c r="AG2436" s="66" t="s">
        <v>4794</v>
      </c>
      <c r="AH2436" s="67">
        <v>2.38</v>
      </c>
      <c r="AI2436" s="68" t="s">
        <v>2254</v>
      </c>
      <c r="AJ2436" s="67">
        <v>0</v>
      </c>
      <c r="AK2436" s="69">
        <v>1000000</v>
      </c>
      <c r="FT2436" s="14"/>
    </row>
    <row r="2437" spans="30:176" ht="12.75" x14ac:dyDescent="0.2">
      <c r="AD2437" s="63">
        <v>35969</v>
      </c>
      <c r="AE2437" s="64">
        <v>35977</v>
      </c>
      <c r="AF2437" s="68" t="s">
        <v>4793</v>
      </c>
      <c r="AG2437" s="66" t="s">
        <v>4809</v>
      </c>
      <c r="AH2437" s="67">
        <v>2.36</v>
      </c>
      <c r="AI2437" s="68" t="s">
        <v>2254</v>
      </c>
      <c r="AJ2437" s="67">
        <v>0</v>
      </c>
      <c r="AK2437" s="69">
        <v>1000000</v>
      </c>
      <c r="FT2437" s="14"/>
    </row>
    <row r="2438" spans="30:176" ht="12.75" x14ac:dyDescent="0.2">
      <c r="AD2438" s="63">
        <v>35969</v>
      </c>
      <c r="AE2438" s="64">
        <v>35977</v>
      </c>
      <c r="AF2438" s="68" t="s">
        <v>4793</v>
      </c>
      <c r="AG2438" s="66" t="s">
        <v>4809</v>
      </c>
      <c r="AH2438" s="67">
        <v>2.38</v>
      </c>
      <c r="AI2438" s="68" t="s">
        <v>2254</v>
      </c>
      <c r="AJ2438" s="67">
        <v>0</v>
      </c>
      <c r="AK2438" s="69">
        <v>-2000000</v>
      </c>
      <c r="FT2438" s="14"/>
    </row>
    <row r="2439" spans="30:176" ht="12.75" x14ac:dyDescent="0.2">
      <c r="AD2439" s="63">
        <v>35970</v>
      </c>
      <c r="AE2439" s="64">
        <v>35977</v>
      </c>
      <c r="AF2439" s="68" t="s">
        <v>4810</v>
      </c>
      <c r="AG2439" s="66" t="s">
        <v>4811</v>
      </c>
      <c r="AH2439" s="67">
        <v>2.3849999999999998</v>
      </c>
      <c r="AI2439" s="68" t="s">
        <v>2254</v>
      </c>
      <c r="AJ2439" s="67">
        <v>0</v>
      </c>
      <c r="AK2439" s="69">
        <v>-750000</v>
      </c>
      <c r="FT2439" s="14"/>
    </row>
    <row r="2440" spans="30:176" ht="12.75" x14ac:dyDescent="0.2">
      <c r="AD2440" s="63">
        <v>35970</v>
      </c>
      <c r="AE2440" s="64">
        <v>35977</v>
      </c>
      <c r="AF2440" s="68" t="s">
        <v>4810</v>
      </c>
      <c r="AG2440" s="66" t="s">
        <v>4811</v>
      </c>
      <c r="AH2440" s="67">
        <v>2.3650000000000002</v>
      </c>
      <c r="AI2440" s="68" t="s">
        <v>2254</v>
      </c>
      <c r="AJ2440" s="67">
        <v>0</v>
      </c>
      <c r="AK2440" s="69">
        <v>-750000</v>
      </c>
      <c r="FT2440" s="14"/>
    </row>
    <row r="2441" spans="30:176" ht="12.75" x14ac:dyDescent="0.2">
      <c r="AD2441" s="63">
        <v>35970</v>
      </c>
      <c r="AE2441" s="64">
        <v>35977</v>
      </c>
      <c r="AF2441" s="68" t="s">
        <v>4810</v>
      </c>
      <c r="AG2441" s="66" t="s">
        <v>4811</v>
      </c>
      <c r="AH2441" s="67">
        <v>2.36</v>
      </c>
      <c r="AI2441" s="68" t="s">
        <v>2254</v>
      </c>
      <c r="AJ2441" s="67">
        <v>0</v>
      </c>
      <c r="AK2441" s="69">
        <v>-500000</v>
      </c>
      <c r="FT2441" s="14"/>
    </row>
    <row r="2442" spans="30:176" ht="12.75" x14ac:dyDescent="0.2">
      <c r="AD2442" s="63">
        <v>35970</v>
      </c>
      <c r="AE2442" s="64">
        <v>35977</v>
      </c>
      <c r="AF2442" s="68" t="s">
        <v>4810</v>
      </c>
      <c r="AG2442" s="66" t="s">
        <v>4811</v>
      </c>
      <c r="AH2442" s="67">
        <v>2.37</v>
      </c>
      <c r="AI2442" s="68" t="s">
        <v>2254</v>
      </c>
      <c r="AJ2442" s="67">
        <v>0</v>
      </c>
      <c r="AK2442" s="69">
        <v>-500000</v>
      </c>
      <c r="FT2442" s="14"/>
    </row>
    <row r="2443" spans="30:176" ht="12.75" x14ac:dyDescent="0.2">
      <c r="AD2443" s="63">
        <v>35970</v>
      </c>
      <c r="AE2443" s="64">
        <v>35977</v>
      </c>
      <c r="AF2443" s="68" t="s">
        <v>4810</v>
      </c>
      <c r="AG2443" s="66" t="s">
        <v>4811</v>
      </c>
      <c r="AH2443" s="67">
        <v>2.33</v>
      </c>
      <c r="AI2443" s="68" t="s">
        <v>2254</v>
      </c>
      <c r="AJ2443" s="67">
        <v>0</v>
      </c>
      <c r="AK2443" s="69">
        <v>-750000</v>
      </c>
      <c r="FT2443" s="14"/>
    </row>
    <row r="2444" spans="30:176" ht="12.75" x14ac:dyDescent="0.2">
      <c r="AD2444" s="63">
        <v>35970</v>
      </c>
      <c r="AE2444" s="64">
        <v>35977</v>
      </c>
      <c r="AF2444" s="68" t="s">
        <v>4810</v>
      </c>
      <c r="AG2444" s="66" t="s">
        <v>4811</v>
      </c>
      <c r="AH2444" s="67">
        <v>2.31</v>
      </c>
      <c r="AI2444" s="68" t="s">
        <v>2254</v>
      </c>
      <c r="AJ2444" s="67">
        <v>0</v>
      </c>
      <c r="AK2444" s="69">
        <v>-500000</v>
      </c>
      <c r="FT2444" s="14"/>
    </row>
    <row r="2445" spans="30:176" ht="12.75" x14ac:dyDescent="0.2">
      <c r="AD2445" s="63">
        <v>35970</v>
      </c>
      <c r="AE2445" s="64">
        <v>35977</v>
      </c>
      <c r="AF2445" s="68" t="s">
        <v>4810</v>
      </c>
      <c r="AG2445" s="66" t="s">
        <v>4811</v>
      </c>
      <c r="AH2445" s="67">
        <v>2.3199999999999998</v>
      </c>
      <c r="AI2445" s="68" t="s">
        <v>2254</v>
      </c>
      <c r="AJ2445" s="67">
        <v>0</v>
      </c>
      <c r="AK2445" s="69">
        <v>-500000</v>
      </c>
      <c r="FT2445" s="14"/>
    </row>
    <row r="2446" spans="30:176" ht="12.75" x14ac:dyDescent="0.2">
      <c r="AD2446" s="63">
        <v>35970</v>
      </c>
      <c r="AE2446" s="64">
        <v>35977</v>
      </c>
      <c r="AF2446" s="68" t="s">
        <v>4810</v>
      </c>
      <c r="AG2446" s="66" t="s">
        <v>4811</v>
      </c>
      <c r="AH2446" s="67">
        <v>2.33</v>
      </c>
      <c r="AI2446" s="68" t="s">
        <v>2254</v>
      </c>
      <c r="AJ2446" s="67">
        <v>0</v>
      </c>
      <c r="AK2446" s="69">
        <v>-500000</v>
      </c>
      <c r="FT2446" s="14"/>
    </row>
    <row r="2447" spans="30:176" ht="12.75" x14ac:dyDescent="0.2">
      <c r="AD2447" s="63">
        <v>35971</v>
      </c>
      <c r="AE2447" s="64">
        <v>35977</v>
      </c>
      <c r="AF2447" s="68" t="s">
        <v>4812</v>
      </c>
      <c r="AG2447" s="66" t="s">
        <v>4813</v>
      </c>
      <c r="AH2447" s="67">
        <v>2.38</v>
      </c>
      <c r="AI2447" s="68" t="s">
        <v>2254</v>
      </c>
      <c r="AJ2447" s="67">
        <v>0</v>
      </c>
      <c r="AK2447" s="69">
        <v>-500000</v>
      </c>
      <c r="FT2447" s="14"/>
    </row>
    <row r="2448" spans="30:176" ht="12.75" x14ac:dyDescent="0.2">
      <c r="AD2448" s="63">
        <v>35971</v>
      </c>
      <c r="AE2448" s="64">
        <v>35977</v>
      </c>
      <c r="AF2448" s="68" t="s">
        <v>4812</v>
      </c>
      <c r="AG2448" s="66" t="s">
        <v>4813</v>
      </c>
      <c r="AH2448" s="67">
        <v>2.355</v>
      </c>
      <c r="AI2448" s="68" t="s">
        <v>2254</v>
      </c>
      <c r="AJ2448" s="67">
        <v>0</v>
      </c>
      <c r="AK2448" s="69">
        <v>-1000000</v>
      </c>
      <c r="FT2448" s="14"/>
    </row>
    <row r="2449" spans="30:176" ht="12.75" x14ac:dyDescent="0.2">
      <c r="AD2449" s="63">
        <v>35971</v>
      </c>
      <c r="AE2449" s="64">
        <v>35977</v>
      </c>
      <c r="AF2449" s="68" t="s">
        <v>4812</v>
      </c>
      <c r="AG2449" s="66" t="s">
        <v>4813</v>
      </c>
      <c r="AH2449" s="67">
        <v>2.3650000000000002</v>
      </c>
      <c r="AI2449" s="68" t="s">
        <v>2254</v>
      </c>
      <c r="AJ2449" s="67">
        <v>0</v>
      </c>
      <c r="AK2449" s="69">
        <v>-500000</v>
      </c>
      <c r="FT2449" s="14"/>
    </row>
    <row r="2450" spans="30:176" ht="12.75" x14ac:dyDescent="0.2">
      <c r="AD2450" s="63">
        <v>35971</v>
      </c>
      <c r="AE2450" s="64">
        <v>35977</v>
      </c>
      <c r="AF2450" s="68" t="s">
        <v>4812</v>
      </c>
      <c r="AG2450" s="66" t="s">
        <v>4813</v>
      </c>
      <c r="AH2450" s="67">
        <v>2.375</v>
      </c>
      <c r="AI2450" s="68" t="s">
        <v>2254</v>
      </c>
      <c r="AJ2450" s="67">
        <v>0</v>
      </c>
      <c r="AK2450" s="69">
        <v>-500000</v>
      </c>
      <c r="FT2450" s="14"/>
    </row>
    <row r="2451" spans="30:176" ht="12.75" x14ac:dyDescent="0.2">
      <c r="AD2451" s="63">
        <v>35971</v>
      </c>
      <c r="AE2451" s="64">
        <v>35977</v>
      </c>
      <c r="AF2451" s="68" t="s">
        <v>4812</v>
      </c>
      <c r="AG2451" s="66" t="s">
        <v>4813</v>
      </c>
      <c r="AH2451" s="67">
        <v>2.375</v>
      </c>
      <c r="AI2451" s="68" t="s">
        <v>2254</v>
      </c>
      <c r="AJ2451" s="67">
        <v>0</v>
      </c>
      <c r="AK2451" s="69">
        <v>-500000</v>
      </c>
      <c r="FT2451" s="14"/>
    </row>
    <row r="2452" spans="30:176" ht="12.75" x14ac:dyDescent="0.2">
      <c r="AD2452" s="63">
        <v>35971</v>
      </c>
      <c r="AE2452" s="64">
        <v>35977</v>
      </c>
      <c r="AF2452" s="68" t="s">
        <v>4812</v>
      </c>
      <c r="AG2452" s="66" t="s">
        <v>4813</v>
      </c>
      <c r="AH2452" s="67">
        <v>2.39</v>
      </c>
      <c r="AI2452" s="68" t="s">
        <v>2254</v>
      </c>
      <c r="AJ2452" s="67">
        <v>0</v>
      </c>
      <c r="AK2452" s="69">
        <v>-500000</v>
      </c>
      <c r="FT2452" s="14"/>
    </row>
    <row r="2453" spans="30:176" ht="12.75" x14ac:dyDescent="0.2">
      <c r="AD2453" s="63">
        <v>35972</v>
      </c>
      <c r="AE2453" s="64">
        <v>35977</v>
      </c>
      <c r="AF2453" s="68" t="s">
        <v>4814</v>
      </c>
      <c r="AG2453" s="66" t="s">
        <v>4815</v>
      </c>
      <c r="AH2453" s="67">
        <v>2.4049999999999998</v>
      </c>
      <c r="AI2453" s="68" t="s">
        <v>2254</v>
      </c>
      <c r="AJ2453" s="67">
        <v>0</v>
      </c>
      <c r="AK2453" s="69">
        <v>1000000</v>
      </c>
      <c r="FT2453" s="14"/>
    </row>
    <row r="2454" spans="30:176" ht="12.75" x14ac:dyDescent="0.2">
      <c r="AD2454" s="63">
        <v>35972</v>
      </c>
      <c r="AE2454" s="64">
        <v>35977</v>
      </c>
      <c r="AF2454" s="68" t="s">
        <v>4814</v>
      </c>
      <c r="AG2454" s="66" t="s">
        <v>4815</v>
      </c>
      <c r="AH2454" s="67">
        <v>2.395</v>
      </c>
      <c r="AI2454" s="68" t="s">
        <v>2254</v>
      </c>
      <c r="AJ2454" s="67">
        <v>0</v>
      </c>
      <c r="AK2454" s="69">
        <v>1000000</v>
      </c>
      <c r="FT2454" s="14"/>
    </row>
    <row r="2455" spans="30:176" ht="12.75" x14ac:dyDescent="0.2">
      <c r="AD2455" s="63">
        <v>35972</v>
      </c>
      <c r="AE2455" s="64">
        <v>35977</v>
      </c>
      <c r="AF2455" s="68" t="s">
        <v>4814</v>
      </c>
      <c r="AG2455" s="66" t="s">
        <v>4815</v>
      </c>
      <c r="AH2455" s="67">
        <v>2.39</v>
      </c>
      <c r="AI2455" s="68" t="s">
        <v>2254</v>
      </c>
      <c r="AJ2455" s="67">
        <v>0</v>
      </c>
      <c r="AK2455" s="69">
        <v>1000000</v>
      </c>
      <c r="FT2455" s="14"/>
    </row>
    <row r="2456" spans="30:176" ht="12.75" customHeight="1" x14ac:dyDescent="0.2">
      <c r="AD2456" s="63">
        <v>35972</v>
      </c>
      <c r="AE2456" s="64">
        <v>35977</v>
      </c>
      <c r="AF2456" s="68" t="s">
        <v>4814</v>
      </c>
      <c r="AG2456" s="66" t="s">
        <v>4815</v>
      </c>
      <c r="AH2456" s="67">
        <v>2.37</v>
      </c>
      <c r="AI2456" s="68" t="s">
        <v>2254</v>
      </c>
      <c r="AJ2456" s="67">
        <v>0</v>
      </c>
      <c r="AK2456" s="69">
        <v>1000000</v>
      </c>
      <c r="FT2456" s="14"/>
    </row>
    <row r="2457" spans="30:176" ht="12.75" x14ac:dyDescent="0.2">
      <c r="AK2457" s="69">
        <f>SUM(AK2384:AK2456)</f>
        <v>-605586</v>
      </c>
      <c r="FT2457" s="14"/>
    </row>
    <row r="2458" spans="30:176" ht="12.75" x14ac:dyDescent="0.2">
      <c r="FT2458" s="14"/>
    </row>
    <row r="2459" spans="30:176" ht="12.75" x14ac:dyDescent="0.2">
      <c r="AD2459" s="63">
        <v>35187</v>
      </c>
      <c r="AE2459" s="64">
        <v>36008</v>
      </c>
      <c r="AF2459" s="65" t="s">
        <v>3374</v>
      </c>
      <c r="AG2459" s="66" t="s">
        <v>3375</v>
      </c>
      <c r="AH2459" s="67">
        <v>1.88</v>
      </c>
      <c r="AI2459" s="68" t="s">
        <v>2245</v>
      </c>
      <c r="AJ2459" s="67">
        <v>0</v>
      </c>
      <c r="AK2459" s="69">
        <v>1550000</v>
      </c>
      <c r="FT2459" s="14"/>
    </row>
    <row r="2460" spans="30:176" ht="12.75" x14ac:dyDescent="0.2">
      <c r="AD2460" s="63">
        <v>35191</v>
      </c>
      <c r="AE2460" s="64">
        <v>36008</v>
      </c>
      <c r="AF2460" s="65" t="s">
        <v>2311</v>
      </c>
      <c r="AG2460" s="66" t="s">
        <v>4816</v>
      </c>
      <c r="AH2460" s="67">
        <v>1.91</v>
      </c>
      <c r="AI2460" s="68" t="s">
        <v>2245</v>
      </c>
      <c r="AJ2460" s="67">
        <v>0</v>
      </c>
      <c r="AK2460" s="69">
        <v>2000000</v>
      </c>
      <c r="FT2460" s="14"/>
    </row>
    <row r="2461" spans="30:176" ht="12.75" x14ac:dyDescent="0.2">
      <c r="AD2461" s="63">
        <v>35311</v>
      </c>
      <c r="AE2461" s="64">
        <v>36008</v>
      </c>
      <c r="AF2461" s="65" t="s">
        <v>4543</v>
      </c>
      <c r="AG2461" s="66" t="s">
        <v>4544</v>
      </c>
      <c r="AH2461" s="67">
        <v>1.925</v>
      </c>
      <c r="AI2461" s="68" t="s">
        <v>2254</v>
      </c>
      <c r="AJ2461" s="67">
        <v>0</v>
      </c>
      <c r="AK2461" s="69">
        <v>2000000</v>
      </c>
      <c r="FT2461" s="14"/>
    </row>
    <row r="2462" spans="30:176" ht="12.75" x14ac:dyDescent="0.2">
      <c r="AD2462" s="63">
        <v>35319</v>
      </c>
      <c r="AE2462" s="64">
        <v>36008</v>
      </c>
      <c r="AF2462" s="65" t="s">
        <v>3611</v>
      </c>
      <c r="AG2462" s="66" t="s">
        <v>2734</v>
      </c>
      <c r="AH2462" s="67">
        <v>1.9450000000000001</v>
      </c>
      <c r="AI2462" s="68" t="s">
        <v>2280</v>
      </c>
      <c r="AJ2462" s="67">
        <v>0</v>
      </c>
      <c r="AK2462" s="69">
        <v>500000</v>
      </c>
      <c r="FT2462" s="14"/>
    </row>
    <row r="2463" spans="30:176" ht="12.75" x14ac:dyDescent="0.2">
      <c r="AD2463" s="63">
        <v>35418</v>
      </c>
      <c r="AE2463" s="64">
        <v>36008</v>
      </c>
      <c r="AF2463" s="65" t="s">
        <v>4145</v>
      </c>
      <c r="AG2463" s="66" t="s">
        <v>4146</v>
      </c>
      <c r="AH2463" s="67">
        <v>2.2080000000000002</v>
      </c>
      <c r="AI2463" s="68" t="s">
        <v>2280</v>
      </c>
      <c r="AJ2463" s="67">
        <v>0</v>
      </c>
      <c r="AK2463" s="69">
        <v>2000000</v>
      </c>
      <c r="FT2463" s="14"/>
    </row>
    <row r="2464" spans="30:176" ht="12.75" x14ac:dyDescent="0.2">
      <c r="AD2464" s="63">
        <v>35418</v>
      </c>
      <c r="AE2464" s="64">
        <v>36008</v>
      </c>
      <c r="AF2464" s="65" t="s">
        <v>4545</v>
      </c>
      <c r="AG2464" s="66" t="s">
        <v>4546</v>
      </c>
      <c r="AH2464" s="67">
        <v>1.927</v>
      </c>
      <c r="AI2464" s="68" t="s">
        <v>2280</v>
      </c>
      <c r="AJ2464" s="67">
        <v>0</v>
      </c>
      <c r="AK2464" s="69">
        <v>1693995</v>
      </c>
      <c r="FT2464" s="14"/>
    </row>
    <row r="2465" spans="30:176" ht="12.75" x14ac:dyDescent="0.2">
      <c r="AD2465" s="63">
        <v>33833</v>
      </c>
      <c r="AE2465" s="64">
        <v>36008</v>
      </c>
      <c r="AF2465" s="65"/>
      <c r="AG2465" s="66"/>
      <c r="AH2465" s="67">
        <v>1.927</v>
      </c>
      <c r="AI2465" s="68" t="s">
        <v>2280</v>
      </c>
      <c r="AJ2465" s="67">
        <v>0</v>
      </c>
      <c r="AK2465" s="69">
        <v>-1693995</v>
      </c>
      <c r="FT2465" s="14"/>
    </row>
    <row r="2466" spans="30:176" ht="12.75" x14ac:dyDescent="0.2">
      <c r="AD2466" s="63">
        <v>35440</v>
      </c>
      <c r="AE2466" s="64">
        <v>36008</v>
      </c>
      <c r="AF2466" s="68" t="s">
        <v>4817</v>
      </c>
      <c r="AG2466" s="66" t="s">
        <v>4818</v>
      </c>
      <c r="AH2466" s="67">
        <v>2.2000000000000002</v>
      </c>
      <c r="AI2466" s="68" t="s">
        <v>2280</v>
      </c>
      <c r="AJ2466" s="67">
        <v>0</v>
      </c>
      <c r="AK2466" s="69">
        <v>2500000</v>
      </c>
      <c r="FT2466" s="14"/>
    </row>
    <row r="2467" spans="30:176" ht="12.75" x14ac:dyDescent="0.2">
      <c r="AD2467" s="63">
        <v>35480</v>
      </c>
      <c r="AE2467" s="64">
        <v>36008</v>
      </c>
      <c r="AF2467" s="68" t="s">
        <v>3364</v>
      </c>
      <c r="AG2467" s="66" t="s">
        <v>4680</v>
      </c>
      <c r="AH2467" s="67">
        <v>1.98</v>
      </c>
      <c r="AI2467" s="68" t="s">
        <v>2280</v>
      </c>
      <c r="AJ2467" s="67">
        <v>0</v>
      </c>
      <c r="AK2467" s="69">
        <v>3000000</v>
      </c>
      <c r="FT2467" s="14"/>
    </row>
    <row r="2468" spans="30:176" ht="12.75" x14ac:dyDescent="0.2">
      <c r="AD2468" s="63">
        <v>35495</v>
      </c>
      <c r="AE2468" s="64">
        <v>36008</v>
      </c>
      <c r="AF2468" s="68" t="s">
        <v>4547</v>
      </c>
      <c r="AG2468" s="66" t="s">
        <v>4548</v>
      </c>
      <c r="AH2468" s="67">
        <v>2.0142000000000002</v>
      </c>
      <c r="AI2468" s="68" t="s">
        <v>2280</v>
      </c>
      <c r="AJ2468" s="67">
        <v>0</v>
      </c>
      <c r="AK2468" s="69">
        <v>-500000</v>
      </c>
      <c r="FT2468" s="14"/>
    </row>
    <row r="2469" spans="30:176" ht="12.75" x14ac:dyDescent="0.2">
      <c r="AD2469" s="63">
        <v>35787</v>
      </c>
      <c r="AE2469" s="64">
        <v>36008</v>
      </c>
      <c r="AF2469" s="68" t="s">
        <v>4390</v>
      </c>
      <c r="AG2469" s="66" t="s">
        <v>4391</v>
      </c>
      <c r="AH2469" s="67">
        <v>2.11</v>
      </c>
      <c r="AI2469" s="68" t="s">
        <v>2254</v>
      </c>
      <c r="AJ2469" s="67">
        <v>0</v>
      </c>
      <c r="AK2469" s="69">
        <v>-1000000</v>
      </c>
      <c r="FT2469" s="14"/>
    </row>
    <row r="2470" spans="30:176" ht="12.75" x14ac:dyDescent="0.2">
      <c r="AD2470" s="63">
        <v>35807</v>
      </c>
      <c r="AE2470" s="64">
        <v>36008</v>
      </c>
      <c r="AF2470" s="68" t="s">
        <v>4433</v>
      </c>
      <c r="AG2470" s="66" t="s">
        <v>4434</v>
      </c>
      <c r="AH2470" s="67">
        <v>2.11</v>
      </c>
      <c r="AI2470" s="68" t="s">
        <v>2280</v>
      </c>
      <c r="AJ2470" s="67">
        <v>0</v>
      </c>
      <c r="AK2470" s="69">
        <v>-1500000</v>
      </c>
      <c r="FT2470" s="14"/>
    </row>
    <row r="2471" spans="30:176" ht="12.75" x14ac:dyDescent="0.2">
      <c r="AD2471" s="63">
        <v>35807</v>
      </c>
      <c r="AE2471" s="64">
        <v>36008</v>
      </c>
      <c r="AF2471" s="68" t="s">
        <v>4433</v>
      </c>
      <c r="AG2471" s="66" t="s">
        <v>4434</v>
      </c>
      <c r="AH2471" s="67">
        <v>2.11</v>
      </c>
      <c r="AI2471" s="68" t="s">
        <v>2280</v>
      </c>
      <c r="AJ2471" s="67">
        <v>0</v>
      </c>
      <c r="AK2471" s="69">
        <v>-1000000</v>
      </c>
      <c r="FT2471" s="14"/>
    </row>
    <row r="2472" spans="30:176" ht="12.75" x14ac:dyDescent="0.2">
      <c r="AD2472" s="63">
        <v>35809</v>
      </c>
      <c r="AE2472" s="64">
        <v>36008</v>
      </c>
      <c r="AF2472" s="68" t="s">
        <v>4436</v>
      </c>
      <c r="AG2472" s="66" t="s">
        <v>4437</v>
      </c>
      <c r="AH2472" s="67">
        <v>2.1150000000000002</v>
      </c>
      <c r="AI2472" s="68" t="s">
        <v>2280</v>
      </c>
      <c r="AJ2472" s="67">
        <v>0</v>
      </c>
      <c r="AK2472" s="69">
        <v>-3000000</v>
      </c>
      <c r="FT2472" s="14"/>
    </row>
    <row r="2473" spans="30:176" ht="12.75" x14ac:dyDescent="0.2">
      <c r="AD2473" s="63">
        <v>35832</v>
      </c>
      <c r="AE2473" s="64">
        <v>36008</v>
      </c>
      <c r="AF2473" s="68" t="s">
        <v>4767</v>
      </c>
      <c r="AG2473" s="66" t="s">
        <v>4768</v>
      </c>
      <c r="AH2473" s="67">
        <v>2.41</v>
      </c>
      <c r="AI2473" s="68" t="s">
        <v>2254</v>
      </c>
      <c r="AJ2473" s="67">
        <v>0</v>
      </c>
      <c r="AK2473" s="69">
        <v>1000000</v>
      </c>
      <c r="FT2473" s="14"/>
    </row>
    <row r="2474" spans="30:176" ht="12.75" x14ac:dyDescent="0.2">
      <c r="AD2474" s="63">
        <v>35837</v>
      </c>
      <c r="AE2474" s="64">
        <v>36008</v>
      </c>
      <c r="AF2474" s="68" t="s">
        <v>4527</v>
      </c>
      <c r="AG2474" s="66" t="s">
        <v>4609</v>
      </c>
      <c r="AH2474" s="67">
        <v>2.34</v>
      </c>
      <c r="AI2474" s="68" t="s">
        <v>2254</v>
      </c>
      <c r="AJ2474" s="67">
        <v>0</v>
      </c>
      <c r="AK2474" s="69">
        <v>-2429246</v>
      </c>
      <c r="FT2474" s="14"/>
    </row>
    <row r="2475" spans="30:176" ht="12.75" x14ac:dyDescent="0.2">
      <c r="AD2475" s="63">
        <v>35867</v>
      </c>
      <c r="AE2475" s="64">
        <v>36008</v>
      </c>
      <c r="AF2475" s="68" t="s">
        <v>4819</v>
      </c>
      <c r="AG2475" s="66" t="s">
        <v>4820</v>
      </c>
      <c r="AH2475" s="67">
        <v>2.2450000000000001</v>
      </c>
      <c r="AI2475" s="68" t="s">
        <v>2280</v>
      </c>
      <c r="AJ2475" s="67">
        <v>0</v>
      </c>
      <c r="AK2475" s="69">
        <v>300000</v>
      </c>
      <c r="FT2475" s="14"/>
    </row>
    <row r="2476" spans="30:176" ht="12.75" x14ac:dyDescent="0.2">
      <c r="AD2476" s="63">
        <v>35874</v>
      </c>
      <c r="AE2476" s="64">
        <v>36008</v>
      </c>
      <c r="AF2476" s="68" t="s">
        <v>4682</v>
      </c>
      <c r="AG2476" s="66" t="s">
        <v>4683</v>
      </c>
      <c r="AH2476" s="67">
        <v>2.41</v>
      </c>
      <c r="AI2476" s="68" t="s">
        <v>2254</v>
      </c>
      <c r="AJ2476" s="67">
        <v>0</v>
      </c>
      <c r="AK2476" s="69">
        <v>500000</v>
      </c>
      <c r="FT2476" s="14"/>
    </row>
    <row r="2477" spans="30:176" ht="12.75" x14ac:dyDescent="0.2">
      <c r="AD2477" s="63">
        <v>35887</v>
      </c>
      <c r="AE2477" s="64">
        <v>36008</v>
      </c>
      <c r="AF2477" s="68" t="s">
        <v>4772</v>
      </c>
      <c r="AG2477" s="66" t="s">
        <v>4773</v>
      </c>
      <c r="AH2477" s="67">
        <v>2.61</v>
      </c>
      <c r="AI2477" s="68" t="s">
        <v>2280</v>
      </c>
      <c r="AJ2477" s="67">
        <v>0</v>
      </c>
      <c r="AK2477" s="69">
        <v>1000000</v>
      </c>
      <c r="FT2477" s="14"/>
    </row>
    <row r="2478" spans="30:176" ht="12.75" x14ac:dyDescent="0.2">
      <c r="AD2478" s="63">
        <v>35888</v>
      </c>
      <c r="AE2478" s="64">
        <v>36008</v>
      </c>
      <c r="AF2478" s="68" t="s">
        <v>4618</v>
      </c>
      <c r="AG2478" s="66" t="s">
        <v>4619</v>
      </c>
      <c r="AH2478" s="67">
        <v>2.62</v>
      </c>
      <c r="AI2478" s="68" t="s">
        <v>2280</v>
      </c>
      <c r="AJ2478" s="67">
        <v>0</v>
      </c>
      <c r="AK2478" s="69">
        <v>1000000</v>
      </c>
      <c r="FT2478" s="14"/>
    </row>
    <row r="2479" spans="30:176" ht="12.75" x14ac:dyDescent="0.2">
      <c r="AD2479" s="63">
        <v>35892</v>
      </c>
      <c r="AE2479" s="64">
        <v>36008</v>
      </c>
      <c r="AF2479" s="68" t="s">
        <v>4623</v>
      </c>
      <c r="AG2479" s="66" t="s">
        <v>4625</v>
      </c>
      <c r="AH2479" s="67">
        <v>2.653</v>
      </c>
      <c r="AI2479" s="68" t="s">
        <v>2280</v>
      </c>
      <c r="AJ2479" s="67">
        <v>0</v>
      </c>
      <c r="AK2479" s="69">
        <v>1000000</v>
      </c>
      <c r="FT2479" s="14"/>
    </row>
    <row r="2480" spans="30:176" ht="12.75" x14ac:dyDescent="0.2">
      <c r="AD2480" s="63">
        <v>35901</v>
      </c>
      <c r="AE2480" s="64">
        <v>36008</v>
      </c>
      <c r="AF2480" s="68" t="s">
        <v>4686</v>
      </c>
      <c r="AG2480" s="66" t="s">
        <v>4687</v>
      </c>
      <c r="AH2480" s="67">
        <v>2.61</v>
      </c>
      <c r="AI2480" s="68" t="s">
        <v>2280</v>
      </c>
      <c r="AJ2480" s="67">
        <v>0</v>
      </c>
      <c r="AK2480" s="69">
        <v>-1000000</v>
      </c>
      <c r="FT2480" s="14"/>
    </row>
    <row r="2481" spans="30:176" ht="12.75" x14ac:dyDescent="0.2">
      <c r="AD2481" s="63">
        <v>35901</v>
      </c>
      <c r="AE2481" s="64">
        <v>36008</v>
      </c>
      <c r="AF2481" s="68" t="s">
        <v>4686</v>
      </c>
      <c r="AG2481" s="66" t="s">
        <v>4687</v>
      </c>
      <c r="AH2481" s="67">
        <v>2.6150000000000002</v>
      </c>
      <c r="AI2481" s="68" t="s">
        <v>2280</v>
      </c>
      <c r="AJ2481" s="67">
        <v>0</v>
      </c>
      <c r="AK2481" s="69">
        <v>-1000000</v>
      </c>
      <c r="FT2481" s="14"/>
    </row>
    <row r="2482" spans="30:176" ht="12.75" x14ac:dyDescent="0.2">
      <c r="AD2482" s="63">
        <v>35920</v>
      </c>
      <c r="AE2482" s="64">
        <v>36008</v>
      </c>
      <c r="AF2482" s="68" t="s">
        <v>4751</v>
      </c>
      <c r="AG2482" s="66" t="s">
        <v>4752</v>
      </c>
      <c r="AH2482" s="67">
        <v>2.33</v>
      </c>
      <c r="AI2482" s="68" t="s">
        <v>2254</v>
      </c>
      <c r="AJ2482" s="67">
        <v>0</v>
      </c>
      <c r="AK2482" s="69">
        <v>-1000000</v>
      </c>
      <c r="FT2482" s="14"/>
    </row>
    <row r="2483" spans="30:176" ht="12.75" x14ac:dyDescent="0.2">
      <c r="AD2483" s="63">
        <v>35929</v>
      </c>
      <c r="AE2483" s="64">
        <v>36008</v>
      </c>
      <c r="AF2483" s="68" t="s">
        <v>4821</v>
      </c>
      <c r="AG2483" s="66" t="s">
        <v>4822</v>
      </c>
      <c r="AH2483" s="67">
        <v>2.27</v>
      </c>
      <c r="AI2483" s="68" t="s">
        <v>2280</v>
      </c>
      <c r="AJ2483" s="67">
        <v>0</v>
      </c>
      <c r="AK2483" s="69">
        <v>-1000000</v>
      </c>
      <c r="FT2483" s="14"/>
    </row>
    <row r="2484" spans="30:176" ht="12.75" x14ac:dyDescent="0.2">
      <c r="AD2484" s="63">
        <v>35933</v>
      </c>
      <c r="AE2484" s="64">
        <v>36008</v>
      </c>
      <c r="AF2484" s="68" t="s">
        <v>4774</v>
      </c>
      <c r="AG2484" s="66" t="s">
        <v>4775</v>
      </c>
      <c r="AH2484" s="67">
        <v>2.2349999999999999</v>
      </c>
      <c r="AI2484" s="68" t="s">
        <v>2280</v>
      </c>
      <c r="AJ2484" s="67">
        <v>0</v>
      </c>
      <c r="AK2484" s="69">
        <v>-500000</v>
      </c>
      <c r="FT2484" s="14"/>
    </row>
    <row r="2485" spans="30:176" ht="12.75" x14ac:dyDescent="0.2">
      <c r="AD2485" s="63">
        <v>35934</v>
      </c>
      <c r="AE2485" s="64">
        <v>36008</v>
      </c>
      <c r="AF2485" s="68" t="s">
        <v>4776</v>
      </c>
      <c r="AG2485" s="66" t="s">
        <v>4777</v>
      </c>
      <c r="AH2485" s="67">
        <v>2.2349999999999999</v>
      </c>
      <c r="AI2485" s="68" t="s">
        <v>2280</v>
      </c>
      <c r="AJ2485" s="67">
        <v>0</v>
      </c>
      <c r="AK2485" s="69">
        <v>-250000</v>
      </c>
      <c r="FT2485" s="14"/>
    </row>
    <row r="2486" spans="30:176" ht="12.75" x14ac:dyDescent="0.2">
      <c r="AD2486" s="63">
        <v>35934</v>
      </c>
      <c r="AE2486" s="64">
        <v>36008</v>
      </c>
      <c r="AF2486" s="68" t="s">
        <v>4776</v>
      </c>
      <c r="AG2486" s="66" t="s">
        <v>4777</v>
      </c>
      <c r="AH2486" s="67">
        <v>2.2400000000000002</v>
      </c>
      <c r="AI2486" s="68" t="s">
        <v>2280</v>
      </c>
      <c r="AJ2486" s="67">
        <v>0</v>
      </c>
      <c r="AK2486" s="69">
        <v>-250000</v>
      </c>
      <c r="FT2486" s="14"/>
    </row>
    <row r="2487" spans="30:176" ht="12.75" x14ac:dyDescent="0.2">
      <c r="AD2487" s="63">
        <v>35936</v>
      </c>
      <c r="AE2487" s="64">
        <v>36008</v>
      </c>
      <c r="AF2487" s="68" t="s">
        <v>4763</v>
      </c>
      <c r="AG2487" s="66" t="s">
        <v>4823</v>
      </c>
      <c r="AH2487" s="67">
        <v>2.17</v>
      </c>
      <c r="AI2487" s="68" t="s">
        <v>2254</v>
      </c>
      <c r="AJ2487" s="67">
        <v>0</v>
      </c>
      <c r="AK2487" s="69">
        <v>-1000000</v>
      </c>
      <c r="FT2487" s="14"/>
    </row>
    <row r="2488" spans="30:176" ht="12.75" x14ac:dyDescent="0.2">
      <c r="AD2488" s="63">
        <v>35936</v>
      </c>
      <c r="AE2488" s="64">
        <v>36008</v>
      </c>
      <c r="AF2488" s="68" t="s">
        <v>4763</v>
      </c>
      <c r="AG2488" s="66" t="s">
        <v>4824</v>
      </c>
      <c r="AH2488" s="67">
        <v>2.2000000000000002</v>
      </c>
      <c r="AI2488" s="68" t="s">
        <v>2280</v>
      </c>
      <c r="AJ2488" s="67">
        <v>0</v>
      </c>
      <c r="AK2488" s="69">
        <v>-1000000</v>
      </c>
      <c r="FT2488" s="14"/>
    </row>
    <row r="2489" spans="30:176" ht="12.75" x14ac:dyDescent="0.2">
      <c r="AD2489" s="63">
        <v>35936</v>
      </c>
      <c r="AE2489" s="64">
        <v>36008</v>
      </c>
      <c r="AF2489" s="68" t="s">
        <v>4763</v>
      </c>
      <c r="AG2489" s="66" t="s">
        <v>4824</v>
      </c>
      <c r="AH2489" s="67">
        <v>2.1800000000000002</v>
      </c>
      <c r="AI2489" s="68" t="s">
        <v>2280</v>
      </c>
      <c r="AJ2489" s="67">
        <v>0</v>
      </c>
      <c r="AK2489" s="69">
        <v>-1000000</v>
      </c>
      <c r="FT2489" s="14"/>
    </row>
    <row r="2490" spans="30:176" ht="12.75" x14ac:dyDescent="0.2">
      <c r="AD2490" s="63">
        <v>35937</v>
      </c>
      <c r="AE2490" s="64">
        <v>36008</v>
      </c>
      <c r="AF2490" s="68" t="s">
        <v>4765</v>
      </c>
      <c r="AG2490" s="66" t="s">
        <v>4766</v>
      </c>
      <c r="AH2490" s="67">
        <v>2.0129999999999999</v>
      </c>
      <c r="AI2490" s="68" t="s">
        <v>2254</v>
      </c>
      <c r="AJ2490" s="67">
        <v>0</v>
      </c>
      <c r="AK2490" s="69">
        <v>-500000</v>
      </c>
      <c r="FT2490" s="14"/>
    </row>
    <row r="2491" spans="30:176" ht="12.75" x14ac:dyDescent="0.2">
      <c r="AD2491" s="63">
        <v>35942</v>
      </c>
      <c r="AE2491" s="64">
        <v>36008</v>
      </c>
      <c r="AF2491" s="68" t="s">
        <v>4825</v>
      </c>
      <c r="AG2491" s="66" t="s">
        <v>4826</v>
      </c>
      <c r="AH2491" s="67">
        <v>2.125</v>
      </c>
      <c r="AI2491" s="68" t="s">
        <v>2280</v>
      </c>
      <c r="AJ2491" s="67">
        <v>0</v>
      </c>
      <c r="AK2491" s="69">
        <v>-500000</v>
      </c>
      <c r="FT2491" s="14"/>
    </row>
    <row r="2492" spans="30:176" ht="12.75" x14ac:dyDescent="0.2">
      <c r="AD2492" s="63">
        <v>35951</v>
      </c>
      <c r="AE2492" s="64">
        <v>36008</v>
      </c>
      <c r="AF2492" s="68" t="s">
        <v>4827</v>
      </c>
      <c r="AG2492" s="66" t="s">
        <v>4828</v>
      </c>
      <c r="AH2492" s="67">
        <v>2.0699999999999998</v>
      </c>
      <c r="AI2492" s="68" t="s">
        <v>2254</v>
      </c>
      <c r="AJ2492" s="67">
        <v>0</v>
      </c>
      <c r="AK2492" s="69">
        <v>-250000</v>
      </c>
      <c r="FT2492" s="14"/>
    </row>
    <row r="2493" spans="30:176" ht="12.75" x14ac:dyDescent="0.2">
      <c r="AD2493" s="63">
        <v>35958</v>
      </c>
      <c r="AE2493" s="64">
        <v>36008</v>
      </c>
      <c r="AF2493" s="68" t="s">
        <v>4783</v>
      </c>
      <c r="AG2493" s="66" t="s">
        <v>4784</v>
      </c>
      <c r="AH2493" s="67">
        <v>2.0649999999999999</v>
      </c>
      <c r="AI2493" s="68" t="s">
        <v>2280</v>
      </c>
      <c r="AJ2493" s="67">
        <v>0</v>
      </c>
      <c r="AK2493" s="69">
        <v>1000000</v>
      </c>
      <c r="FT2493" s="14"/>
    </row>
    <row r="2494" spans="30:176" ht="12.75" x14ac:dyDescent="0.2">
      <c r="AD2494" s="63">
        <v>35961</v>
      </c>
      <c r="AE2494" s="64">
        <v>36008</v>
      </c>
      <c r="AF2494" s="68" t="s">
        <v>4785</v>
      </c>
      <c r="AG2494" s="66" t="s">
        <v>4786</v>
      </c>
      <c r="AH2494" s="67">
        <v>2.12</v>
      </c>
      <c r="AI2494" s="68" t="s">
        <v>2280</v>
      </c>
      <c r="AJ2494" s="67">
        <v>0</v>
      </c>
      <c r="AK2494" s="69">
        <v>1000000</v>
      </c>
      <c r="FT2494" s="14"/>
    </row>
    <row r="2495" spans="30:176" ht="12.75" x14ac:dyDescent="0.2">
      <c r="AD2495" s="63">
        <v>35963</v>
      </c>
      <c r="AE2495" s="64">
        <v>36008</v>
      </c>
      <c r="AF2495" s="68" t="s">
        <v>4787</v>
      </c>
      <c r="AG2495" s="66" t="s">
        <v>4788</v>
      </c>
      <c r="AH2495" s="67">
        <v>2.1800000000000002</v>
      </c>
      <c r="AI2495" s="68" t="s">
        <v>2254</v>
      </c>
      <c r="AJ2495" s="67">
        <v>0</v>
      </c>
      <c r="AK2495" s="69">
        <v>-1000000</v>
      </c>
      <c r="FT2495" s="14"/>
    </row>
    <row r="2496" spans="30:176" ht="12.75" x14ac:dyDescent="0.2">
      <c r="AD2496" s="63">
        <v>35968</v>
      </c>
      <c r="AE2496" s="64">
        <v>36008</v>
      </c>
      <c r="AF2496" s="68" t="s">
        <v>4791</v>
      </c>
      <c r="AG2496" s="66" t="s">
        <v>4792</v>
      </c>
      <c r="AH2496" s="67">
        <v>2.38</v>
      </c>
      <c r="AI2496" s="68" t="s">
        <v>2280</v>
      </c>
      <c r="AJ2496" s="67">
        <v>0</v>
      </c>
      <c r="AK2496" s="69">
        <v>-400000</v>
      </c>
      <c r="FT2496" s="14"/>
    </row>
    <row r="2497" spans="30:176" ht="12.75" x14ac:dyDescent="0.2">
      <c r="AD2497" s="63">
        <v>35968</v>
      </c>
      <c r="AE2497" s="64">
        <v>36008</v>
      </c>
      <c r="AF2497" s="68" t="s">
        <v>4791</v>
      </c>
      <c r="AG2497" s="66" t="s">
        <v>4829</v>
      </c>
      <c r="AH2497" s="67">
        <v>2.35</v>
      </c>
      <c r="AI2497" s="68" t="s">
        <v>2254</v>
      </c>
      <c r="AJ2497" s="67">
        <v>0</v>
      </c>
      <c r="AK2497" s="69">
        <v>2000000</v>
      </c>
      <c r="FT2497" s="14"/>
    </row>
    <row r="2498" spans="30:176" ht="12.75" x14ac:dyDescent="0.2">
      <c r="AD2498" s="63">
        <v>35968</v>
      </c>
      <c r="AE2498" s="64">
        <v>36008</v>
      </c>
      <c r="AF2498" s="68" t="s">
        <v>4791</v>
      </c>
      <c r="AG2498" s="66" t="s">
        <v>4829</v>
      </c>
      <c r="AH2498" s="67">
        <v>2.38</v>
      </c>
      <c r="AI2498" s="68" t="s">
        <v>2254</v>
      </c>
      <c r="AJ2498" s="67">
        <v>0</v>
      </c>
      <c r="AK2498" s="69">
        <v>1000000</v>
      </c>
      <c r="FT2498" s="14"/>
    </row>
    <row r="2499" spans="30:176" ht="12.75" x14ac:dyDescent="0.2">
      <c r="AD2499" s="63">
        <v>35968</v>
      </c>
      <c r="AE2499" s="64">
        <v>36008</v>
      </c>
      <c r="AF2499" s="68" t="s">
        <v>4791</v>
      </c>
      <c r="AG2499" s="66" t="s">
        <v>4829</v>
      </c>
      <c r="AH2499" s="67">
        <v>2.3849999999999998</v>
      </c>
      <c r="AI2499" s="68" t="s">
        <v>2254</v>
      </c>
      <c r="AJ2499" s="67">
        <v>0</v>
      </c>
      <c r="AK2499" s="69">
        <v>1000000</v>
      </c>
      <c r="FT2499" s="14"/>
    </row>
    <row r="2500" spans="30:176" ht="12.75" x14ac:dyDescent="0.2">
      <c r="AD2500" s="63">
        <v>35968</v>
      </c>
      <c r="AE2500" s="64">
        <v>36008</v>
      </c>
      <c r="AF2500" s="68" t="s">
        <v>4791</v>
      </c>
      <c r="AG2500" s="66" t="s">
        <v>4829</v>
      </c>
      <c r="AH2500" s="67">
        <v>2.375</v>
      </c>
      <c r="AI2500" s="68" t="s">
        <v>2254</v>
      </c>
      <c r="AJ2500" s="67">
        <v>0</v>
      </c>
      <c r="AK2500" s="69">
        <v>1000000</v>
      </c>
      <c r="FT2500" s="14"/>
    </row>
    <row r="2501" spans="30:176" ht="12.75" x14ac:dyDescent="0.2">
      <c r="AD2501" s="63">
        <v>35968</v>
      </c>
      <c r="AE2501" s="64">
        <v>36008</v>
      </c>
      <c r="AF2501" s="68" t="s">
        <v>4791</v>
      </c>
      <c r="AG2501" s="66" t="s">
        <v>4829</v>
      </c>
      <c r="AH2501" s="67">
        <v>2.395</v>
      </c>
      <c r="AI2501" s="68" t="s">
        <v>2254</v>
      </c>
      <c r="AJ2501" s="67">
        <v>0</v>
      </c>
      <c r="AK2501" s="69">
        <v>500000</v>
      </c>
      <c r="FT2501" s="14"/>
    </row>
    <row r="2502" spans="30:176" ht="12.75" x14ac:dyDescent="0.2">
      <c r="AD2502" s="63">
        <v>35969</v>
      </c>
      <c r="AE2502" s="64">
        <v>36008</v>
      </c>
      <c r="AF2502" s="68" t="s">
        <v>4793</v>
      </c>
      <c r="AG2502" s="66" t="s">
        <v>4794</v>
      </c>
      <c r="AH2502" s="67">
        <v>2.4275000000000002</v>
      </c>
      <c r="AI2502" s="68" t="s">
        <v>2254</v>
      </c>
      <c r="AJ2502" s="67">
        <v>0</v>
      </c>
      <c r="AK2502" s="69">
        <v>400000</v>
      </c>
      <c r="FT2502" s="14"/>
    </row>
    <row r="2503" spans="30:176" ht="12.75" x14ac:dyDescent="0.2">
      <c r="AD2503" s="63">
        <v>35969</v>
      </c>
      <c r="AE2503" s="64">
        <v>36008</v>
      </c>
      <c r="AF2503" s="68" t="s">
        <v>4793</v>
      </c>
      <c r="AG2503" s="66" t="s">
        <v>4809</v>
      </c>
      <c r="AH2503" s="67">
        <v>2.4</v>
      </c>
      <c r="AI2503" s="68" t="s">
        <v>2254</v>
      </c>
      <c r="AJ2503" s="67">
        <v>0</v>
      </c>
      <c r="AK2503" s="69">
        <v>500000</v>
      </c>
      <c r="FT2503" s="14"/>
    </row>
    <row r="2504" spans="30:176" ht="12.75" x14ac:dyDescent="0.2">
      <c r="AD2504" s="63">
        <v>35969</v>
      </c>
      <c r="AE2504" s="64">
        <v>36008</v>
      </c>
      <c r="AF2504" s="68" t="s">
        <v>4793</v>
      </c>
      <c r="AG2504" s="66" t="s">
        <v>4809</v>
      </c>
      <c r="AH2504" s="67">
        <v>2.4300000000000002</v>
      </c>
      <c r="AI2504" s="68" t="s">
        <v>2254</v>
      </c>
      <c r="AJ2504" s="67">
        <v>0</v>
      </c>
      <c r="AK2504" s="69">
        <v>-900000</v>
      </c>
      <c r="FT2504" s="14"/>
    </row>
    <row r="2505" spans="30:176" ht="12.75" x14ac:dyDescent="0.2">
      <c r="AD2505" s="63">
        <v>35977</v>
      </c>
      <c r="AE2505" s="64">
        <v>36008</v>
      </c>
      <c r="AF2505" s="68" t="s">
        <v>4830</v>
      </c>
      <c r="AG2505" s="66" t="s">
        <v>4831</v>
      </c>
      <c r="AH2505" s="67">
        <v>2.5</v>
      </c>
      <c r="AI2505" s="68" t="s">
        <v>2254</v>
      </c>
      <c r="AJ2505" s="67">
        <v>0</v>
      </c>
      <c r="AK2505" s="69">
        <v>500000</v>
      </c>
      <c r="FT2505" s="14"/>
    </row>
    <row r="2506" spans="30:176" ht="12.75" x14ac:dyDescent="0.2">
      <c r="AD2506" s="63">
        <v>35977</v>
      </c>
      <c r="AE2506" s="64">
        <v>36008</v>
      </c>
      <c r="AF2506" s="68" t="s">
        <v>4830</v>
      </c>
      <c r="AG2506" s="66" t="s">
        <v>4831</v>
      </c>
      <c r="AH2506" s="67">
        <v>2.4700000000000002</v>
      </c>
      <c r="AI2506" s="68" t="s">
        <v>2254</v>
      </c>
      <c r="AJ2506" s="67">
        <v>0</v>
      </c>
      <c r="AK2506" s="69">
        <v>250000</v>
      </c>
      <c r="FT2506" s="14"/>
    </row>
    <row r="2507" spans="30:176" ht="12.75" x14ac:dyDescent="0.2">
      <c r="AD2507" s="63">
        <v>35983</v>
      </c>
      <c r="AE2507" s="64">
        <v>36008</v>
      </c>
      <c r="AF2507" s="68" t="s">
        <v>4832</v>
      </c>
      <c r="AG2507" s="66" t="s">
        <v>4833</v>
      </c>
      <c r="AH2507" s="67">
        <v>2.335</v>
      </c>
      <c r="AI2507" s="68" t="s">
        <v>2254</v>
      </c>
      <c r="AJ2507" s="67">
        <v>0</v>
      </c>
      <c r="AK2507" s="69">
        <v>-500000</v>
      </c>
      <c r="FT2507" s="14"/>
    </row>
    <row r="2508" spans="30:176" ht="12.75" x14ac:dyDescent="0.2">
      <c r="AD2508" s="63">
        <v>35983</v>
      </c>
      <c r="AE2508" s="64">
        <v>36008</v>
      </c>
      <c r="AF2508" s="68" t="s">
        <v>4832</v>
      </c>
      <c r="AG2508" s="66" t="s">
        <v>4833</v>
      </c>
      <c r="AH2508" s="67">
        <v>2.34</v>
      </c>
      <c r="AI2508" s="68" t="s">
        <v>2254</v>
      </c>
      <c r="AJ2508" s="67">
        <v>0</v>
      </c>
      <c r="AK2508" s="69">
        <v>-500000</v>
      </c>
      <c r="FT2508" s="14"/>
    </row>
    <row r="2509" spans="30:176" ht="12.75" x14ac:dyDescent="0.2">
      <c r="AD2509" s="63">
        <v>35983</v>
      </c>
      <c r="AE2509" s="64">
        <v>36008</v>
      </c>
      <c r="AF2509" s="68" t="s">
        <v>4832</v>
      </c>
      <c r="AG2509" s="66" t="s">
        <v>4833</v>
      </c>
      <c r="AH2509" s="67">
        <v>2.35</v>
      </c>
      <c r="AI2509" s="68" t="s">
        <v>2254</v>
      </c>
      <c r="AJ2509" s="67">
        <v>0</v>
      </c>
      <c r="AK2509" s="69">
        <v>-500000</v>
      </c>
      <c r="FT2509" s="14"/>
    </row>
    <row r="2510" spans="30:176" ht="12.75" x14ac:dyDescent="0.2">
      <c r="AD2510" s="63">
        <v>35983</v>
      </c>
      <c r="AE2510" s="64">
        <v>36008</v>
      </c>
      <c r="AF2510" s="68" t="s">
        <v>4832</v>
      </c>
      <c r="AG2510" s="66" t="s">
        <v>4833</v>
      </c>
      <c r="AH2510" s="67">
        <v>2.35</v>
      </c>
      <c r="AI2510" s="68" t="s">
        <v>2254</v>
      </c>
      <c r="AJ2510" s="67">
        <v>0</v>
      </c>
      <c r="AK2510" s="69">
        <v>-500000</v>
      </c>
      <c r="FT2510" s="14"/>
    </row>
    <row r="2511" spans="30:176" ht="12.75" x14ac:dyDescent="0.2">
      <c r="AD2511" s="63">
        <v>35983</v>
      </c>
      <c r="AE2511" s="64">
        <v>36008</v>
      </c>
      <c r="AF2511" s="68" t="s">
        <v>4832</v>
      </c>
      <c r="AG2511" s="66" t="s">
        <v>4833</v>
      </c>
      <c r="AH2511" s="67">
        <v>2.36</v>
      </c>
      <c r="AI2511" s="68" t="s">
        <v>2254</v>
      </c>
      <c r="AJ2511" s="67">
        <v>0</v>
      </c>
      <c r="AK2511" s="69">
        <v>-500000</v>
      </c>
      <c r="FT2511" s="14"/>
    </row>
    <row r="2512" spans="30:176" ht="12.75" x14ac:dyDescent="0.2">
      <c r="AD2512" s="63">
        <v>35983</v>
      </c>
      <c r="AE2512" s="64">
        <v>36008</v>
      </c>
      <c r="AF2512" s="68" t="s">
        <v>4832</v>
      </c>
      <c r="AG2512" s="66" t="s">
        <v>4833</v>
      </c>
      <c r="AH2512" s="67">
        <v>2.38</v>
      </c>
      <c r="AI2512" s="68" t="s">
        <v>2254</v>
      </c>
      <c r="AJ2512" s="67">
        <v>0</v>
      </c>
      <c r="AK2512" s="69">
        <v>-1000000</v>
      </c>
      <c r="FT2512" s="14"/>
    </row>
    <row r="2513" spans="30:176" ht="12.75" x14ac:dyDescent="0.2">
      <c r="AD2513" s="63">
        <v>35983</v>
      </c>
      <c r="AE2513" s="64">
        <v>36008</v>
      </c>
      <c r="AF2513" s="68" t="s">
        <v>4832</v>
      </c>
      <c r="AG2513" s="66" t="s">
        <v>4833</v>
      </c>
      <c r="AH2513" s="67">
        <v>2.39</v>
      </c>
      <c r="AI2513" s="68" t="s">
        <v>2254</v>
      </c>
      <c r="AJ2513" s="67">
        <v>0</v>
      </c>
      <c r="AK2513" s="69">
        <v>-500000</v>
      </c>
      <c r="FT2513" s="14"/>
    </row>
    <row r="2514" spans="30:176" ht="12.75" x14ac:dyDescent="0.2">
      <c r="AD2514" s="63">
        <v>35983</v>
      </c>
      <c r="AE2514" s="64">
        <v>36008</v>
      </c>
      <c r="AF2514" s="68" t="s">
        <v>4832</v>
      </c>
      <c r="AG2514" s="66" t="s">
        <v>4833</v>
      </c>
      <c r="AH2514" s="67">
        <v>2.4</v>
      </c>
      <c r="AI2514" s="68" t="s">
        <v>2254</v>
      </c>
      <c r="AJ2514" s="67">
        <v>0</v>
      </c>
      <c r="AK2514" s="69">
        <v>-1000000</v>
      </c>
      <c r="FT2514" s="14"/>
    </row>
    <row r="2515" spans="30:176" ht="12.75" x14ac:dyDescent="0.2">
      <c r="AD2515" s="63">
        <v>35984</v>
      </c>
      <c r="AE2515" s="64">
        <v>36008</v>
      </c>
      <c r="AF2515" s="68" t="s">
        <v>4834</v>
      </c>
      <c r="AG2515" s="66" t="s">
        <v>4835</v>
      </c>
      <c r="AH2515" s="67">
        <v>2.4</v>
      </c>
      <c r="AI2515" s="68" t="s">
        <v>2280</v>
      </c>
      <c r="AJ2515" s="67">
        <v>0</v>
      </c>
      <c r="AK2515" s="69">
        <v>-500000</v>
      </c>
      <c r="FT2515" s="14"/>
    </row>
    <row r="2516" spans="30:176" ht="12.75" x14ac:dyDescent="0.2">
      <c r="AD2516" s="63">
        <v>35990</v>
      </c>
      <c r="AE2516" s="64">
        <v>36008</v>
      </c>
      <c r="AF2516" s="68" t="s">
        <v>4836</v>
      </c>
      <c r="AG2516" s="66" t="s">
        <v>4837</v>
      </c>
      <c r="AH2516" s="67">
        <v>2.1549999999999998</v>
      </c>
      <c r="AI2516" s="68" t="s">
        <v>2280</v>
      </c>
      <c r="AJ2516" s="67">
        <v>0</v>
      </c>
      <c r="AK2516" s="69">
        <v>2000000</v>
      </c>
      <c r="FT2516" s="14"/>
    </row>
    <row r="2517" spans="30:176" ht="12.75" x14ac:dyDescent="0.2">
      <c r="AD2517" s="63">
        <v>35993</v>
      </c>
      <c r="AE2517" s="64">
        <v>36008</v>
      </c>
      <c r="AF2517" s="68" t="s">
        <v>4838</v>
      </c>
      <c r="AG2517" s="66" t="s">
        <v>4839</v>
      </c>
      <c r="AH2517" s="67">
        <v>2.19</v>
      </c>
      <c r="AI2517" s="68" t="s">
        <v>2280</v>
      </c>
      <c r="AJ2517" s="67">
        <v>0</v>
      </c>
      <c r="AK2517" s="69">
        <v>2500000</v>
      </c>
      <c r="FT2517" s="14"/>
    </row>
    <row r="2518" spans="30:176" ht="12.75" x14ac:dyDescent="0.2">
      <c r="AD2518" s="63">
        <v>35993</v>
      </c>
      <c r="AE2518" s="64">
        <v>36008</v>
      </c>
      <c r="AF2518" s="68" t="s">
        <v>4838</v>
      </c>
      <c r="AG2518" s="66" t="s">
        <v>4839</v>
      </c>
      <c r="AH2518" s="67">
        <v>2.19</v>
      </c>
      <c r="AI2518" s="68" t="s">
        <v>2280</v>
      </c>
      <c r="AJ2518" s="67">
        <v>0</v>
      </c>
      <c r="AK2518" s="69">
        <v>1500000</v>
      </c>
      <c r="FT2518" s="14"/>
    </row>
    <row r="2519" spans="30:176" ht="12.75" x14ac:dyDescent="0.2">
      <c r="AD2519" s="63">
        <v>35993</v>
      </c>
      <c r="AE2519" s="64">
        <v>36008</v>
      </c>
      <c r="AF2519" s="68" t="s">
        <v>4838</v>
      </c>
      <c r="AG2519" s="66" t="s">
        <v>4839</v>
      </c>
      <c r="AH2519" s="67">
        <v>2.1749999999999998</v>
      </c>
      <c r="AI2519" s="68" t="s">
        <v>2280</v>
      </c>
      <c r="AJ2519" s="67">
        <v>0</v>
      </c>
      <c r="AK2519" s="69">
        <v>1000000</v>
      </c>
      <c r="FT2519" s="14"/>
    </row>
    <row r="2520" spans="30:176" ht="12.75" x14ac:dyDescent="0.2">
      <c r="AD2520" s="63">
        <v>35996</v>
      </c>
      <c r="AE2520" s="64">
        <v>36008</v>
      </c>
      <c r="AF2520" s="68" t="s">
        <v>4840</v>
      </c>
      <c r="AG2520" s="66" t="s">
        <v>4841</v>
      </c>
      <c r="AH2520" s="67">
        <v>2.11</v>
      </c>
      <c r="AI2520" s="68" t="s">
        <v>2254</v>
      </c>
      <c r="AJ2520" s="67">
        <v>0</v>
      </c>
      <c r="AK2520" s="69">
        <v>-1000000</v>
      </c>
      <c r="FT2520" s="14"/>
    </row>
    <row r="2521" spans="30:176" ht="12.75" x14ac:dyDescent="0.2">
      <c r="AD2521" s="63">
        <v>35996</v>
      </c>
      <c r="AE2521" s="64">
        <v>36008</v>
      </c>
      <c r="AF2521" s="68" t="s">
        <v>4840</v>
      </c>
      <c r="AG2521" s="66" t="s">
        <v>4841</v>
      </c>
      <c r="AH2521" s="67">
        <v>2.1</v>
      </c>
      <c r="AI2521" s="68" t="s">
        <v>2254</v>
      </c>
      <c r="AJ2521" s="67">
        <v>0</v>
      </c>
      <c r="AK2521" s="69">
        <v>-1000000</v>
      </c>
      <c r="FT2521" s="14"/>
    </row>
    <row r="2522" spans="30:176" ht="12.75" x14ac:dyDescent="0.2">
      <c r="AD2522" s="63">
        <v>35997</v>
      </c>
      <c r="AE2522" s="64">
        <v>36008</v>
      </c>
      <c r="AF2522" s="68" t="s">
        <v>4842</v>
      </c>
      <c r="AG2522" s="66" t="s">
        <v>4857</v>
      </c>
      <c r="AH2522" s="67">
        <v>2.08</v>
      </c>
      <c r="AI2522" s="68" t="s">
        <v>2280</v>
      </c>
      <c r="AJ2522" s="67">
        <v>0</v>
      </c>
      <c r="AK2522" s="69">
        <v>-380000</v>
      </c>
      <c r="FT2522" s="14"/>
    </row>
    <row r="2523" spans="30:176" ht="12.75" x14ac:dyDescent="0.2">
      <c r="AD2523" s="63">
        <v>35997</v>
      </c>
      <c r="AE2523" s="64">
        <v>36008</v>
      </c>
      <c r="AF2523" s="68" t="s">
        <v>4842</v>
      </c>
      <c r="AG2523" s="66" t="s">
        <v>4857</v>
      </c>
      <c r="AH2523" s="67">
        <v>2.0499999999999998</v>
      </c>
      <c r="AI2523" s="68" t="s">
        <v>2280</v>
      </c>
      <c r="AJ2523" s="67">
        <v>0</v>
      </c>
      <c r="AK2523" s="69">
        <v>-10000</v>
      </c>
      <c r="FT2523" s="14"/>
    </row>
    <row r="2524" spans="30:176" ht="12.75" x14ac:dyDescent="0.2">
      <c r="AD2524" s="63">
        <v>35997</v>
      </c>
      <c r="AE2524" s="64">
        <v>36008</v>
      </c>
      <c r="AF2524" s="68" t="s">
        <v>4842</v>
      </c>
      <c r="AG2524" s="66" t="s">
        <v>4857</v>
      </c>
      <c r="AH2524" s="67">
        <v>2.0649999999999999</v>
      </c>
      <c r="AI2524" s="68" t="s">
        <v>2280</v>
      </c>
      <c r="AJ2524" s="67">
        <v>0</v>
      </c>
      <c r="AK2524" s="69">
        <v>-690000</v>
      </c>
      <c r="FT2524" s="14"/>
    </row>
    <row r="2525" spans="30:176" ht="12.75" x14ac:dyDescent="0.2">
      <c r="AD2525" s="63">
        <v>35997</v>
      </c>
      <c r="AE2525" s="64">
        <v>36008</v>
      </c>
      <c r="AF2525" s="68" t="s">
        <v>4842</v>
      </c>
      <c r="AG2525" s="66" t="s">
        <v>4857</v>
      </c>
      <c r="AH2525" s="67">
        <v>2.0499999999999998</v>
      </c>
      <c r="AI2525" s="68" t="s">
        <v>2280</v>
      </c>
      <c r="AJ2525" s="67">
        <v>0</v>
      </c>
      <c r="AK2525" s="69">
        <v>-1000000</v>
      </c>
      <c r="FT2525" s="14"/>
    </row>
    <row r="2526" spans="30:176" ht="12.75" x14ac:dyDescent="0.2">
      <c r="AD2526" s="63">
        <v>35997</v>
      </c>
      <c r="AE2526" s="64">
        <v>36008</v>
      </c>
      <c r="AF2526" s="68" t="s">
        <v>4842</v>
      </c>
      <c r="AG2526" s="66" t="s">
        <v>4857</v>
      </c>
      <c r="AH2526" s="67">
        <v>2.0550000000000002</v>
      </c>
      <c r="AI2526" s="68" t="s">
        <v>2280</v>
      </c>
      <c r="AJ2526" s="67">
        <v>0</v>
      </c>
      <c r="AK2526" s="69">
        <v>-1000000</v>
      </c>
      <c r="FT2526" s="14"/>
    </row>
    <row r="2527" spans="30:176" ht="12.75" x14ac:dyDescent="0.2">
      <c r="AD2527" s="63">
        <v>35999</v>
      </c>
      <c r="AE2527" s="64">
        <v>36008</v>
      </c>
      <c r="AF2527" s="68" t="s">
        <v>4858</v>
      </c>
      <c r="AG2527" s="66" t="s">
        <v>4859</v>
      </c>
      <c r="AH2527" s="67">
        <v>1.97</v>
      </c>
      <c r="AI2527" s="68" t="s">
        <v>2280</v>
      </c>
      <c r="AJ2527" s="67">
        <v>0</v>
      </c>
      <c r="AK2527" s="69">
        <v>-1000000</v>
      </c>
      <c r="FT2527" s="14"/>
    </row>
    <row r="2528" spans="30:176" ht="12.75" x14ac:dyDescent="0.2">
      <c r="AD2528" s="63">
        <v>36000</v>
      </c>
      <c r="AE2528" s="64">
        <v>36008</v>
      </c>
      <c r="AF2528" s="68" t="s">
        <v>4860</v>
      </c>
      <c r="AG2528" s="66" t="s">
        <v>4861</v>
      </c>
      <c r="AH2528" s="67">
        <v>1.948</v>
      </c>
      <c r="AI2528" s="68" t="s">
        <v>2280</v>
      </c>
      <c r="AJ2528" s="67">
        <v>0</v>
      </c>
      <c r="AK2528" s="69">
        <v>-1429246</v>
      </c>
      <c r="FT2528" s="14"/>
    </row>
    <row r="2529" spans="30:176" ht="12.75" x14ac:dyDescent="0.2">
      <c r="AD2529" s="63">
        <v>36000</v>
      </c>
      <c r="AE2529" s="64">
        <v>36008</v>
      </c>
      <c r="AF2529" s="68" t="s">
        <v>4860</v>
      </c>
      <c r="AG2529" s="66" t="s">
        <v>4861</v>
      </c>
      <c r="AH2529" s="67">
        <v>1.948</v>
      </c>
      <c r="AI2529" s="68" t="s">
        <v>2254</v>
      </c>
      <c r="AJ2529" s="67">
        <v>0</v>
      </c>
      <c r="AK2529" s="69">
        <v>1429246</v>
      </c>
      <c r="FT2529" s="14"/>
    </row>
    <row r="2530" spans="30:176" ht="12.75" x14ac:dyDescent="0.2">
      <c r="AD2530" s="63">
        <v>36003</v>
      </c>
      <c r="AE2530" s="64">
        <v>36008</v>
      </c>
      <c r="AF2530" s="68" t="s">
        <v>4862</v>
      </c>
      <c r="AG2530" s="66" t="s">
        <v>4863</v>
      </c>
      <c r="AH2530" s="67">
        <v>1.98</v>
      </c>
      <c r="AI2530" s="68" t="s">
        <v>2280</v>
      </c>
      <c r="AJ2530" s="67">
        <v>0</v>
      </c>
      <c r="AK2530" s="69">
        <v>-1000000</v>
      </c>
      <c r="FT2530" s="14"/>
    </row>
    <row r="2531" spans="30:176" ht="12.75" x14ac:dyDescent="0.2">
      <c r="AK2531" s="69">
        <f>SUM(AK2459:AK2530)</f>
        <v>940754</v>
      </c>
      <c r="FT2531" s="14"/>
    </row>
    <row r="2532" spans="30:176" ht="12.75" x14ac:dyDescent="0.2">
      <c r="FT2532" s="14"/>
    </row>
    <row r="2533" spans="30:176" ht="12.75" x14ac:dyDescent="0.2">
      <c r="AD2533" s="63">
        <v>35187</v>
      </c>
      <c r="AE2533" s="64">
        <v>36039</v>
      </c>
      <c r="AF2533" s="65" t="s">
        <v>3374</v>
      </c>
      <c r="AG2533" s="66" t="s">
        <v>3375</v>
      </c>
      <c r="AH2533" s="67">
        <v>1.88</v>
      </c>
      <c r="AI2533" s="68" t="s">
        <v>2245</v>
      </c>
      <c r="AJ2533" s="67">
        <v>0</v>
      </c>
      <c r="AK2533" s="69">
        <v>1500000</v>
      </c>
      <c r="FT2533" s="14"/>
    </row>
    <row r="2534" spans="30:176" ht="12.75" x14ac:dyDescent="0.2">
      <c r="AD2534" s="63">
        <v>35188</v>
      </c>
      <c r="AE2534" s="64">
        <v>36039</v>
      </c>
      <c r="AF2534" s="65" t="s">
        <v>3376</v>
      </c>
      <c r="AG2534" s="66" t="s">
        <v>3377</v>
      </c>
      <c r="AH2534" s="67">
        <v>1.9</v>
      </c>
      <c r="AI2534" s="68" t="s">
        <v>2245</v>
      </c>
      <c r="AJ2534" s="67">
        <v>0</v>
      </c>
      <c r="AK2534" s="69">
        <v>1500000</v>
      </c>
      <c r="FT2534" s="14"/>
    </row>
    <row r="2535" spans="30:176" ht="12.75" x14ac:dyDescent="0.2">
      <c r="AD2535" s="63">
        <v>35311</v>
      </c>
      <c r="AE2535" s="64">
        <v>36039</v>
      </c>
      <c r="AF2535" s="65" t="s">
        <v>4543</v>
      </c>
      <c r="AG2535" s="66" t="s">
        <v>4544</v>
      </c>
      <c r="AH2535" s="67">
        <v>1.925</v>
      </c>
      <c r="AI2535" s="68" t="s">
        <v>2254</v>
      </c>
      <c r="AJ2535" s="67">
        <v>0</v>
      </c>
      <c r="AK2535" s="69">
        <v>2000000</v>
      </c>
      <c r="FT2535" s="14"/>
    </row>
    <row r="2536" spans="30:176" ht="12.75" x14ac:dyDescent="0.2">
      <c r="AD2536" s="63">
        <v>35319</v>
      </c>
      <c r="AE2536" s="64">
        <v>36039</v>
      </c>
      <c r="AF2536" s="65" t="s">
        <v>3611</v>
      </c>
      <c r="AG2536" s="66" t="s">
        <v>2734</v>
      </c>
      <c r="AH2536" s="67">
        <v>1.9450000000000001</v>
      </c>
      <c r="AI2536" s="68" t="s">
        <v>2280</v>
      </c>
      <c r="AJ2536" s="67">
        <v>0</v>
      </c>
      <c r="AK2536" s="69">
        <v>500000</v>
      </c>
      <c r="FT2536" s="14"/>
    </row>
    <row r="2537" spans="30:176" ht="12.75" x14ac:dyDescent="0.2">
      <c r="AD2537" s="63">
        <v>35418</v>
      </c>
      <c r="AE2537" s="64">
        <v>36039</v>
      </c>
      <c r="AF2537" s="65" t="s">
        <v>4145</v>
      </c>
      <c r="AG2537" s="66" t="s">
        <v>4146</v>
      </c>
      <c r="AH2537" s="67">
        <v>2.2090000000000001</v>
      </c>
      <c r="AI2537" s="68" t="s">
        <v>2280</v>
      </c>
      <c r="AJ2537" s="67">
        <v>0</v>
      </c>
      <c r="AK2537" s="69">
        <v>2000000</v>
      </c>
      <c r="FT2537" s="14"/>
    </row>
    <row r="2538" spans="30:176" ht="12.75" x14ac:dyDescent="0.2">
      <c r="AD2538" s="63">
        <v>35418</v>
      </c>
      <c r="AE2538" s="64">
        <v>36039</v>
      </c>
      <c r="AF2538" s="65" t="s">
        <v>4545</v>
      </c>
      <c r="AG2538" s="66" t="s">
        <v>4546</v>
      </c>
      <c r="AH2538" s="67">
        <v>2.0609999999999999</v>
      </c>
      <c r="AI2538" s="68" t="s">
        <v>2280</v>
      </c>
      <c r="AJ2538" s="67">
        <v>0</v>
      </c>
      <c r="AK2538" s="69">
        <v>1639350</v>
      </c>
      <c r="FT2538" s="14"/>
    </row>
    <row r="2539" spans="30:176" ht="12.75" x14ac:dyDescent="0.2">
      <c r="AD2539" s="63">
        <v>33833</v>
      </c>
      <c r="AE2539" s="64">
        <v>36039</v>
      </c>
      <c r="AF2539" s="65"/>
      <c r="AG2539" s="66"/>
      <c r="AH2539" s="67">
        <v>2.0609999999999999</v>
      </c>
      <c r="AI2539" s="68" t="s">
        <v>2280</v>
      </c>
      <c r="AJ2539" s="67">
        <v>0</v>
      </c>
      <c r="AK2539" s="69">
        <v>-1639350</v>
      </c>
      <c r="FT2539" s="14"/>
    </row>
    <row r="2540" spans="30:176" ht="12.75" x14ac:dyDescent="0.2">
      <c r="AD2540" s="63">
        <v>35495</v>
      </c>
      <c r="AE2540" s="64">
        <v>36039</v>
      </c>
      <c r="AF2540" s="68" t="s">
        <v>4547</v>
      </c>
      <c r="AG2540" s="66" t="s">
        <v>4548</v>
      </c>
      <c r="AH2540" s="67">
        <v>2.0142000000000002</v>
      </c>
      <c r="AI2540" s="68" t="s">
        <v>2280</v>
      </c>
      <c r="AJ2540" s="67">
        <v>0</v>
      </c>
      <c r="AK2540" s="69">
        <v>-500000</v>
      </c>
      <c r="FT2540" s="14"/>
    </row>
    <row r="2541" spans="30:176" ht="12.75" x14ac:dyDescent="0.2">
      <c r="AD2541" s="63">
        <v>35681</v>
      </c>
      <c r="AE2541" s="64">
        <v>36039</v>
      </c>
      <c r="AF2541" s="68" t="s">
        <v>4156</v>
      </c>
      <c r="AG2541" s="66" t="s">
        <v>4864</v>
      </c>
      <c r="AH2541" s="67">
        <v>2.105</v>
      </c>
      <c r="AI2541" s="68" t="s">
        <v>2254</v>
      </c>
      <c r="AJ2541" s="67">
        <v>0</v>
      </c>
      <c r="AK2541" s="69">
        <v>500000</v>
      </c>
      <c r="FT2541" s="14"/>
    </row>
    <row r="2542" spans="30:176" ht="12.75" x14ac:dyDescent="0.2">
      <c r="AD2542" s="63">
        <v>35692</v>
      </c>
      <c r="AE2542" s="64">
        <v>36039</v>
      </c>
      <c r="AF2542" s="68" t="s">
        <v>3992</v>
      </c>
      <c r="AG2542" s="66" t="s">
        <v>3993</v>
      </c>
      <c r="AH2542" s="67">
        <v>2.15</v>
      </c>
      <c r="AI2542" s="68" t="s">
        <v>2254</v>
      </c>
      <c r="AJ2542" s="67">
        <v>0</v>
      </c>
      <c r="AK2542" s="69">
        <v>500000</v>
      </c>
      <c r="FT2542" s="14"/>
    </row>
    <row r="2543" spans="30:176" ht="12.75" x14ac:dyDescent="0.2">
      <c r="AD2543" s="63">
        <v>35727</v>
      </c>
      <c r="AE2543" s="64">
        <v>36039</v>
      </c>
      <c r="AF2543" s="68" t="s">
        <v>4133</v>
      </c>
      <c r="AG2543" s="66" t="s">
        <v>4134</v>
      </c>
      <c r="AH2543" s="67">
        <v>2.2549999999999999</v>
      </c>
      <c r="AI2543" s="68" t="s">
        <v>2280</v>
      </c>
      <c r="AJ2543" s="67">
        <v>0</v>
      </c>
      <c r="AK2543" s="69">
        <v>1000000</v>
      </c>
      <c r="FT2543" s="14"/>
    </row>
    <row r="2544" spans="30:176" ht="12.75" x14ac:dyDescent="0.2">
      <c r="AD2544" s="63">
        <v>35807</v>
      </c>
      <c r="AE2544" s="64">
        <v>36039</v>
      </c>
      <c r="AF2544" s="68" t="s">
        <v>4433</v>
      </c>
      <c r="AG2544" s="66" t="s">
        <v>4434</v>
      </c>
      <c r="AH2544" s="67">
        <v>2.1150000000000002</v>
      </c>
      <c r="AI2544" s="68" t="s">
        <v>2280</v>
      </c>
      <c r="AJ2544" s="67">
        <v>0</v>
      </c>
      <c r="AK2544" s="69">
        <v>-1000000</v>
      </c>
      <c r="FT2544" s="14"/>
    </row>
    <row r="2545" spans="30:176" ht="12.75" x14ac:dyDescent="0.2">
      <c r="AD2545" s="63">
        <v>35807</v>
      </c>
      <c r="AE2545" s="64">
        <v>36039</v>
      </c>
      <c r="AF2545" s="68" t="s">
        <v>4433</v>
      </c>
      <c r="AG2545" s="66" t="s">
        <v>4434</v>
      </c>
      <c r="AH2545" s="67">
        <v>2.1150000000000002</v>
      </c>
      <c r="AI2545" s="68" t="s">
        <v>2280</v>
      </c>
      <c r="AJ2545" s="67">
        <v>0</v>
      </c>
      <c r="AK2545" s="69">
        <v>-1000000</v>
      </c>
      <c r="FT2545" s="14"/>
    </row>
    <row r="2546" spans="30:176" ht="12.75" x14ac:dyDescent="0.2">
      <c r="AD2546" s="63">
        <v>35815</v>
      </c>
      <c r="AE2546" s="64">
        <v>36039</v>
      </c>
      <c r="AF2546" s="68" t="s">
        <v>4440</v>
      </c>
      <c r="AG2546" s="66" t="s">
        <v>4442</v>
      </c>
      <c r="AH2546" s="67">
        <v>2.1850000000000001</v>
      </c>
      <c r="AI2546" s="68" t="s">
        <v>2280</v>
      </c>
      <c r="AJ2546" s="67">
        <v>0</v>
      </c>
      <c r="AK2546" s="69">
        <v>-2500000</v>
      </c>
      <c r="FT2546" s="14"/>
    </row>
    <row r="2547" spans="30:176" ht="12.75" x14ac:dyDescent="0.2">
      <c r="AD2547" s="63">
        <v>35815</v>
      </c>
      <c r="AE2547" s="64">
        <v>36039</v>
      </c>
      <c r="AF2547" s="68" t="s">
        <v>4440</v>
      </c>
      <c r="AG2547" s="66" t="s">
        <v>4442</v>
      </c>
      <c r="AH2547" s="67">
        <v>2.19</v>
      </c>
      <c r="AI2547" s="68" t="s">
        <v>2280</v>
      </c>
      <c r="AJ2547" s="67">
        <v>0</v>
      </c>
      <c r="AK2547" s="69">
        <v>-2000000</v>
      </c>
      <c r="FT2547" s="14"/>
    </row>
    <row r="2548" spans="30:176" ht="12.75" x14ac:dyDescent="0.2">
      <c r="AD2548" s="63">
        <v>35815</v>
      </c>
      <c r="AE2548" s="64">
        <v>36039</v>
      </c>
      <c r="AF2548" s="68" t="s">
        <v>4440</v>
      </c>
      <c r="AG2548" s="66" t="s">
        <v>4442</v>
      </c>
      <c r="AH2548" s="67">
        <v>2.19</v>
      </c>
      <c r="AI2548" s="68" t="s">
        <v>2280</v>
      </c>
      <c r="AJ2548" s="67">
        <v>0</v>
      </c>
      <c r="AK2548" s="69">
        <v>-2500000</v>
      </c>
      <c r="FT2548" s="14"/>
    </row>
    <row r="2549" spans="30:176" ht="12.75" x14ac:dyDescent="0.2">
      <c r="AD2549" s="63">
        <v>35816</v>
      </c>
      <c r="AE2549" s="64">
        <v>36039</v>
      </c>
      <c r="AF2549" s="68" t="s">
        <v>4443</v>
      </c>
      <c r="AG2549" s="66" t="s">
        <v>4444</v>
      </c>
      <c r="AH2549" s="67">
        <v>2.19</v>
      </c>
      <c r="AI2549" s="68" t="s">
        <v>2280</v>
      </c>
      <c r="AJ2549" s="67">
        <v>0</v>
      </c>
      <c r="AK2549" s="69">
        <v>-250000</v>
      </c>
      <c r="FT2549" s="14"/>
    </row>
    <row r="2550" spans="30:176" ht="12.75" x14ac:dyDescent="0.2">
      <c r="AD2550" s="63">
        <v>35828</v>
      </c>
      <c r="AE2550" s="64">
        <v>36039</v>
      </c>
      <c r="AF2550" s="68" t="s">
        <v>4514</v>
      </c>
      <c r="AG2550" s="66" t="s">
        <v>4515</v>
      </c>
      <c r="AH2550" s="67">
        <v>2.355</v>
      </c>
      <c r="AI2550" s="68" t="s">
        <v>2254</v>
      </c>
      <c r="AJ2550" s="67">
        <v>0</v>
      </c>
      <c r="AK2550" s="69">
        <v>2000000</v>
      </c>
      <c r="FT2550" s="14"/>
    </row>
    <row r="2551" spans="30:176" ht="12.75" x14ac:dyDescent="0.2">
      <c r="AD2551" s="63">
        <v>35828</v>
      </c>
      <c r="AE2551" s="64">
        <v>36039</v>
      </c>
      <c r="AF2551" s="68" t="s">
        <v>4514</v>
      </c>
      <c r="AG2551" s="66" t="s">
        <v>4515</v>
      </c>
      <c r="AH2551" s="67">
        <v>2.36</v>
      </c>
      <c r="AI2551" s="68" t="s">
        <v>2254</v>
      </c>
      <c r="AJ2551" s="67">
        <v>0</v>
      </c>
      <c r="AK2551" s="69">
        <v>1000000</v>
      </c>
      <c r="FT2551" s="14"/>
    </row>
    <row r="2552" spans="30:176" ht="12.75" x14ac:dyDescent="0.2">
      <c r="AD2552" s="63">
        <v>35837</v>
      </c>
      <c r="AE2552" s="64">
        <v>36039</v>
      </c>
      <c r="AF2552" s="68" t="s">
        <v>4527</v>
      </c>
      <c r="AG2552" s="66" t="s">
        <v>4609</v>
      </c>
      <c r="AH2552" s="67">
        <v>2.3439999999999999</v>
      </c>
      <c r="AI2552" s="68" t="s">
        <v>2254</v>
      </c>
      <c r="AJ2552" s="67">
        <v>0</v>
      </c>
      <c r="AK2552" s="69">
        <v>-1741368</v>
      </c>
      <c r="FT2552" s="14"/>
    </row>
    <row r="2553" spans="30:176" ht="12.75" x14ac:dyDescent="0.2">
      <c r="AD2553" s="63">
        <v>35856</v>
      </c>
      <c r="AE2553" s="64">
        <v>36039</v>
      </c>
      <c r="AF2553" s="68" t="s">
        <v>4576</v>
      </c>
      <c r="AG2553" s="66" t="s">
        <v>4577</v>
      </c>
      <c r="AH2553" s="67">
        <v>2.38</v>
      </c>
      <c r="AI2553" s="68" t="s">
        <v>2254</v>
      </c>
      <c r="AJ2553" s="67">
        <v>0</v>
      </c>
      <c r="AK2553" s="69">
        <v>750000</v>
      </c>
      <c r="FT2553" s="14"/>
    </row>
    <row r="2554" spans="30:176" ht="12.75" x14ac:dyDescent="0.2">
      <c r="AD2554" s="63">
        <v>35873</v>
      </c>
      <c r="AE2554" s="64">
        <v>36039</v>
      </c>
      <c r="AF2554" s="68" t="s">
        <v>4599</v>
      </c>
      <c r="AG2554" s="66" t="s">
        <v>4600</v>
      </c>
      <c r="AH2554" s="67">
        <v>2.35</v>
      </c>
      <c r="AI2554" s="68" t="s">
        <v>2254</v>
      </c>
      <c r="AJ2554" s="67">
        <v>0</v>
      </c>
      <c r="AK2554" s="69">
        <v>750000</v>
      </c>
      <c r="FT2554" s="14"/>
    </row>
    <row r="2555" spans="30:176" ht="12.75" x14ac:dyDescent="0.2">
      <c r="AD2555" s="63">
        <v>35881</v>
      </c>
      <c r="AE2555" s="64">
        <v>36039</v>
      </c>
      <c r="AF2555" s="68" t="s">
        <v>4612</v>
      </c>
      <c r="AG2555" s="66" t="s">
        <v>4613</v>
      </c>
      <c r="AH2555" s="67">
        <v>2.42</v>
      </c>
      <c r="AI2555" s="68" t="s">
        <v>2254</v>
      </c>
      <c r="AJ2555" s="67">
        <v>0</v>
      </c>
      <c r="AK2555" s="69">
        <v>-300000</v>
      </c>
      <c r="FT2555" s="14"/>
    </row>
    <row r="2556" spans="30:176" ht="12.75" x14ac:dyDescent="0.2">
      <c r="AD2556" s="63">
        <v>35881</v>
      </c>
      <c r="AE2556" s="64">
        <v>36039</v>
      </c>
      <c r="AF2556" s="68" t="s">
        <v>4612</v>
      </c>
      <c r="AG2556" s="66" t="s">
        <v>4613</v>
      </c>
      <c r="AH2556" s="67">
        <v>2.42</v>
      </c>
      <c r="AI2556" s="68" t="s">
        <v>2254</v>
      </c>
      <c r="AJ2556" s="67">
        <v>0</v>
      </c>
      <c r="AK2556" s="69">
        <v>-500000</v>
      </c>
      <c r="FT2556" s="14"/>
    </row>
    <row r="2557" spans="30:176" ht="12.75" x14ac:dyDescent="0.2">
      <c r="AD2557" s="63">
        <v>35886</v>
      </c>
      <c r="AE2557" s="64">
        <v>36039</v>
      </c>
      <c r="AF2557" s="68" t="s">
        <v>4616</v>
      </c>
      <c r="AG2557" s="66" t="s">
        <v>4617</v>
      </c>
      <c r="AH2557" s="67">
        <v>2.5499999999999998</v>
      </c>
      <c r="AI2557" s="68" t="s">
        <v>2254</v>
      </c>
      <c r="AJ2557" s="67">
        <v>0</v>
      </c>
      <c r="AK2557" s="69">
        <v>-1000000</v>
      </c>
      <c r="FT2557" s="14"/>
    </row>
    <row r="2558" spans="30:176" ht="12.75" x14ac:dyDescent="0.2">
      <c r="AD2558" s="63">
        <v>35887</v>
      </c>
      <c r="AE2558" s="64">
        <v>36039</v>
      </c>
      <c r="AF2558" s="68" t="s">
        <v>4772</v>
      </c>
      <c r="AG2558" s="66" t="s">
        <v>4773</v>
      </c>
      <c r="AH2558" s="67">
        <v>2.5350000000000001</v>
      </c>
      <c r="AI2558" s="68" t="s">
        <v>2280</v>
      </c>
      <c r="AJ2558" s="67">
        <v>0</v>
      </c>
      <c r="AK2558" s="69">
        <v>-1000000</v>
      </c>
      <c r="FT2558" s="14"/>
    </row>
    <row r="2559" spans="30:176" ht="12.75" x14ac:dyDescent="0.2">
      <c r="AD2559" s="63">
        <v>35916</v>
      </c>
      <c r="AE2559" s="64">
        <v>36039</v>
      </c>
      <c r="AF2559" s="68" t="s">
        <v>4865</v>
      </c>
      <c r="AG2559" s="66"/>
      <c r="AH2559" s="67">
        <v>2.3170000000000002</v>
      </c>
      <c r="AI2559" s="68" t="s">
        <v>2280</v>
      </c>
      <c r="AJ2559" s="67">
        <v>0</v>
      </c>
      <c r="AK2559" s="69">
        <v>286375</v>
      </c>
      <c r="FT2559" s="14"/>
    </row>
    <row r="2560" spans="30:176" ht="12.75" x14ac:dyDescent="0.2">
      <c r="AD2560" s="63">
        <v>35942</v>
      </c>
      <c r="AE2560" s="64">
        <v>36039</v>
      </c>
      <c r="AF2560" s="68" t="s">
        <v>4825</v>
      </c>
      <c r="AG2560" s="66" t="s">
        <v>4826</v>
      </c>
      <c r="AH2560" s="67">
        <v>2.1749999999999998</v>
      </c>
      <c r="AI2560" s="68" t="s">
        <v>2280</v>
      </c>
      <c r="AJ2560" s="67">
        <v>0</v>
      </c>
      <c r="AK2560" s="69">
        <v>-1000000</v>
      </c>
      <c r="FT2560" s="14"/>
    </row>
    <row r="2561" spans="30:176" ht="12.75" x14ac:dyDescent="0.2">
      <c r="AD2561" s="63">
        <v>35948</v>
      </c>
      <c r="AE2561" s="64">
        <v>36039</v>
      </c>
      <c r="AF2561" s="68" t="s">
        <v>4866</v>
      </c>
      <c r="AG2561" s="66" t="s">
        <v>4867</v>
      </c>
      <c r="AH2561" s="67">
        <v>2.2349999999999999</v>
      </c>
      <c r="AI2561" s="68" t="s">
        <v>2254</v>
      </c>
      <c r="AJ2561" s="67">
        <v>0</v>
      </c>
      <c r="AK2561" s="69">
        <v>-500000</v>
      </c>
      <c r="FT2561" s="14"/>
    </row>
    <row r="2562" spans="30:176" ht="12.75" x14ac:dyDescent="0.2">
      <c r="AD2562" s="63">
        <v>35964</v>
      </c>
      <c r="AE2562" s="64">
        <v>36039</v>
      </c>
      <c r="AF2562" s="68" t="s">
        <v>4868</v>
      </c>
      <c r="AG2562" s="66" t="s">
        <v>4869</v>
      </c>
      <c r="AH2562" s="67">
        <v>2.2000000000000002</v>
      </c>
      <c r="AI2562" s="68" t="s">
        <v>2280</v>
      </c>
      <c r="AJ2562" s="67">
        <v>0</v>
      </c>
      <c r="AK2562" s="69">
        <v>-250000</v>
      </c>
      <c r="FT2562" s="14"/>
    </row>
    <row r="2563" spans="30:176" ht="12.75" x14ac:dyDescent="0.2">
      <c r="AD2563" s="63">
        <v>35964</v>
      </c>
      <c r="AE2563" s="64">
        <v>36039</v>
      </c>
      <c r="AF2563" s="68" t="s">
        <v>4868</v>
      </c>
      <c r="AG2563" s="66" t="s">
        <v>4869</v>
      </c>
      <c r="AH2563" s="67">
        <v>2.2000000000000002</v>
      </c>
      <c r="AI2563" s="68" t="s">
        <v>2280</v>
      </c>
      <c r="AJ2563" s="67">
        <v>0</v>
      </c>
      <c r="AK2563" s="69">
        <v>-250000</v>
      </c>
      <c r="FT2563" s="14"/>
    </row>
    <row r="2564" spans="30:176" ht="12.75" customHeight="1" x14ac:dyDescent="0.2">
      <c r="AD2564" s="63">
        <v>35964</v>
      </c>
      <c r="AE2564" s="64">
        <v>36039</v>
      </c>
      <c r="AF2564" s="68" t="s">
        <v>4868</v>
      </c>
      <c r="AG2564" s="66" t="s">
        <v>4869</v>
      </c>
      <c r="AH2564" s="67">
        <v>2.2050000000000001</v>
      </c>
      <c r="AI2564" s="68" t="s">
        <v>2280</v>
      </c>
      <c r="AJ2564" s="67">
        <v>0</v>
      </c>
      <c r="AK2564" s="69">
        <v>-500000</v>
      </c>
      <c r="FT2564" s="14"/>
    </row>
    <row r="2565" spans="30:176" ht="12.75" customHeight="1" x14ac:dyDescent="0.2">
      <c r="AD2565" s="63">
        <v>35972</v>
      </c>
      <c r="AE2565" s="64">
        <v>36039</v>
      </c>
      <c r="AF2565" s="68" t="s">
        <v>4814</v>
      </c>
      <c r="AG2565" s="66" t="s">
        <v>4815</v>
      </c>
      <c r="AH2565" s="67">
        <v>2.4249999999999998</v>
      </c>
      <c r="AI2565" s="68" t="s">
        <v>2254</v>
      </c>
      <c r="AJ2565" s="67">
        <v>0</v>
      </c>
      <c r="AK2565" s="69">
        <v>1000000</v>
      </c>
      <c r="FT2565" s="14"/>
    </row>
    <row r="2566" spans="30:176" ht="12.75" customHeight="1" x14ac:dyDescent="0.2">
      <c r="AD2566" s="63">
        <v>35977</v>
      </c>
      <c r="AE2566" s="64">
        <v>36039</v>
      </c>
      <c r="AF2566" s="68" t="s">
        <v>4830</v>
      </c>
      <c r="AG2566" s="66" t="s">
        <v>4831</v>
      </c>
      <c r="AH2566" s="67">
        <v>2.5150000000000001</v>
      </c>
      <c r="AI2566" s="68" t="s">
        <v>2254</v>
      </c>
      <c r="AJ2566" s="67">
        <v>0</v>
      </c>
      <c r="AK2566" s="69">
        <v>250000</v>
      </c>
      <c r="FT2566" s="14"/>
    </row>
    <row r="2567" spans="30:176" ht="12.75" customHeight="1" x14ac:dyDescent="0.2">
      <c r="AD2567" s="63">
        <v>35977</v>
      </c>
      <c r="AE2567" s="64">
        <v>36039</v>
      </c>
      <c r="AF2567" s="68" t="s">
        <v>4830</v>
      </c>
      <c r="AG2567" s="66" t="s">
        <v>4831</v>
      </c>
      <c r="AH2567" s="67">
        <v>2.5299999999999998</v>
      </c>
      <c r="AI2567" s="68" t="s">
        <v>2254</v>
      </c>
      <c r="AJ2567" s="67">
        <v>0</v>
      </c>
      <c r="AK2567" s="69">
        <v>750000</v>
      </c>
      <c r="FT2567" s="14"/>
    </row>
    <row r="2568" spans="30:176" ht="12.75" customHeight="1" x14ac:dyDescent="0.2">
      <c r="AD2568" s="63">
        <v>35983</v>
      </c>
      <c r="AE2568" s="64">
        <v>36039</v>
      </c>
      <c r="AF2568" s="68" t="s">
        <v>4832</v>
      </c>
      <c r="AG2568" s="66" t="s">
        <v>4833</v>
      </c>
      <c r="AH2568" s="67">
        <v>2.3650000000000002</v>
      </c>
      <c r="AI2568" s="68" t="s">
        <v>2254</v>
      </c>
      <c r="AJ2568" s="67">
        <v>0</v>
      </c>
      <c r="AK2568" s="69">
        <v>-1000000</v>
      </c>
      <c r="FT2568" s="14"/>
    </row>
    <row r="2569" spans="30:176" ht="12.75" customHeight="1" x14ac:dyDescent="0.2">
      <c r="AD2569" s="63">
        <v>35987</v>
      </c>
      <c r="AE2569" s="64">
        <v>36039</v>
      </c>
      <c r="AF2569" s="68" t="s">
        <v>4870</v>
      </c>
      <c r="AG2569" s="66" t="s">
        <v>4871</v>
      </c>
      <c r="AH2569" s="67">
        <v>2.335</v>
      </c>
      <c r="AI2569" s="68" t="s">
        <v>2254</v>
      </c>
      <c r="AJ2569" s="67">
        <v>0</v>
      </c>
      <c r="AK2569" s="69">
        <v>-500000</v>
      </c>
      <c r="FT2569" s="14"/>
    </row>
    <row r="2570" spans="30:176" ht="12.75" customHeight="1" x14ac:dyDescent="0.2">
      <c r="AD2570" s="63">
        <v>35986</v>
      </c>
      <c r="AE2570" s="64">
        <v>36039</v>
      </c>
      <c r="AF2570" s="68" t="s">
        <v>4870</v>
      </c>
      <c r="AG2570" s="66" t="s">
        <v>4871</v>
      </c>
      <c r="AH2570" s="67">
        <v>2.35</v>
      </c>
      <c r="AI2570" s="68" t="s">
        <v>2254</v>
      </c>
      <c r="AJ2570" s="67">
        <v>0</v>
      </c>
      <c r="AK2570" s="69">
        <v>-1000000</v>
      </c>
      <c r="FT2570" s="14"/>
    </row>
    <row r="2571" spans="30:176" ht="12.75" customHeight="1" x14ac:dyDescent="0.2">
      <c r="AD2571" s="63">
        <v>35989</v>
      </c>
      <c r="AE2571" s="64">
        <v>36039</v>
      </c>
      <c r="AF2571" s="68" t="s">
        <v>4872</v>
      </c>
      <c r="AG2571" s="66" t="s">
        <v>4873</v>
      </c>
      <c r="AH2571" s="67">
        <v>2.2999999999999998</v>
      </c>
      <c r="AI2571" s="68" t="s">
        <v>2280</v>
      </c>
      <c r="AJ2571" s="67">
        <v>0</v>
      </c>
      <c r="AK2571" s="69">
        <v>-1000000</v>
      </c>
      <c r="FT2571" s="14"/>
    </row>
    <row r="2572" spans="30:176" ht="12.75" customHeight="1" x14ac:dyDescent="0.2">
      <c r="AD2572" s="63">
        <v>35992</v>
      </c>
      <c r="AE2572" s="64">
        <v>36039</v>
      </c>
      <c r="AF2572" s="68" t="s">
        <v>4836</v>
      </c>
      <c r="AG2572" s="66" t="s">
        <v>4837</v>
      </c>
      <c r="AH2572" s="67">
        <v>2.2000000000000002</v>
      </c>
      <c r="AI2572" s="68" t="s">
        <v>2280</v>
      </c>
      <c r="AJ2572" s="67">
        <v>0</v>
      </c>
      <c r="AK2572" s="69">
        <v>-1000000</v>
      </c>
      <c r="FT2572" s="14"/>
    </row>
    <row r="2573" spans="30:176" ht="12.75" customHeight="1" x14ac:dyDescent="0.2">
      <c r="AD2573" s="63">
        <v>35992</v>
      </c>
      <c r="AE2573" s="64">
        <v>36039</v>
      </c>
      <c r="AF2573" s="68" t="s">
        <v>4836</v>
      </c>
      <c r="AG2573" s="66" t="s">
        <v>4874</v>
      </c>
      <c r="AH2573" s="67">
        <v>2.1850000000000001</v>
      </c>
      <c r="AI2573" s="68" t="s">
        <v>2254</v>
      </c>
      <c r="AJ2573" s="67">
        <v>0</v>
      </c>
      <c r="AK2573" s="69">
        <v>500000</v>
      </c>
      <c r="FT2573" s="14"/>
    </row>
    <row r="2574" spans="30:176" ht="12.75" customHeight="1" x14ac:dyDescent="0.2">
      <c r="AD2574" s="63">
        <v>35992</v>
      </c>
      <c r="AE2574" s="64">
        <v>36039</v>
      </c>
      <c r="AF2574" s="68" t="s">
        <v>4836</v>
      </c>
      <c r="AG2574" s="66" t="s">
        <v>4875</v>
      </c>
      <c r="AH2574" s="67">
        <v>2.27</v>
      </c>
      <c r="AI2574" s="68" t="s">
        <v>2254</v>
      </c>
      <c r="AJ2574" s="67">
        <v>0</v>
      </c>
      <c r="AK2574" s="69">
        <v>500000</v>
      </c>
      <c r="FT2574" s="14"/>
    </row>
    <row r="2575" spans="30:176" ht="12.75" customHeight="1" x14ac:dyDescent="0.2">
      <c r="AD2575" s="63">
        <v>35997</v>
      </c>
      <c r="AE2575" s="64">
        <v>36039</v>
      </c>
      <c r="AF2575" s="68" t="s">
        <v>4842</v>
      </c>
      <c r="AG2575" s="66" t="s">
        <v>4857</v>
      </c>
      <c r="AH2575" s="67">
        <v>1.97</v>
      </c>
      <c r="AI2575" s="68" t="s">
        <v>2280</v>
      </c>
      <c r="AJ2575" s="67">
        <v>0</v>
      </c>
      <c r="AK2575" s="69">
        <v>1000000</v>
      </c>
      <c r="FT2575" s="14"/>
    </row>
    <row r="2576" spans="30:176" ht="12.75" customHeight="1" x14ac:dyDescent="0.2">
      <c r="AD2576" s="63">
        <v>35999</v>
      </c>
      <c r="AE2576" s="64">
        <v>36039</v>
      </c>
      <c r="AF2576" s="68" t="s">
        <v>4858</v>
      </c>
      <c r="AG2576" s="66"/>
      <c r="AH2576" s="67">
        <v>1.97</v>
      </c>
      <c r="AI2576" s="68" t="s">
        <v>2280</v>
      </c>
      <c r="AJ2576" s="67">
        <v>0</v>
      </c>
      <c r="AK2576" s="69">
        <v>-286375</v>
      </c>
      <c r="FT2576" s="14"/>
    </row>
    <row r="2577" spans="30:176" ht="12.75" customHeight="1" x14ac:dyDescent="0.2">
      <c r="AD2577" s="63">
        <v>36004</v>
      </c>
      <c r="AE2577" s="64">
        <v>36039</v>
      </c>
      <c r="AF2577" s="68" t="s">
        <v>4876</v>
      </c>
      <c r="AG2577" s="66" t="s">
        <v>4877</v>
      </c>
      <c r="AH2577" s="67">
        <v>1.94</v>
      </c>
      <c r="AI2577" s="68" t="s">
        <v>2280</v>
      </c>
      <c r="AJ2577" s="67">
        <v>0</v>
      </c>
      <c r="AK2577" s="69">
        <v>2000000</v>
      </c>
      <c r="FT2577" s="14"/>
    </row>
    <row r="2578" spans="30:176" ht="12.75" customHeight="1" x14ac:dyDescent="0.2">
      <c r="AD2578" s="63">
        <v>36005</v>
      </c>
      <c r="AE2578" s="64">
        <v>36039</v>
      </c>
      <c r="AF2578" s="68" t="s">
        <v>4878</v>
      </c>
      <c r="AG2578" s="66" t="s">
        <v>4879</v>
      </c>
      <c r="AH2578" s="67">
        <v>1.905</v>
      </c>
      <c r="AI2578" s="68" t="s">
        <v>2280</v>
      </c>
      <c r="AJ2578" s="67">
        <v>0</v>
      </c>
      <c r="AK2578" s="69">
        <v>2000000</v>
      </c>
      <c r="FT2578" s="14"/>
    </row>
    <row r="2579" spans="30:176" ht="12.75" customHeight="1" x14ac:dyDescent="0.2">
      <c r="AD2579" s="63">
        <v>36005</v>
      </c>
      <c r="AE2579" s="64">
        <v>36039</v>
      </c>
      <c r="AF2579" s="68" t="s">
        <v>4878</v>
      </c>
      <c r="AG2579" s="66" t="s">
        <v>4880</v>
      </c>
      <c r="AH2579" s="67">
        <v>1.9575</v>
      </c>
      <c r="AI2579" s="68" t="s">
        <v>2254</v>
      </c>
      <c r="AJ2579" s="67">
        <v>0</v>
      </c>
      <c r="AK2579" s="69">
        <v>-1000000</v>
      </c>
      <c r="FT2579" s="14"/>
    </row>
    <row r="2580" spans="30:176" ht="12.75" customHeight="1" x14ac:dyDescent="0.2">
      <c r="AD2580" s="63">
        <v>36005</v>
      </c>
      <c r="AE2580" s="64">
        <v>36039</v>
      </c>
      <c r="AF2580" s="68" t="s">
        <v>4878</v>
      </c>
      <c r="AG2580" s="66" t="s">
        <v>4879</v>
      </c>
      <c r="AH2580" s="67">
        <v>1.9550000000000001</v>
      </c>
      <c r="AI2580" s="68" t="s">
        <v>2280</v>
      </c>
      <c r="AJ2580" s="67">
        <v>0</v>
      </c>
      <c r="AK2580" s="69">
        <v>1000000</v>
      </c>
      <c r="FT2580" s="14"/>
    </row>
    <row r="2581" spans="30:176" ht="12.75" customHeight="1" x14ac:dyDescent="0.2">
      <c r="AD2581" s="63">
        <v>36010</v>
      </c>
      <c r="AE2581" s="64">
        <v>36039</v>
      </c>
      <c r="AF2581" s="68" t="s">
        <v>4881</v>
      </c>
      <c r="AG2581" s="66" t="s">
        <v>4882</v>
      </c>
      <c r="AH2581" s="67">
        <v>1.54</v>
      </c>
      <c r="AI2581" s="68" t="s">
        <v>2280</v>
      </c>
      <c r="AJ2581" s="67">
        <v>0</v>
      </c>
      <c r="AK2581" s="69">
        <v>3000000</v>
      </c>
      <c r="FT2581" s="14"/>
    </row>
    <row r="2582" spans="30:176" ht="12.75" customHeight="1" x14ac:dyDescent="0.2">
      <c r="AD2582" s="63">
        <v>36011</v>
      </c>
      <c r="AE2582" s="64">
        <v>36039</v>
      </c>
      <c r="AF2582" s="68" t="s">
        <v>4883</v>
      </c>
      <c r="AG2582" s="66" t="s">
        <v>4884</v>
      </c>
      <c r="AH2582" s="67">
        <v>1.885</v>
      </c>
      <c r="AI2582" s="68" t="s">
        <v>2280</v>
      </c>
      <c r="AJ2582" s="67">
        <v>0</v>
      </c>
      <c r="AK2582" s="69">
        <v>2000000</v>
      </c>
      <c r="FT2582" s="14"/>
    </row>
    <row r="2583" spans="30:176" ht="12.75" customHeight="1" x14ac:dyDescent="0.2">
      <c r="AD2583" s="63">
        <v>36011</v>
      </c>
      <c r="AE2583" s="64">
        <v>36039</v>
      </c>
      <c r="AF2583" s="68" t="s">
        <v>4883</v>
      </c>
      <c r="AG2583" s="66" t="s">
        <v>4884</v>
      </c>
      <c r="AH2583" s="67">
        <v>1.895</v>
      </c>
      <c r="AI2583" s="68" t="s">
        <v>2280</v>
      </c>
      <c r="AJ2583" s="67">
        <v>0</v>
      </c>
      <c r="AK2583" s="69">
        <v>1000000</v>
      </c>
      <c r="FT2583" s="14"/>
    </row>
    <row r="2584" spans="30:176" ht="12.75" customHeight="1" x14ac:dyDescent="0.2">
      <c r="AD2584" s="63">
        <v>36011</v>
      </c>
      <c r="AE2584" s="64">
        <v>36039</v>
      </c>
      <c r="AF2584" s="68" t="s">
        <v>4883</v>
      </c>
      <c r="AG2584" s="66" t="s">
        <v>4884</v>
      </c>
      <c r="AH2584" s="67">
        <v>1.88</v>
      </c>
      <c r="AI2584" s="68" t="s">
        <v>2280</v>
      </c>
      <c r="AJ2584" s="67">
        <v>0</v>
      </c>
      <c r="AK2584" s="69">
        <v>1000000</v>
      </c>
      <c r="FT2584" s="14"/>
    </row>
    <row r="2585" spans="30:176" ht="12.75" customHeight="1" x14ac:dyDescent="0.2">
      <c r="AD2585" s="63">
        <v>36011</v>
      </c>
      <c r="AE2585" s="64">
        <v>36039</v>
      </c>
      <c r="AF2585" s="68" t="s">
        <v>4883</v>
      </c>
      <c r="AG2585" s="66" t="s">
        <v>4884</v>
      </c>
      <c r="AH2585" s="67">
        <v>1.87</v>
      </c>
      <c r="AI2585" s="68" t="s">
        <v>2280</v>
      </c>
      <c r="AJ2585" s="67">
        <v>0</v>
      </c>
      <c r="AK2585" s="69">
        <v>1000000</v>
      </c>
      <c r="FT2585" s="14"/>
    </row>
    <row r="2586" spans="30:176" ht="12.75" customHeight="1" x14ac:dyDescent="0.2">
      <c r="AD2586" s="63">
        <v>36013</v>
      </c>
      <c r="AE2586" s="64">
        <v>36039</v>
      </c>
      <c r="AF2586" s="68" t="s">
        <v>4885</v>
      </c>
      <c r="AG2586" s="66" t="s">
        <v>4886</v>
      </c>
      <c r="AH2586" s="67">
        <v>1.84</v>
      </c>
      <c r="AI2586" s="68" t="s">
        <v>2254</v>
      </c>
      <c r="AJ2586" s="67">
        <v>0</v>
      </c>
      <c r="AK2586" s="69">
        <v>-1500000</v>
      </c>
      <c r="FT2586" s="14"/>
    </row>
    <row r="2587" spans="30:176" ht="12.75" customHeight="1" x14ac:dyDescent="0.2">
      <c r="AD2587" s="63">
        <v>36013</v>
      </c>
      <c r="AE2587" s="64">
        <v>36039</v>
      </c>
      <c r="AF2587" s="68" t="s">
        <v>4885</v>
      </c>
      <c r="AG2587" s="66" t="s">
        <v>4886</v>
      </c>
      <c r="AH2587" s="67">
        <v>1.83</v>
      </c>
      <c r="AI2587" s="68" t="s">
        <v>2254</v>
      </c>
      <c r="AJ2587" s="67">
        <v>0</v>
      </c>
      <c r="AK2587" s="69">
        <v>-1000000</v>
      </c>
      <c r="FT2587" s="14"/>
    </row>
    <row r="2588" spans="30:176" ht="12.75" customHeight="1" x14ac:dyDescent="0.2">
      <c r="AD2588" s="63">
        <v>36017</v>
      </c>
      <c r="AE2588" s="64">
        <v>36039</v>
      </c>
      <c r="AF2588" s="68" t="s">
        <v>4887</v>
      </c>
      <c r="AG2588" s="66" t="s">
        <v>4888</v>
      </c>
      <c r="AH2588" s="67">
        <v>1.875</v>
      </c>
      <c r="AI2588" s="68" t="s">
        <v>2280</v>
      </c>
      <c r="AJ2588" s="67">
        <v>0</v>
      </c>
      <c r="AK2588" s="69">
        <v>-1000000</v>
      </c>
      <c r="FT2588" s="14"/>
    </row>
    <row r="2589" spans="30:176" ht="12.75" customHeight="1" x14ac:dyDescent="0.2">
      <c r="AD2589" s="63">
        <v>36017</v>
      </c>
      <c r="AE2589" s="64">
        <v>36039</v>
      </c>
      <c r="AF2589" s="68" t="s">
        <v>4887</v>
      </c>
      <c r="AG2589" s="66" t="s">
        <v>4888</v>
      </c>
      <c r="AH2589" s="67">
        <v>1.89</v>
      </c>
      <c r="AI2589" s="68" t="s">
        <v>2280</v>
      </c>
      <c r="AJ2589" s="67">
        <v>0</v>
      </c>
      <c r="AK2589" s="69">
        <v>-1000000</v>
      </c>
      <c r="FT2589" s="14"/>
    </row>
    <row r="2590" spans="30:176" ht="12.75" customHeight="1" x14ac:dyDescent="0.2">
      <c r="AD2590" s="63">
        <v>36019</v>
      </c>
      <c r="AE2590" s="64">
        <v>36039</v>
      </c>
      <c r="AF2590" s="68" t="s">
        <v>4890</v>
      </c>
      <c r="AG2590" s="66" t="s">
        <v>4891</v>
      </c>
      <c r="AH2590" s="67">
        <v>1.825</v>
      </c>
      <c r="AI2590" s="68" t="s">
        <v>2254</v>
      </c>
      <c r="AJ2590" s="67">
        <v>0</v>
      </c>
      <c r="AK2590" s="69">
        <v>-1000000</v>
      </c>
      <c r="FT2590" s="14"/>
    </row>
    <row r="2591" spans="30:176" ht="12.75" customHeight="1" x14ac:dyDescent="0.2">
      <c r="AD2591" s="63">
        <v>36019</v>
      </c>
      <c r="AE2591" s="64">
        <v>36039</v>
      </c>
      <c r="AF2591" s="68" t="s">
        <v>4890</v>
      </c>
      <c r="AG2591" s="66" t="s">
        <v>4892</v>
      </c>
      <c r="AH2591" s="67">
        <v>1.8049999999999999</v>
      </c>
      <c r="AI2591" s="68" t="s">
        <v>2254</v>
      </c>
      <c r="AJ2591" s="67">
        <v>0</v>
      </c>
      <c r="AK2591" s="69">
        <v>-1000000</v>
      </c>
      <c r="FT2591" s="14"/>
    </row>
    <row r="2592" spans="30:176" ht="12.75" customHeight="1" x14ac:dyDescent="0.2">
      <c r="AD2592" s="63">
        <v>36027</v>
      </c>
      <c r="AE2592" s="64">
        <v>36039</v>
      </c>
      <c r="AF2592" s="68" t="s">
        <v>4893</v>
      </c>
      <c r="AG2592" s="66" t="s">
        <v>4903</v>
      </c>
      <c r="AH2592" s="67">
        <v>1.96</v>
      </c>
      <c r="AI2592" s="68" t="s">
        <v>2254</v>
      </c>
      <c r="AJ2592" s="67">
        <v>0</v>
      </c>
      <c r="AK2592" s="69">
        <v>-1000000</v>
      </c>
      <c r="FT2592" s="14"/>
    </row>
    <row r="2593" spans="30:176" ht="12.75" x14ac:dyDescent="0.2">
      <c r="AK2593" s="69">
        <f>SUM(AK2533:AK2592)</f>
        <v>1208632</v>
      </c>
      <c r="FT2593" s="14"/>
    </row>
    <row r="2594" spans="30:176" ht="12.75" x14ac:dyDescent="0.2">
      <c r="AK2594" s="69"/>
      <c r="FT2594" s="14"/>
    </row>
    <row r="2595" spans="30:176" ht="12.75" x14ac:dyDescent="0.2">
      <c r="AK2595" s="69"/>
      <c r="FT2595" s="14"/>
    </row>
    <row r="2596" spans="30:176" ht="12.75" x14ac:dyDescent="0.2">
      <c r="AD2596" s="63">
        <v>35311</v>
      </c>
      <c r="AE2596" s="64">
        <v>36069</v>
      </c>
      <c r="AF2596" s="65" t="s">
        <v>4543</v>
      </c>
      <c r="AG2596" s="66" t="s">
        <v>4544</v>
      </c>
      <c r="AH2596" s="67">
        <v>1.925</v>
      </c>
      <c r="AI2596" s="68" t="s">
        <v>2254</v>
      </c>
      <c r="AJ2596" s="67">
        <v>0</v>
      </c>
      <c r="AK2596" s="69">
        <v>2000000</v>
      </c>
      <c r="FT2596" s="14"/>
    </row>
    <row r="2597" spans="30:176" ht="12.75" x14ac:dyDescent="0.2">
      <c r="AD2597" s="63">
        <v>35319</v>
      </c>
      <c r="AE2597" s="64">
        <v>36069</v>
      </c>
      <c r="AF2597" s="65" t="s">
        <v>3611</v>
      </c>
      <c r="AG2597" s="66" t="s">
        <v>2734</v>
      </c>
      <c r="AH2597" s="67">
        <v>1.9450000000000001</v>
      </c>
      <c r="AI2597" s="68" t="s">
        <v>2280</v>
      </c>
      <c r="AJ2597" s="67">
        <v>0</v>
      </c>
      <c r="AK2597" s="69">
        <v>500000</v>
      </c>
      <c r="FT2597" s="14"/>
    </row>
    <row r="2598" spans="30:176" ht="12.75" x14ac:dyDescent="0.2">
      <c r="AD2598" s="63">
        <v>35418</v>
      </c>
      <c r="AE2598" s="64">
        <v>36069</v>
      </c>
      <c r="AF2598" s="65" t="s">
        <v>4145</v>
      </c>
      <c r="AG2598" s="66" t="s">
        <v>4146</v>
      </c>
      <c r="AH2598" s="67">
        <v>2.2170000000000001</v>
      </c>
      <c r="AI2598" s="68" t="s">
        <v>2280</v>
      </c>
      <c r="AJ2598" s="67">
        <v>0</v>
      </c>
      <c r="AK2598" s="69">
        <v>2000000</v>
      </c>
      <c r="FT2598" s="14"/>
    </row>
    <row r="2599" spans="30:176" ht="12.75" x14ac:dyDescent="0.2">
      <c r="AD2599" s="63">
        <v>35495</v>
      </c>
      <c r="AE2599" s="64">
        <v>36069</v>
      </c>
      <c r="AF2599" s="68" t="s">
        <v>4547</v>
      </c>
      <c r="AG2599" s="66" t="s">
        <v>4548</v>
      </c>
      <c r="AH2599" s="67">
        <v>2.2238000000000002</v>
      </c>
      <c r="AI2599" s="68" t="s">
        <v>2280</v>
      </c>
      <c r="AJ2599" s="67">
        <v>0</v>
      </c>
      <c r="AK2599" s="69">
        <v>150000</v>
      </c>
      <c r="FT2599" s="14"/>
    </row>
    <row r="2600" spans="30:176" ht="12.75" x14ac:dyDescent="0.2">
      <c r="AD2600" s="63">
        <v>35681</v>
      </c>
      <c r="AE2600" s="64">
        <v>36069</v>
      </c>
      <c r="AF2600" s="68" t="s">
        <v>4156</v>
      </c>
      <c r="AG2600" s="66" t="s">
        <v>4864</v>
      </c>
      <c r="AH2600" s="67">
        <v>2.13</v>
      </c>
      <c r="AI2600" s="68" t="s">
        <v>2254</v>
      </c>
      <c r="AJ2600" s="67">
        <v>0</v>
      </c>
      <c r="AK2600" s="69">
        <v>500000</v>
      </c>
      <c r="FT2600" s="14"/>
    </row>
    <row r="2601" spans="30:176" ht="12.75" x14ac:dyDescent="0.2">
      <c r="AD2601" s="63">
        <v>35724</v>
      </c>
      <c r="AE2601" s="64">
        <v>36069</v>
      </c>
      <c r="AF2601" s="68" t="s">
        <v>4121</v>
      </c>
      <c r="AG2601" s="66" t="s">
        <v>4904</v>
      </c>
      <c r="AH2601" s="67">
        <v>2.3149999999999999</v>
      </c>
      <c r="AI2601" s="68" t="s">
        <v>2280</v>
      </c>
      <c r="AJ2601" s="67">
        <v>0</v>
      </c>
      <c r="AK2601" s="69">
        <v>2000000</v>
      </c>
      <c r="FT2601" s="14"/>
    </row>
    <row r="2602" spans="30:176" ht="12.75" x14ac:dyDescent="0.2">
      <c r="AD2602" s="63">
        <v>35727</v>
      </c>
      <c r="AE2602" s="64">
        <v>36069</v>
      </c>
      <c r="AF2602" s="68" t="s">
        <v>4133</v>
      </c>
      <c r="AG2602" s="66" t="s">
        <v>4134</v>
      </c>
      <c r="AH2602" s="67">
        <v>2.2799999999999998</v>
      </c>
      <c r="AI2602" s="68" t="s">
        <v>2280</v>
      </c>
      <c r="AJ2602" s="67">
        <v>0</v>
      </c>
      <c r="AK2602" s="69">
        <v>1000000</v>
      </c>
      <c r="FT2602" s="14"/>
    </row>
    <row r="2603" spans="30:176" ht="12.75" x14ac:dyDescent="0.2">
      <c r="AD2603" s="63">
        <v>35807</v>
      </c>
      <c r="AE2603" s="64">
        <v>36069</v>
      </c>
      <c r="AF2603" s="68" t="s">
        <v>4433</v>
      </c>
      <c r="AG2603" s="66" t="s">
        <v>4434</v>
      </c>
      <c r="AH2603" s="67">
        <v>2.1749999999999998</v>
      </c>
      <c r="AI2603" s="68" t="s">
        <v>2280</v>
      </c>
      <c r="AJ2603" s="67">
        <v>0</v>
      </c>
      <c r="AK2603" s="69">
        <v>-2500000</v>
      </c>
      <c r="FT2603" s="14"/>
    </row>
    <row r="2604" spans="30:176" ht="12.75" x14ac:dyDescent="0.2">
      <c r="AD2604" s="63">
        <v>35815</v>
      </c>
      <c r="AE2604" s="64">
        <v>36069</v>
      </c>
      <c r="AF2604" s="68" t="s">
        <v>4440</v>
      </c>
      <c r="AG2604" s="66" t="s">
        <v>4442</v>
      </c>
      <c r="AH2604" s="67">
        <v>2.23</v>
      </c>
      <c r="AI2604" s="68" t="s">
        <v>2280</v>
      </c>
      <c r="AJ2604" s="67">
        <v>0</v>
      </c>
      <c r="AK2604" s="69">
        <v>-2000000</v>
      </c>
      <c r="FT2604" s="14"/>
    </row>
    <row r="2605" spans="30:176" ht="12.75" x14ac:dyDescent="0.2">
      <c r="AD2605" s="63">
        <v>35815</v>
      </c>
      <c r="AE2605" s="64">
        <v>36069</v>
      </c>
      <c r="AF2605" s="68" t="s">
        <v>4440</v>
      </c>
      <c r="AG2605" s="66" t="s">
        <v>4442</v>
      </c>
      <c r="AH2605" s="67">
        <v>2.2349999999999999</v>
      </c>
      <c r="AI2605" s="68" t="s">
        <v>2280</v>
      </c>
      <c r="AJ2605" s="67">
        <v>0</v>
      </c>
      <c r="AK2605" s="69">
        <v>-2000000</v>
      </c>
      <c r="FT2605" s="14"/>
    </row>
    <row r="2606" spans="30:176" ht="12.75" x14ac:dyDescent="0.2">
      <c r="AD2606" s="63">
        <v>35816</v>
      </c>
      <c r="AE2606" s="64">
        <v>36069</v>
      </c>
      <c r="AF2606" s="68" t="s">
        <v>4443</v>
      </c>
      <c r="AG2606" s="66" t="s">
        <v>4444</v>
      </c>
      <c r="AH2606" s="67">
        <v>2.2320000000000002</v>
      </c>
      <c r="AI2606" s="68" t="s">
        <v>2280</v>
      </c>
      <c r="AJ2606" s="67">
        <v>0</v>
      </c>
      <c r="AK2606" s="69">
        <v>-1750000</v>
      </c>
      <c r="FT2606" s="14"/>
    </row>
    <row r="2607" spans="30:176" ht="12.75" x14ac:dyDescent="0.2">
      <c r="AD2607" s="63">
        <v>35837</v>
      </c>
      <c r="AE2607" s="64">
        <v>36069</v>
      </c>
      <c r="AF2607" s="68" t="s">
        <v>4527</v>
      </c>
      <c r="AG2607" s="66" t="s">
        <v>4609</v>
      </c>
      <c r="AH2607" s="67">
        <v>2.37</v>
      </c>
      <c r="AI2607" s="68" t="s">
        <v>2254</v>
      </c>
      <c r="AJ2607" s="67">
        <v>0</v>
      </c>
      <c r="AK2607" s="69">
        <v>-579350</v>
      </c>
      <c r="FT2607" s="14"/>
    </row>
    <row r="2608" spans="30:176" ht="12.75" x14ac:dyDescent="0.2">
      <c r="AD2608" s="63">
        <v>35856</v>
      </c>
      <c r="AE2608" s="64">
        <v>36069</v>
      </c>
      <c r="AF2608" s="68" t="s">
        <v>4576</v>
      </c>
      <c r="AG2608" s="66" t="s">
        <v>4577</v>
      </c>
      <c r="AH2608" s="67">
        <v>2.41</v>
      </c>
      <c r="AI2608" s="68" t="s">
        <v>2254</v>
      </c>
      <c r="AJ2608" s="67">
        <v>0</v>
      </c>
      <c r="AK2608" s="69">
        <v>1000000</v>
      </c>
      <c r="FT2608" s="14"/>
    </row>
    <row r="2609" spans="30:176" ht="12.75" x14ac:dyDescent="0.2">
      <c r="AD2609" s="63">
        <v>35886</v>
      </c>
      <c r="AE2609" s="64">
        <v>36069</v>
      </c>
      <c r="AF2609" s="68" t="s">
        <v>4616</v>
      </c>
      <c r="AG2609" s="66" t="s">
        <v>4617</v>
      </c>
      <c r="AH2609" s="67">
        <v>2.57</v>
      </c>
      <c r="AI2609" s="68" t="s">
        <v>2254</v>
      </c>
      <c r="AJ2609" s="67">
        <v>0</v>
      </c>
      <c r="AK2609" s="69">
        <v>-150000</v>
      </c>
      <c r="FT2609" s="14"/>
    </row>
    <row r="2610" spans="30:176" ht="12.75" x14ac:dyDescent="0.2">
      <c r="AD2610" s="63">
        <v>35921</v>
      </c>
      <c r="AE2610" s="64">
        <v>36069</v>
      </c>
      <c r="AF2610" s="68" t="s">
        <v>4753</v>
      </c>
      <c r="AG2610" s="66" t="s">
        <v>4754</v>
      </c>
      <c r="AH2610" s="67">
        <v>2.33</v>
      </c>
      <c r="AI2610" s="68" t="s">
        <v>2280</v>
      </c>
      <c r="AJ2610" s="67">
        <v>0</v>
      </c>
      <c r="AK2610" s="69">
        <v>-500000</v>
      </c>
      <c r="FT2610" s="14"/>
    </row>
    <row r="2611" spans="30:176" ht="12.75" x14ac:dyDescent="0.2">
      <c r="AD2611" s="63">
        <v>35926</v>
      </c>
      <c r="AE2611" s="64">
        <v>36069</v>
      </c>
      <c r="AF2611" s="68" t="s">
        <v>4755</v>
      </c>
      <c r="AG2611" s="66" t="s">
        <v>4756</v>
      </c>
      <c r="AH2611" s="67">
        <v>2.4</v>
      </c>
      <c r="AI2611" s="68" t="s">
        <v>2254</v>
      </c>
      <c r="AJ2611" s="67">
        <v>0</v>
      </c>
      <c r="AK2611" s="69">
        <v>300000</v>
      </c>
      <c r="FT2611" s="14"/>
    </row>
    <row r="2612" spans="30:176" ht="12.75" x14ac:dyDescent="0.2">
      <c r="AD2612" s="63">
        <v>35937</v>
      </c>
      <c r="AE2612" s="64">
        <v>36069</v>
      </c>
      <c r="AF2612" s="68" t="s">
        <v>4765</v>
      </c>
      <c r="AG2612" s="66" t="s">
        <v>4766</v>
      </c>
      <c r="AH2612" s="67">
        <v>2.2200000000000002</v>
      </c>
      <c r="AI2612" s="68" t="s">
        <v>2254</v>
      </c>
      <c r="AJ2612" s="67">
        <v>0</v>
      </c>
      <c r="AK2612" s="69">
        <v>-1000000</v>
      </c>
      <c r="FT2612" s="14"/>
    </row>
    <row r="2613" spans="30:176" ht="12.75" x14ac:dyDescent="0.2">
      <c r="AD2613" s="63">
        <v>35954</v>
      </c>
      <c r="AE2613" s="64">
        <v>36069</v>
      </c>
      <c r="AF2613" s="68" t="s">
        <v>4905</v>
      </c>
      <c r="AG2613" s="66"/>
      <c r="AH2613" s="67">
        <v>2.13</v>
      </c>
      <c r="AI2613" s="68" t="s">
        <v>2254</v>
      </c>
      <c r="AJ2613" s="67">
        <v>0</v>
      </c>
      <c r="AK2613" s="69">
        <v>500000</v>
      </c>
      <c r="FT2613" s="14"/>
    </row>
    <row r="2614" spans="30:176" ht="12.75" x14ac:dyDescent="0.2">
      <c r="AD2614" s="63">
        <v>35954</v>
      </c>
      <c r="AE2614" s="64">
        <v>36069</v>
      </c>
      <c r="AF2614" s="68" t="s">
        <v>4906</v>
      </c>
      <c r="AG2614" s="66" t="s">
        <v>4907</v>
      </c>
      <c r="AH2614" s="67">
        <v>2.1349999999999998</v>
      </c>
      <c r="AI2614" s="68" t="s">
        <v>2280</v>
      </c>
      <c r="AJ2614" s="67">
        <v>0</v>
      </c>
      <c r="AK2614" s="69">
        <v>-500000</v>
      </c>
      <c r="FT2614" s="14"/>
    </row>
    <row r="2615" spans="30:176" ht="12.75" x14ac:dyDescent="0.2">
      <c r="AD2615" s="63">
        <v>35955</v>
      </c>
      <c r="AE2615" s="64">
        <v>36069</v>
      </c>
      <c r="AF2615" s="68" t="s">
        <v>4908</v>
      </c>
      <c r="AG2615" s="66" t="s">
        <v>4909</v>
      </c>
      <c r="AH2615" s="67">
        <v>2.125</v>
      </c>
      <c r="AI2615" s="68" t="s">
        <v>2254</v>
      </c>
      <c r="AJ2615" s="67">
        <v>0</v>
      </c>
      <c r="AK2615" s="69">
        <v>-1000000</v>
      </c>
      <c r="FT2615" s="14"/>
    </row>
    <row r="2616" spans="30:176" ht="12.75" x14ac:dyDescent="0.2">
      <c r="AD2616" s="63">
        <v>35956</v>
      </c>
      <c r="AE2616" s="64">
        <v>36069</v>
      </c>
      <c r="AF2616" s="68" t="s">
        <v>4910</v>
      </c>
      <c r="AG2616" s="66" t="s">
        <v>4911</v>
      </c>
      <c r="AH2616" s="67">
        <v>2.085</v>
      </c>
      <c r="AI2616" s="68" t="s">
        <v>2254</v>
      </c>
      <c r="AJ2616" s="67">
        <v>0</v>
      </c>
      <c r="AK2616" s="69">
        <v>-500000</v>
      </c>
      <c r="FT2616" s="14"/>
    </row>
    <row r="2617" spans="30:176" ht="12.75" x14ac:dyDescent="0.2">
      <c r="AD2617" s="63">
        <v>35961</v>
      </c>
      <c r="AE2617" s="64">
        <v>36069</v>
      </c>
      <c r="AF2617" s="68" t="s">
        <v>4785</v>
      </c>
      <c r="AG2617" s="66" t="s">
        <v>4786</v>
      </c>
      <c r="AH2617" s="67">
        <v>2.2250000000000001</v>
      </c>
      <c r="AI2617" s="68" t="s">
        <v>2280</v>
      </c>
      <c r="AJ2617" s="67">
        <v>0</v>
      </c>
      <c r="AK2617" s="69">
        <v>500000</v>
      </c>
      <c r="FT2617" s="14"/>
    </row>
    <row r="2618" spans="30:176" ht="12.75" x14ac:dyDescent="0.2">
      <c r="AD2618" s="63">
        <v>35961</v>
      </c>
      <c r="AE2618" s="64">
        <v>36069</v>
      </c>
      <c r="AF2618" s="68" t="s">
        <v>4785</v>
      </c>
      <c r="AG2618" s="66" t="s">
        <v>4786</v>
      </c>
      <c r="AH2618" s="67">
        <v>2.21</v>
      </c>
      <c r="AI2618" s="68" t="s">
        <v>2254</v>
      </c>
      <c r="AJ2618" s="67">
        <v>0</v>
      </c>
      <c r="AK2618" s="69">
        <v>-500000</v>
      </c>
      <c r="FT2618" s="14"/>
    </row>
    <row r="2619" spans="30:176" ht="12.75" x14ac:dyDescent="0.2">
      <c r="AD2619" s="63">
        <v>35963</v>
      </c>
      <c r="AE2619" s="64">
        <v>36069</v>
      </c>
      <c r="AF2619" s="68" t="s">
        <v>4787</v>
      </c>
      <c r="AG2619" s="66" t="s">
        <v>4788</v>
      </c>
      <c r="AH2619" s="67">
        <v>2.1349999999999998</v>
      </c>
      <c r="AI2619" s="68" t="s">
        <v>2254</v>
      </c>
      <c r="AJ2619" s="67">
        <v>0</v>
      </c>
      <c r="AK2619" s="69">
        <v>-500000</v>
      </c>
      <c r="FT2619" s="14"/>
    </row>
    <row r="2620" spans="30:176" ht="12.75" x14ac:dyDescent="0.2">
      <c r="AD2620" s="63">
        <v>35986</v>
      </c>
      <c r="AE2620" s="64">
        <v>36069</v>
      </c>
      <c r="AF2620" s="68" t="s">
        <v>4870</v>
      </c>
      <c r="AG2620" s="66" t="s">
        <v>4912</v>
      </c>
      <c r="AH2620" s="67">
        <v>2.41</v>
      </c>
      <c r="AI2620" s="68" t="s">
        <v>2254</v>
      </c>
      <c r="AJ2620" s="67">
        <v>0</v>
      </c>
      <c r="AK2620" s="69">
        <v>1000000</v>
      </c>
      <c r="FT2620" s="14"/>
    </row>
    <row r="2621" spans="30:176" ht="12.75" x14ac:dyDescent="0.2">
      <c r="AD2621" s="63">
        <v>35989</v>
      </c>
      <c r="AE2621" s="64">
        <v>36069</v>
      </c>
      <c r="AF2621" s="68" t="s">
        <v>4872</v>
      </c>
      <c r="AG2621" s="66" t="s">
        <v>4873</v>
      </c>
      <c r="AH2621" s="67">
        <v>2.3199999999999998</v>
      </c>
      <c r="AI2621" s="68" t="s">
        <v>2280</v>
      </c>
      <c r="AJ2621" s="67">
        <v>0</v>
      </c>
      <c r="AK2621" s="69">
        <v>-500000</v>
      </c>
      <c r="FT2621" s="14"/>
    </row>
    <row r="2622" spans="30:176" ht="12.75" x14ac:dyDescent="0.2">
      <c r="AD2622" s="63">
        <v>35989</v>
      </c>
      <c r="AE2622" s="64">
        <v>36069</v>
      </c>
      <c r="AF2622" s="68" t="s">
        <v>4872</v>
      </c>
      <c r="AG2622" s="66" t="s">
        <v>4873</v>
      </c>
      <c r="AH2622" s="67">
        <v>2.5</v>
      </c>
      <c r="AI2622" s="68" t="s">
        <v>2280</v>
      </c>
      <c r="AJ2622" s="67">
        <v>0</v>
      </c>
      <c r="AK2622" s="69">
        <v>-1000000</v>
      </c>
      <c r="FT2622" s="14"/>
    </row>
    <row r="2623" spans="30:176" ht="12.75" x14ac:dyDescent="0.2">
      <c r="AD2623" s="63">
        <v>35990</v>
      </c>
      <c r="AE2623" s="64">
        <v>36069</v>
      </c>
      <c r="AF2623" s="68" t="s">
        <v>4913</v>
      </c>
      <c r="AG2623" s="66" t="s">
        <v>4914</v>
      </c>
      <c r="AH2623" s="67">
        <v>2.3250000000000002</v>
      </c>
      <c r="AI2623" s="68" t="s">
        <v>2280</v>
      </c>
      <c r="AJ2623" s="67">
        <v>0</v>
      </c>
      <c r="AK2623" s="69">
        <v>-500000</v>
      </c>
      <c r="FT2623" s="14"/>
    </row>
    <row r="2624" spans="30:176" ht="12.75" x14ac:dyDescent="0.2">
      <c r="AD2624" s="63">
        <v>35990</v>
      </c>
      <c r="AE2624" s="64">
        <v>36069</v>
      </c>
      <c r="AF2624" s="68" t="s">
        <v>4913</v>
      </c>
      <c r="AG2624" s="66" t="s">
        <v>4915</v>
      </c>
      <c r="AH2624" s="67">
        <v>2.31</v>
      </c>
      <c r="AI2624" s="68" t="s">
        <v>2280</v>
      </c>
      <c r="AJ2624" s="67">
        <v>0</v>
      </c>
      <c r="AK2624" s="69">
        <v>-500000</v>
      </c>
      <c r="FT2624" s="14"/>
    </row>
    <row r="2625" spans="30:176" ht="12.75" x14ac:dyDescent="0.2">
      <c r="AD2625" s="63">
        <v>35992</v>
      </c>
      <c r="AE2625" s="64">
        <v>36069</v>
      </c>
      <c r="AF2625" s="68" t="s">
        <v>4836</v>
      </c>
      <c r="AG2625" s="66" t="s">
        <v>4837</v>
      </c>
      <c r="AH2625" s="67">
        <v>2.2149999999999999</v>
      </c>
      <c r="AI2625" s="68" t="s">
        <v>2280</v>
      </c>
      <c r="AJ2625" s="67">
        <v>0</v>
      </c>
      <c r="AK2625" s="69">
        <v>-1000000</v>
      </c>
      <c r="FT2625" s="14"/>
    </row>
    <row r="2626" spans="30:176" ht="12.75" x14ac:dyDescent="0.2">
      <c r="AD2626" s="63">
        <v>35997</v>
      </c>
      <c r="AE2626" s="64">
        <v>36069</v>
      </c>
      <c r="AF2626" s="68" t="s">
        <v>4842</v>
      </c>
      <c r="AG2626" s="66"/>
      <c r="AH2626" s="67">
        <v>2.06</v>
      </c>
      <c r="AI2626" s="68" t="s">
        <v>2254</v>
      </c>
      <c r="AJ2626" s="67">
        <v>0</v>
      </c>
      <c r="AK2626" s="69">
        <v>500000</v>
      </c>
      <c r="FT2626" s="14"/>
    </row>
    <row r="2627" spans="30:176" ht="12.75" x14ac:dyDescent="0.2">
      <c r="AD2627" s="63">
        <v>36005</v>
      </c>
      <c r="AE2627" s="64">
        <v>36069</v>
      </c>
      <c r="AF2627" s="68" t="s">
        <v>4878</v>
      </c>
      <c r="AG2627" s="66" t="s">
        <v>4880</v>
      </c>
      <c r="AH2627" s="67">
        <v>2.0274999999999999</v>
      </c>
      <c r="AI2627" s="68" t="s">
        <v>2254</v>
      </c>
      <c r="AJ2627" s="67">
        <v>0</v>
      </c>
      <c r="AK2627" s="69">
        <v>-1500000</v>
      </c>
      <c r="FT2627" s="14"/>
    </row>
    <row r="2628" spans="30:176" ht="12.75" x14ac:dyDescent="0.2">
      <c r="AD2628" s="63">
        <v>36005</v>
      </c>
      <c r="AE2628" s="64">
        <v>36069</v>
      </c>
      <c r="AF2628" s="68" t="s">
        <v>4878</v>
      </c>
      <c r="AG2628" s="66" t="s">
        <v>4879</v>
      </c>
      <c r="AH2628" s="67">
        <v>2.0249999999999999</v>
      </c>
      <c r="AI2628" s="68" t="s">
        <v>2280</v>
      </c>
      <c r="AJ2628" s="67">
        <v>0</v>
      </c>
      <c r="AK2628" s="69">
        <v>1500000</v>
      </c>
      <c r="FT2628" s="14"/>
    </row>
    <row r="2629" spans="30:176" ht="12.75" x14ac:dyDescent="0.2">
      <c r="AD2629" s="63">
        <v>36014</v>
      </c>
      <c r="AE2629" s="64">
        <v>36069</v>
      </c>
      <c r="AF2629" s="68" t="s">
        <v>4885</v>
      </c>
      <c r="AG2629" s="66" t="s">
        <v>4916</v>
      </c>
      <c r="AH2629" s="67">
        <v>1.87</v>
      </c>
      <c r="AI2629" s="68" t="s">
        <v>2280</v>
      </c>
      <c r="AJ2629" s="67">
        <v>0</v>
      </c>
      <c r="AK2629" s="69">
        <v>-1000000</v>
      </c>
      <c r="FT2629" s="14"/>
    </row>
    <row r="2630" spans="30:176" ht="12.75" x14ac:dyDescent="0.2">
      <c r="AD2630" s="63">
        <v>36032</v>
      </c>
      <c r="AE2630" s="64">
        <v>36069</v>
      </c>
      <c r="AF2630" s="68" t="s">
        <v>4917</v>
      </c>
      <c r="AG2630" s="66" t="s">
        <v>4918</v>
      </c>
      <c r="AH2630" s="67">
        <v>1.89</v>
      </c>
      <c r="AI2630" s="68" t="s">
        <v>2280</v>
      </c>
      <c r="AJ2630" s="67">
        <v>0</v>
      </c>
      <c r="AK2630" s="69">
        <v>2000000</v>
      </c>
      <c r="FT2630" s="14"/>
    </row>
    <row r="2631" spans="30:176" ht="12.75" x14ac:dyDescent="0.2">
      <c r="AD2631" s="63">
        <v>36032</v>
      </c>
      <c r="AE2631" s="64">
        <v>36069</v>
      </c>
      <c r="AF2631" s="68" t="s">
        <v>4917</v>
      </c>
      <c r="AG2631" s="66" t="s">
        <v>4918</v>
      </c>
      <c r="AH2631" s="67">
        <v>1.87</v>
      </c>
      <c r="AI2631" s="68" t="s">
        <v>2280</v>
      </c>
      <c r="AJ2631" s="67">
        <v>0</v>
      </c>
      <c r="AK2631" s="69">
        <v>2000000</v>
      </c>
      <c r="FT2631" s="14"/>
    </row>
    <row r="2632" spans="30:176" ht="12.75" x14ac:dyDescent="0.2">
      <c r="AD2632" s="63">
        <v>36032</v>
      </c>
      <c r="AE2632" s="64">
        <v>36069</v>
      </c>
      <c r="AF2632" s="68" t="s">
        <v>4917</v>
      </c>
      <c r="AG2632" s="66" t="s">
        <v>4918</v>
      </c>
      <c r="AH2632" s="67">
        <v>1.885</v>
      </c>
      <c r="AI2632" s="68" t="s">
        <v>2280</v>
      </c>
      <c r="AJ2632" s="67">
        <v>0</v>
      </c>
      <c r="AK2632" s="69">
        <v>1000000</v>
      </c>
      <c r="FT2632" s="14"/>
    </row>
    <row r="2633" spans="30:176" ht="12.75" x14ac:dyDescent="0.2">
      <c r="AD2633" s="63">
        <v>36032</v>
      </c>
      <c r="AE2633" s="64">
        <v>36069</v>
      </c>
      <c r="AF2633" s="68" t="s">
        <v>4917</v>
      </c>
      <c r="AG2633" s="66" t="s">
        <v>4918</v>
      </c>
      <c r="AH2633" s="67">
        <v>1.865</v>
      </c>
      <c r="AI2633" s="68" t="s">
        <v>2280</v>
      </c>
      <c r="AJ2633" s="67">
        <v>0</v>
      </c>
      <c r="AK2633" s="69">
        <v>1000000</v>
      </c>
      <c r="FT2633" s="14"/>
    </row>
    <row r="2634" spans="30:176" ht="12.75" x14ac:dyDescent="0.2">
      <c r="AD2634" s="63">
        <v>36033</v>
      </c>
      <c r="AE2634" s="64">
        <v>36069</v>
      </c>
      <c r="AF2634" s="68" t="s">
        <v>4972</v>
      </c>
      <c r="AG2634" s="66" t="s">
        <v>4973</v>
      </c>
      <c r="AH2634" s="67">
        <v>1.84</v>
      </c>
      <c r="AI2634" s="68" t="s">
        <v>2254</v>
      </c>
      <c r="AJ2634" s="67">
        <v>0</v>
      </c>
      <c r="AK2634" s="69">
        <v>1000000</v>
      </c>
      <c r="FT2634" s="14"/>
    </row>
    <row r="2635" spans="30:176" ht="12.75" x14ac:dyDescent="0.2">
      <c r="AD2635" s="63">
        <v>36034</v>
      </c>
      <c r="AE2635" s="64">
        <v>36069</v>
      </c>
      <c r="AF2635" s="68" t="s">
        <v>4974</v>
      </c>
      <c r="AG2635" s="66" t="s">
        <v>4975</v>
      </c>
      <c r="AH2635" s="67">
        <v>1.77</v>
      </c>
      <c r="AI2635" s="68" t="s">
        <v>2280</v>
      </c>
      <c r="AJ2635" s="67">
        <v>0</v>
      </c>
      <c r="AK2635" s="69">
        <v>-1000000</v>
      </c>
      <c r="FT2635" s="14"/>
    </row>
    <row r="2636" spans="30:176" ht="12.75" x14ac:dyDescent="0.2">
      <c r="AD2636" s="63">
        <v>36038</v>
      </c>
      <c r="AE2636" s="64">
        <v>36069</v>
      </c>
      <c r="AF2636" s="68" t="s">
        <v>4976</v>
      </c>
      <c r="AG2636" s="66" t="s">
        <v>4977</v>
      </c>
      <c r="AH2636" s="67">
        <v>1.75</v>
      </c>
      <c r="AI2636" s="68" t="s">
        <v>2254</v>
      </c>
      <c r="AJ2636" s="67">
        <v>0</v>
      </c>
      <c r="AK2636" s="69">
        <v>-1000000</v>
      </c>
      <c r="FT2636" s="14"/>
    </row>
    <row r="2637" spans="30:176" ht="12.75" x14ac:dyDescent="0.2">
      <c r="AD2637" s="63">
        <v>36038</v>
      </c>
      <c r="AE2637" s="64">
        <v>36069</v>
      </c>
      <c r="AF2637" s="68" t="s">
        <v>4976</v>
      </c>
      <c r="AG2637" s="66" t="s">
        <v>4978</v>
      </c>
      <c r="AH2637" s="67">
        <v>1.66</v>
      </c>
      <c r="AI2637" s="68" t="s">
        <v>2280</v>
      </c>
      <c r="AJ2637" s="67">
        <v>0</v>
      </c>
      <c r="AK2637" s="69">
        <v>-600000</v>
      </c>
      <c r="FT2637" s="14"/>
    </row>
    <row r="2638" spans="30:176" ht="12.75" x14ac:dyDescent="0.2">
      <c r="AD2638" s="63">
        <v>36038</v>
      </c>
      <c r="AE2638" s="64">
        <v>36069</v>
      </c>
      <c r="AF2638" s="68" t="s">
        <v>4976</v>
      </c>
      <c r="AG2638" s="66" t="s">
        <v>4979</v>
      </c>
      <c r="AH2638" s="67">
        <v>1.7350000000000001</v>
      </c>
      <c r="AI2638" s="68" t="s">
        <v>2280</v>
      </c>
      <c r="AJ2638" s="67">
        <v>0</v>
      </c>
      <c r="AK2638" s="69">
        <v>2000000</v>
      </c>
      <c r="FT2638" s="14"/>
    </row>
    <row r="2639" spans="30:176" ht="12.75" x14ac:dyDescent="0.2">
      <c r="AD2639" s="63">
        <v>36039</v>
      </c>
      <c r="AE2639" s="64">
        <v>36069</v>
      </c>
      <c r="AF2639" s="68" t="s">
        <v>4980</v>
      </c>
      <c r="AG2639" s="66" t="s">
        <v>4981</v>
      </c>
      <c r="AH2639" s="67">
        <v>1.83</v>
      </c>
      <c r="AI2639" s="68" t="s">
        <v>2280</v>
      </c>
      <c r="AJ2639" s="67">
        <v>0</v>
      </c>
      <c r="AK2639" s="69">
        <v>2000000</v>
      </c>
      <c r="FT2639" s="14"/>
    </row>
    <row r="2640" spans="30:176" ht="12.75" x14ac:dyDescent="0.2">
      <c r="AD2640" s="63">
        <v>36053</v>
      </c>
      <c r="AE2640" s="64">
        <v>36069</v>
      </c>
      <c r="AF2640" s="68" t="s">
        <v>4992</v>
      </c>
      <c r="AG2640" s="66"/>
      <c r="AH2640" s="67">
        <v>2.04</v>
      </c>
      <c r="AI2640" s="68" t="s">
        <v>2280</v>
      </c>
      <c r="AJ2640" s="67">
        <v>0</v>
      </c>
      <c r="AK2640" s="69">
        <v>-979797</v>
      </c>
      <c r="FT2640" s="14"/>
    </row>
    <row r="2641" spans="30:176" ht="12.75" x14ac:dyDescent="0.2">
      <c r="AD2641" s="63">
        <v>36053</v>
      </c>
      <c r="AE2641" s="64">
        <v>36069</v>
      </c>
      <c r="AF2641" s="68" t="s">
        <v>4993</v>
      </c>
      <c r="AG2641" s="66" t="s">
        <v>4994</v>
      </c>
      <c r="AH2641" s="67">
        <v>1.9650000000000001</v>
      </c>
      <c r="AI2641" s="68" t="s">
        <v>2254</v>
      </c>
      <c r="AJ2641" s="67">
        <v>0</v>
      </c>
      <c r="AK2641" s="69">
        <v>1200000</v>
      </c>
      <c r="FT2641" s="14"/>
    </row>
    <row r="2642" spans="30:176" ht="12.75" x14ac:dyDescent="0.2">
      <c r="AD2642" s="63">
        <v>36054</v>
      </c>
      <c r="AE2642" s="64">
        <v>36069</v>
      </c>
      <c r="AF2642" s="68" t="s">
        <v>4995</v>
      </c>
      <c r="AG2642" s="66"/>
      <c r="AH2642" s="67">
        <v>2.17</v>
      </c>
      <c r="AI2642" s="68" t="s">
        <v>2280</v>
      </c>
      <c r="AJ2642" s="67">
        <v>0</v>
      </c>
      <c r="AK2642" s="69">
        <v>30303</v>
      </c>
      <c r="FT2642" s="14"/>
    </row>
    <row r="2643" spans="30:176" ht="12.75" x14ac:dyDescent="0.2">
      <c r="AD2643" s="63">
        <v>36055</v>
      </c>
      <c r="AE2643" s="64">
        <v>36069</v>
      </c>
      <c r="AF2643" s="68" t="s">
        <v>4996</v>
      </c>
      <c r="AG2643" s="66" t="s">
        <v>4997</v>
      </c>
      <c r="AH2643" s="67">
        <v>2.12</v>
      </c>
      <c r="AI2643" s="68" t="s">
        <v>2280</v>
      </c>
      <c r="AJ2643" s="67">
        <v>0</v>
      </c>
      <c r="AK2643" s="69">
        <v>-500000</v>
      </c>
      <c r="FT2643" s="14"/>
    </row>
    <row r="2644" spans="30:176" ht="12.75" x14ac:dyDescent="0.2">
      <c r="AD2644" s="63">
        <v>36056</v>
      </c>
      <c r="AE2644" s="64">
        <v>36069</v>
      </c>
      <c r="AF2644" s="68" t="s">
        <v>4998</v>
      </c>
      <c r="AG2644" s="66" t="s">
        <v>4999</v>
      </c>
      <c r="AH2644" s="67">
        <v>2.29</v>
      </c>
      <c r="AI2644" s="68" t="s">
        <v>2254</v>
      </c>
      <c r="AJ2644" s="67">
        <v>0</v>
      </c>
      <c r="AK2644" s="69">
        <v>380000</v>
      </c>
      <c r="FT2644" s="14"/>
    </row>
    <row r="2645" spans="30:176" ht="12.75" x14ac:dyDescent="0.2">
      <c r="AD2645" s="63">
        <v>36059</v>
      </c>
      <c r="AE2645" s="64">
        <v>36069</v>
      </c>
      <c r="AF2645" s="68" t="s">
        <v>5000</v>
      </c>
      <c r="AG2645" s="66"/>
      <c r="AH2645" s="67">
        <v>2.2599999999999998</v>
      </c>
      <c r="AI2645" s="68" t="s">
        <v>2254</v>
      </c>
      <c r="AJ2645" s="67">
        <v>0</v>
      </c>
      <c r="AK2645" s="69">
        <v>-1150650</v>
      </c>
      <c r="FT2645" s="14"/>
    </row>
    <row r="2646" spans="30:176" ht="12.75" x14ac:dyDescent="0.2">
      <c r="AD2646" s="63">
        <v>36059</v>
      </c>
      <c r="AE2646" s="64">
        <v>36069</v>
      </c>
      <c r="AF2646" s="68" t="s">
        <v>5000</v>
      </c>
      <c r="AG2646" s="66"/>
      <c r="AH2646" s="67">
        <v>2.2599999999999998</v>
      </c>
      <c r="AI2646" s="68" t="s">
        <v>2280</v>
      </c>
      <c r="AJ2646" s="67">
        <v>0</v>
      </c>
      <c r="AK2646" s="69">
        <v>1150650</v>
      </c>
      <c r="FT2646" s="14"/>
    </row>
    <row r="2647" spans="30:176" ht="12.75" x14ac:dyDescent="0.2">
      <c r="AD2647" s="63">
        <v>36059</v>
      </c>
      <c r="AE2647" s="64">
        <v>36069</v>
      </c>
      <c r="AF2647" s="68" t="s">
        <v>5000</v>
      </c>
      <c r="AG2647" s="66"/>
      <c r="AH2647" s="67">
        <v>2.1869999999999998</v>
      </c>
      <c r="AI2647" s="68" t="s">
        <v>2280</v>
      </c>
      <c r="AJ2647" s="67">
        <v>0</v>
      </c>
      <c r="AK2647" s="69">
        <v>120000</v>
      </c>
      <c r="FT2647" s="14"/>
    </row>
    <row r="2648" spans="30:176" ht="12.75" x14ac:dyDescent="0.2">
      <c r="AD2648" s="63">
        <v>36060</v>
      </c>
      <c r="AE2648" s="64">
        <v>36069</v>
      </c>
      <c r="AF2648" s="68" t="s">
        <v>5001</v>
      </c>
      <c r="AG2648" s="66" t="s">
        <v>5002</v>
      </c>
      <c r="AH2648" s="67">
        <v>2.31</v>
      </c>
      <c r="AI2648" s="68" t="s">
        <v>2280</v>
      </c>
      <c r="AJ2648" s="67">
        <v>0</v>
      </c>
      <c r="AK2648" s="69">
        <v>500000</v>
      </c>
      <c r="FT2648" s="14"/>
    </row>
    <row r="2649" spans="30:176" ht="12.75" x14ac:dyDescent="0.2">
      <c r="AD2649" s="63">
        <v>36060</v>
      </c>
      <c r="AE2649" s="64">
        <v>36069</v>
      </c>
      <c r="AF2649" s="68" t="s">
        <v>5001</v>
      </c>
      <c r="AG2649" s="66" t="s">
        <v>5002</v>
      </c>
      <c r="AH2649" s="67">
        <v>2.1800000000000002</v>
      </c>
      <c r="AI2649" s="68" t="s">
        <v>2280</v>
      </c>
      <c r="AJ2649" s="67">
        <v>0</v>
      </c>
      <c r="AK2649" s="69">
        <v>500000</v>
      </c>
      <c r="FT2649" s="14"/>
    </row>
    <row r="2650" spans="30:176" ht="12.75" x14ac:dyDescent="0.2">
      <c r="AD2650" s="63">
        <v>36061</v>
      </c>
      <c r="AE2650" s="64">
        <v>36069</v>
      </c>
      <c r="AF2650" s="68" t="s">
        <v>5004</v>
      </c>
      <c r="AG2650" s="66" t="s">
        <v>5005</v>
      </c>
      <c r="AH2650" s="67">
        <v>2.15</v>
      </c>
      <c r="AI2650" s="68" t="s">
        <v>2254</v>
      </c>
      <c r="AJ2650" s="67">
        <v>0</v>
      </c>
      <c r="AK2650" s="69">
        <v>-1000000</v>
      </c>
      <c r="FT2650" s="14"/>
    </row>
    <row r="2651" spans="30:176" ht="12.75" customHeight="1" x14ac:dyDescent="0.2">
      <c r="AD2651" s="63">
        <v>36066</v>
      </c>
      <c r="AE2651" s="64">
        <v>36069</v>
      </c>
      <c r="AF2651" s="68" t="s">
        <v>5006</v>
      </c>
      <c r="AG2651" s="66" t="s">
        <v>5007</v>
      </c>
      <c r="AH2651" s="67">
        <v>2.11</v>
      </c>
      <c r="AI2651" s="68" t="s">
        <v>2254</v>
      </c>
      <c r="AJ2651" s="67">
        <v>0</v>
      </c>
      <c r="AK2651" s="69">
        <v>680000</v>
      </c>
      <c r="FT2651" s="14"/>
    </row>
    <row r="2652" spans="30:176" ht="12.75" x14ac:dyDescent="0.2">
      <c r="AK2652" s="69">
        <f>SUM(AK2596:AK2651)</f>
        <v>3301156</v>
      </c>
      <c r="FT2652" s="14"/>
    </row>
    <row r="2653" spans="30:176" ht="12.75" x14ac:dyDescent="0.2">
      <c r="AK2653" s="69"/>
      <c r="FT2653" s="14"/>
    </row>
    <row r="2654" spans="30:176" ht="12.75" x14ac:dyDescent="0.2">
      <c r="AD2654" s="63">
        <v>35495</v>
      </c>
      <c r="AE2654" s="64">
        <v>36100</v>
      </c>
      <c r="AF2654" s="68" t="s">
        <v>4547</v>
      </c>
      <c r="AG2654" s="66" t="s">
        <v>4548</v>
      </c>
      <c r="AH2654" s="67">
        <v>2.2238000000000002</v>
      </c>
      <c r="AI2654" s="68" t="s">
        <v>2280</v>
      </c>
      <c r="AJ2654" s="67">
        <v>0</v>
      </c>
      <c r="AK2654" s="69">
        <v>150000</v>
      </c>
      <c r="FT2654" s="14"/>
    </row>
    <row r="2655" spans="30:176" ht="12.75" x14ac:dyDescent="0.2">
      <c r="AD2655" s="63">
        <v>35828</v>
      </c>
      <c r="AE2655" s="64">
        <v>36100</v>
      </c>
      <c r="AF2655" s="68" t="s">
        <v>4514</v>
      </c>
      <c r="AG2655" s="66" t="s">
        <v>4516</v>
      </c>
      <c r="AH2655" s="67">
        <v>2.4870000000000001</v>
      </c>
      <c r="AI2655" s="68" t="s">
        <v>2280</v>
      </c>
      <c r="AJ2655" s="67">
        <v>0</v>
      </c>
      <c r="AK2655" s="69">
        <v>125000</v>
      </c>
      <c r="FT2655" s="14"/>
    </row>
    <row r="2656" spans="30:176" ht="12.75" x14ac:dyDescent="0.2">
      <c r="AD2656" s="63">
        <v>35837</v>
      </c>
      <c r="AE2656" s="64">
        <v>36100</v>
      </c>
      <c r="AF2656" s="68" t="s">
        <v>4527</v>
      </c>
      <c r="AG2656" s="66" t="s">
        <v>4609</v>
      </c>
      <c r="AH2656" s="67">
        <v>2.48</v>
      </c>
      <c r="AI2656" s="68" t="s">
        <v>2280</v>
      </c>
      <c r="AJ2656" s="67">
        <v>0</v>
      </c>
      <c r="AK2656" s="69">
        <v>3172034</v>
      </c>
      <c r="FT2656" s="14"/>
    </row>
    <row r="2657" spans="30:176" ht="12.75" x14ac:dyDescent="0.2">
      <c r="AD2657" s="63">
        <v>35926</v>
      </c>
      <c r="AE2657" s="64">
        <v>36100</v>
      </c>
      <c r="AF2657" s="68" t="s">
        <v>4755</v>
      </c>
      <c r="AG2657" s="66" t="s">
        <v>4756</v>
      </c>
      <c r="AH2657" s="67">
        <v>2.54</v>
      </c>
      <c r="AI2657" s="68" t="s">
        <v>2254</v>
      </c>
      <c r="AJ2657" s="67">
        <v>0</v>
      </c>
      <c r="AK2657" s="69">
        <v>300000</v>
      </c>
      <c r="FT2657" s="14"/>
    </row>
    <row r="2658" spans="30:176" ht="12.75" x14ac:dyDescent="0.2">
      <c r="AD2658" s="63">
        <v>35942</v>
      </c>
      <c r="AE2658" s="64">
        <v>36100</v>
      </c>
      <c r="AF2658" s="68" t="s">
        <v>4825</v>
      </c>
      <c r="AG2658" s="66" t="s">
        <v>4826</v>
      </c>
      <c r="AH2658" s="67">
        <v>2.395</v>
      </c>
      <c r="AI2658" s="68" t="s">
        <v>2280</v>
      </c>
      <c r="AJ2658" s="67">
        <v>0</v>
      </c>
      <c r="AK2658" s="69">
        <v>-300000</v>
      </c>
      <c r="FT2658" s="14"/>
    </row>
    <row r="2659" spans="30:176" ht="12.75" x14ac:dyDescent="0.2">
      <c r="AD2659" s="63">
        <v>35954</v>
      </c>
      <c r="AE2659" s="64">
        <v>36100</v>
      </c>
      <c r="AF2659" s="68" t="s">
        <v>4905</v>
      </c>
      <c r="AG2659" s="66"/>
      <c r="AH2659" s="67">
        <v>2.3374999999999999</v>
      </c>
      <c r="AI2659" s="68" t="s">
        <v>2254</v>
      </c>
      <c r="AJ2659" s="67">
        <v>0</v>
      </c>
      <c r="AK2659" s="69">
        <v>1000000</v>
      </c>
      <c r="FT2659" s="14"/>
    </row>
    <row r="2660" spans="30:176" ht="12.75" x14ac:dyDescent="0.2">
      <c r="AD2660" s="63">
        <v>35954</v>
      </c>
      <c r="AE2660" s="64">
        <v>36100</v>
      </c>
      <c r="AF2660" s="68" t="s">
        <v>4906</v>
      </c>
      <c r="AG2660" s="66" t="s">
        <v>4907</v>
      </c>
      <c r="AH2660" s="67">
        <v>2.34</v>
      </c>
      <c r="AI2660" s="68" t="s">
        <v>2280</v>
      </c>
      <c r="AJ2660" s="67">
        <v>0</v>
      </c>
      <c r="AK2660" s="69">
        <v>-1000000</v>
      </c>
      <c r="FT2660" s="14"/>
    </row>
    <row r="2661" spans="30:176" ht="12.75" x14ac:dyDescent="0.2">
      <c r="AD2661" s="63">
        <v>35957</v>
      </c>
      <c r="AE2661" s="64">
        <v>36100</v>
      </c>
      <c r="AF2661" s="68" t="s">
        <v>5008</v>
      </c>
      <c r="AG2661" s="66" t="s">
        <v>5009</v>
      </c>
      <c r="AH2661" s="67">
        <v>2.3050000000000002</v>
      </c>
      <c r="AI2661" s="68" t="s">
        <v>2280</v>
      </c>
      <c r="AJ2661" s="67">
        <v>0</v>
      </c>
      <c r="AK2661" s="69">
        <v>-250000</v>
      </c>
      <c r="FT2661" s="14"/>
    </row>
    <row r="2662" spans="30:176" ht="12.75" x14ac:dyDescent="0.2">
      <c r="AD2662" s="63">
        <v>35961</v>
      </c>
      <c r="AE2662" s="64">
        <v>36100</v>
      </c>
      <c r="AF2662" s="68" t="s">
        <v>4785</v>
      </c>
      <c r="AG2662" s="66" t="s">
        <v>4786</v>
      </c>
      <c r="AH2662" s="67">
        <v>2.4249999999999998</v>
      </c>
      <c r="AI2662" s="68" t="s">
        <v>2280</v>
      </c>
      <c r="AJ2662" s="67">
        <v>0</v>
      </c>
      <c r="AK2662" s="69">
        <v>1000000</v>
      </c>
      <c r="FT2662" s="14"/>
    </row>
    <row r="2663" spans="30:176" ht="12.75" x14ac:dyDescent="0.2">
      <c r="AD2663" s="63">
        <v>35961</v>
      </c>
      <c r="AE2663" s="64">
        <v>36100</v>
      </c>
      <c r="AF2663" s="68" t="s">
        <v>4785</v>
      </c>
      <c r="AG2663" s="66" t="s">
        <v>4786</v>
      </c>
      <c r="AH2663" s="67">
        <v>2.42</v>
      </c>
      <c r="AI2663" s="68" t="s">
        <v>2280</v>
      </c>
      <c r="AJ2663" s="67">
        <v>0</v>
      </c>
      <c r="AK2663" s="69">
        <v>1000000</v>
      </c>
      <c r="FT2663" s="14"/>
    </row>
    <row r="2664" spans="30:176" ht="12.75" x14ac:dyDescent="0.2">
      <c r="AD2664" s="63">
        <v>35961</v>
      </c>
      <c r="AE2664" s="64">
        <v>36100</v>
      </c>
      <c r="AF2664" s="68" t="s">
        <v>4785</v>
      </c>
      <c r="AG2664" s="66" t="s">
        <v>5009</v>
      </c>
      <c r="AH2664" s="67">
        <v>2.4249999999999998</v>
      </c>
      <c r="AI2664" s="68" t="s">
        <v>2254</v>
      </c>
      <c r="AJ2664" s="67">
        <v>0</v>
      </c>
      <c r="AK2664" s="69">
        <v>-1500000</v>
      </c>
      <c r="FT2664" s="14"/>
    </row>
    <row r="2665" spans="30:176" ht="12.75" x14ac:dyDescent="0.2">
      <c r="AD2665" s="63">
        <v>35962</v>
      </c>
      <c r="AE2665" s="64">
        <v>36100</v>
      </c>
      <c r="AF2665" s="68" t="s">
        <v>5010</v>
      </c>
      <c r="AG2665" s="66"/>
      <c r="AH2665" s="67">
        <v>2.4024999999999999</v>
      </c>
      <c r="AI2665" s="68" t="s">
        <v>2254</v>
      </c>
      <c r="AJ2665" s="67">
        <v>0</v>
      </c>
      <c r="AK2665" s="69">
        <v>500000</v>
      </c>
      <c r="FT2665" s="14"/>
    </row>
    <row r="2666" spans="30:176" ht="12.75" x14ac:dyDescent="0.2">
      <c r="AD2666" s="63">
        <v>35962</v>
      </c>
      <c r="AE2666" s="64">
        <v>36100</v>
      </c>
      <c r="AF2666" s="68" t="s">
        <v>5010</v>
      </c>
      <c r="AG2666" s="66" t="s">
        <v>5011</v>
      </c>
      <c r="AH2666" s="67">
        <v>2.4049999999999998</v>
      </c>
      <c r="AI2666" s="68" t="s">
        <v>2280</v>
      </c>
      <c r="AJ2666" s="67">
        <v>0</v>
      </c>
      <c r="AK2666" s="69">
        <v>-500000</v>
      </c>
      <c r="FT2666" s="14"/>
    </row>
    <row r="2667" spans="30:176" ht="12.75" x14ac:dyDescent="0.2">
      <c r="AD2667" s="63">
        <v>35989</v>
      </c>
      <c r="AE2667" s="64">
        <v>36100</v>
      </c>
      <c r="AF2667" s="68" t="s">
        <v>4872</v>
      </c>
      <c r="AG2667" s="66" t="s">
        <v>4873</v>
      </c>
      <c r="AH2667" s="67">
        <v>2.5099999999999998</v>
      </c>
      <c r="AI2667" s="68" t="s">
        <v>2280</v>
      </c>
      <c r="AJ2667" s="67">
        <v>0</v>
      </c>
      <c r="AK2667" s="69">
        <v>-1000000</v>
      </c>
      <c r="FT2667" s="14"/>
    </row>
    <row r="2668" spans="30:176" ht="12.75" x14ac:dyDescent="0.2">
      <c r="AD2668" s="63">
        <v>35989</v>
      </c>
      <c r="AE2668" s="64">
        <v>36100</v>
      </c>
      <c r="AF2668" s="68" t="s">
        <v>4872</v>
      </c>
      <c r="AG2668" s="66" t="s">
        <v>5012</v>
      </c>
      <c r="AH2668" s="67">
        <v>2.5099999999999998</v>
      </c>
      <c r="AI2668" s="68" t="s">
        <v>2254</v>
      </c>
      <c r="AJ2668" s="67">
        <v>0</v>
      </c>
      <c r="AK2668" s="69">
        <v>1000000</v>
      </c>
      <c r="FT2668" s="14"/>
    </row>
    <row r="2669" spans="30:176" ht="12.75" x14ac:dyDescent="0.2">
      <c r="AD2669" s="63">
        <v>35997</v>
      </c>
      <c r="AE2669" s="64">
        <v>36100</v>
      </c>
      <c r="AF2669" s="68" t="s">
        <v>4842</v>
      </c>
      <c r="AG2669" s="66" t="s">
        <v>4857</v>
      </c>
      <c r="AH2669" s="67">
        <v>2.3250000000000002</v>
      </c>
      <c r="AI2669" s="68" t="s">
        <v>2280</v>
      </c>
      <c r="AJ2669" s="67">
        <v>0</v>
      </c>
      <c r="AK2669" s="69">
        <v>-500000</v>
      </c>
      <c r="FT2669" s="14"/>
    </row>
    <row r="2670" spans="30:176" ht="12.75" x14ac:dyDescent="0.2">
      <c r="AD2670" s="63">
        <v>35997</v>
      </c>
      <c r="AE2670" s="64">
        <v>36100</v>
      </c>
      <c r="AF2670" s="68" t="s">
        <v>4842</v>
      </c>
      <c r="AG2670" s="66" t="s">
        <v>4857</v>
      </c>
      <c r="AH2670" s="67">
        <v>2.34</v>
      </c>
      <c r="AI2670" s="68" t="s">
        <v>2280</v>
      </c>
      <c r="AJ2670" s="67">
        <v>0</v>
      </c>
      <c r="AK2670" s="69">
        <v>-700000</v>
      </c>
      <c r="FT2670" s="14"/>
    </row>
    <row r="2671" spans="30:176" ht="12.75" x14ac:dyDescent="0.2">
      <c r="AD2671" s="63">
        <v>35998</v>
      </c>
      <c r="AE2671" s="64">
        <v>36100</v>
      </c>
      <c r="AF2671" s="68" t="s">
        <v>5013</v>
      </c>
      <c r="AG2671" s="66" t="s">
        <v>5014</v>
      </c>
      <c r="AH2671" s="67">
        <v>2.2599999999999998</v>
      </c>
      <c r="AI2671" s="68" t="s">
        <v>2280</v>
      </c>
      <c r="AJ2671" s="67">
        <v>0</v>
      </c>
      <c r="AK2671" s="69">
        <v>-1000000</v>
      </c>
      <c r="FT2671" s="14"/>
    </row>
    <row r="2672" spans="30:176" ht="12.75" x14ac:dyDescent="0.2">
      <c r="AD2672" s="63">
        <v>36005</v>
      </c>
      <c r="AE2672" s="64">
        <v>36100</v>
      </c>
      <c r="AF2672" s="68" t="s">
        <v>4878</v>
      </c>
      <c r="AG2672" s="66" t="s">
        <v>4880</v>
      </c>
      <c r="AH2672" s="67">
        <v>2.2725</v>
      </c>
      <c r="AI2672" s="68" t="s">
        <v>2254</v>
      </c>
      <c r="AJ2672" s="67">
        <v>0</v>
      </c>
      <c r="AK2672" s="69">
        <v>-1000000</v>
      </c>
      <c r="FT2672" s="14"/>
    </row>
    <row r="2673" spans="30:176" ht="12.75" x14ac:dyDescent="0.2">
      <c r="AD2673" s="63">
        <v>36005</v>
      </c>
      <c r="AE2673" s="64">
        <v>36100</v>
      </c>
      <c r="AF2673" s="68" t="s">
        <v>4878</v>
      </c>
      <c r="AG2673" s="66" t="s">
        <v>4879</v>
      </c>
      <c r="AH2673" s="67">
        <v>2.27</v>
      </c>
      <c r="AI2673" s="68" t="s">
        <v>2280</v>
      </c>
      <c r="AJ2673" s="67">
        <v>0</v>
      </c>
      <c r="AK2673" s="69">
        <v>1000000</v>
      </c>
      <c r="FT2673" s="14"/>
    </row>
    <row r="2674" spans="30:176" ht="12.75" x14ac:dyDescent="0.2">
      <c r="AD2674" s="63">
        <v>36014</v>
      </c>
      <c r="AE2674" s="64">
        <v>36100</v>
      </c>
      <c r="AF2674" s="68" t="s">
        <v>4885</v>
      </c>
      <c r="AG2674" s="66" t="s">
        <v>4916</v>
      </c>
      <c r="AH2674" s="67">
        <v>2.1800000000000002</v>
      </c>
      <c r="AI2674" s="68" t="s">
        <v>2254</v>
      </c>
      <c r="AJ2674" s="67">
        <v>0</v>
      </c>
      <c r="AK2674" s="69">
        <v>-1000000</v>
      </c>
      <c r="FT2674" s="14"/>
    </row>
    <row r="2675" spans="30:176" ht="12.75" x14ac:dyDescent="0.2">
      <c r="AD2675" s="63">
        <v>36017</v>
      </c>
      <c r="AE2675" s="64">
        <v>36100</v>
      </c>
      <c r="AF2675" s="68" t="s">
        <v>4887</v>
      </c>
      <c r="AG2675" s="66" t="s">
        <v>4888</v>
      </c>
      <c r="AH2675" s="67">
        <v>2.1800000000000002</v>
      </c>
      <c r="AI2675" s="68" t="s">
        <v>2280</v>
      </c>
      <c r="AJ2675" s="67">
        <v>0</v>
      </c>
      <c r="AK2675" s="69">
        <v>-1000000</v>
      </c>
      <c r="FT2675" s="14"/>
    </row>
    <row r="2676" spans="30:176" ht="12.75" x14ac:dyDescent="0.2">
      <c r="AD2676" s="63">
        <v>36019</v>
      </c>
      <c r="AE2676" s="64">
        <v>36100</v>
      </c>
      <c r="AF2676" s="68" t="s">
        <v>4890</v>
      </c>
      <c r="AG2676" s="66" t="s">
        <v>4892</v>
      </c>
      <c r="AH2676" s="67">
        <v>2.12</v>
      </c>
      <c r="AI2676" s="68" t="s">
        <v>2280</v>
      </c>
      <c r="AJ2676" s="67">
        <v>0</v>
      </c>
      <c r="AK2676" s="69">
        <v>-1000000</v>
      </c>
      <c r="FT2676" s="14"/>
    </row>
    <row r="2677" spans="30:176" ht="12.75" x14ac:dyDescent="0.2">
      <c r="AD2677" s="63">
        <v>36032</v>
      </c>
      <c r="AE2677" s="64">
        <v>36100</v>
      </c>
      <c r="AF2677" s="68" t="s">
        <v>4917</v>
      </c>
      <c r="AG2677" s="66" t="s">
        <v>4918</v>
      </c>
      <c r="AH2677" s="67">
        <v>2.105</v>
      </c>
      <c r="AI2677" s="68" t="s">
        <v>2280</v>
      </c>
      <c r="AJ2677" s="67">
        <v>0</v>
      </c>
      <c r="AK2677" s="69">
        <v>-2000000</v>
      </c>
      <c r="FT2677" s="14"/>
    </row>
    <row r="2678" spans="30:176" ht="12.75" x14ac:dyDescent="0.2">
      <c r="AD2678" s="63">
        <v>36032</v>
      </c>
      <c r="AE2678" s="64">
        <v>36100</v>
      </c>
      <c r="AF2678" s="68" t="s">
        <v>4917</v>
      </c>
      <c r="AG2678" s="66" t="s">
        <v>4918</v>
      </c>
      <c r="AH2678" s="67">
        <v>2.09</v>
      </c>
      <c r="AI2678" s="68" t="s">
        <v>2280</v>
      </c>
      <c r="AJ2678" s="67">
        <v>0</v>
      </c>
      <c r="AK2678" s="69">
        <v>-2000000</v>
      </c>
      <c r="FT2678" s="14"/>
    </row>
    <row r="2679" spans="30:176" ht="12.75" x14ac:dyDescent="0.2">
      <c r="AD2679" s="63">
        <v>36033</v>
      </c>
      <c r="AE2679" s="64">
        <v>36100</v>
      </c>
      <c r="AF2679" s="68" t="s">
        <v>4972</v>
      </c>
      <c r="AG2679" s="66" t="s">
        <v>4973</v>
      </c>
      <c r="AH2679" s="67">
        <v>2.08</v>
      </c>
      <c r="AI2679" s="68" t="s">
        <v>2254</v>
      </c>
      <c r="AJ2679" s="67">
        <v>0</v>
      </c>
      <c r="AK2679" s="69">
        <v>1000000</v>
      </c>
      <c r="FT2679" s="14"/>
    </row>
    <row r="2680" spans="30:176" ht="12.75" x14ac:dyDescent="0.2">
      <c r="AD2680" s="63">
        <v>36038</v>
      </c>
      <c r="AE2680" s="64">
        <v>36100</v>
      </c>
      <c r="AF2680" s="68" t="s">
        <v>4976</v>
      </c>
      <c r="AG2680" s="66" t="s">
        <v>4977</v>
      </c>
      <c r="AH2680" s="67">
        <v>1.98</v>
      </c>
      <c r="AI2680" s="68" t="s">
        <v>2254</v>
      </c>
      <c r="AJ2680" s="67">
        <v>0</v>
      </c>
      <c r="AK2680" s="69">
        <v>-1000000</v>
      </c>
      <c r="FT2680" s="14"/>
    </row>
    <row r="2681" spans="30:176" ht="12.75" x14ac:dyDescent="0.2">
      <c r="AD2681" s="63">
        <v>36038</v>
      </c>
      <c r="AE2681" s="64">
        <v>36100</v>
      </c>
      <c r="AF2681" s="68" t="s">
        <v>4976</v>
      </c>
      <c r="AG2681" s="66" t="s">
        <v>4979</v>
      </c>
      <c r="AH2681" s="67">
        <v>1.9750000000000001</v>
      </c>
      <c r="AI2681" s="68" t="s">
        <v>2280</v>
      </c>
      <c r="AJ2681" s="67">
        <v>0</v>
      </c>
      <c r="AK2681" s="69">
        <v>1000000</v>
      </c>
      <c r="FT2681" s="14"/>
    </row>
    <row r="2682" spans="30:176" ht="12.75" x14ac:dyDescent="0.2">
      <c r="AD2682" s="63">
        <v>36040</v>
      </c>
      <c r="AE2682" s="64">
        <v>36100</v>
      </c>
      <c r="AF2682" s="68" t="s">
        <v>5015</v>
      </c>
      <c r="AG2682" s="66" t="s">
        <v>5016</v>
      </c>
      <c r="AH2682" s="67">
        <v>1.89</v>
      </c>
      <c r="AI2682" s="68" t="s">
        <v>2280</v>
      </c>
      <c r="AJ2682" s="67">
        <v>0</v>
      </c>
      <c r="AK2682" s="69">
        <v>-1000000</v>
      </c>
      <c r="FT2682" s="14"/>
    </row>
    <row r="2683" spans="30:176" ht="12.75" x14ac:dyDescent="0.2">
      <c r="AD2683" s="63">
        <v>36049</v>
      </c>
      <c r="AE2683" s="64">
        <v>36100</v>
      </c>
      <c r="AF2683" s="68" t="s">
        <v>5017</v>
      </c>
      <c r="AG2683" s="66" t="s">
        <v>5018</v>
      </c>
      <c r="AH2683" s="67">
        <v>2.16</v>
      </c>
      <c r="AI2683" s="68" t="s">
        <v>2280</v>
      </c>
      <c r="AJ2683" s="67">
        <v>0</v>
      </c>
      <c r="AK2683" s="69">
        <v>1000000</v>
      </c>
      <c r="FT2683" s="14"/>
    </row>
    <row r="2684" spans="30:176" ht="12.75" x14ac:dyDescent="0.2">
      <c r="AD2684" s="63">
        <v>36053</v>
      </c>
      <c r="AE2684" s="64">
        <v>36100</v>
      </c>
      <c r="AF2684" s="68" t="s">
        <v>4993</v>
      </c>
      <c r="AG2684" s="66" t="s">
        <v>4994</v>
      </c>
      <c r="AH2684" s="67">
        <v>2.2349999999999999</v>
      </c>
      <c r="AI2684" s="68" t="s">
        <v>2254</v>
      </c>
      <c r="AJ2684" s="67">
        <v>0</v>
      </c>
      <c r="AK2684" s="69">
        <v>2000000</v>
      </c>
      <c r="FT2684" s="14"/>
    </row>
    <row r="2685" spans="30:176" ht="12.75" x14ac:dyDescent="0.2">
      <c r="AD2685" s="63">
        <v>36053</v>
      </c>
      <c r="AE2685" s="64">
        <v>36100</v>
      </c>
      <c r="AF2685" s="68" t="s">
        <v>4993</v>
      </c>
      <c r="AG2685" s="66" t="s">
        <v>4994</v>
      </c>
      <c r="AH2685" s="67">
        <v>2.2149999999999999</v>
      </c>
      <c r="AI2685" s="68" t="s">
        <v>2254</v>
      </c>
      <c r="AJ2685" s="67">
        <v>0</v>
      </c>
      <c r="AK2685" s="69">
        <v>1000000</v>
      </c>
      <c r="FT2685" s="14"/>
    </row>
    <row r="2686" spans="30:176" ht="12.75" x14ac:dyDescent="0.2">
      <c r="AD2686" s="63">
        <v>36053</v>
      </c>
      <c r="AE2686" s="64">
        <v>36100</v>
      </c>
      <c r="AF2686" s="68" t="s">
        <v>4993</v>
      </c>
      <c r="AG2686" s="66" t="s">
        <v>4994</v>
      </c>
      <c r="AH2686" s="67">
        <v>2.2999999999999998</v>
      </c>
      <c r="AI2686" s="68" t="s">
        <v>2254</v>
      </c>
      <c r="AJ2686" s="67">
        <v>0</v>
      </c>
      <c r="AK2686" s="69">
        <v>2000000</v>
      </c>
      <c r="FT2686" s="14"/>
    </row>
    <row r="2687" spans="30:176" ht="12.75" x14ac:dyDescent="0.2">
      <c r="AD2687" s="63">
        <v>36053</v>
      </c>
      <c r="AE2687" s="64">
        <v>36100</v>
      </c>
      <c r="AF2687" s="68" t="s">
        <v>4993</v>
      </c>
      <c r="AG2687" s="66" t="s">
        <v>4994</v>
      </c>
      <c r="AH2687" s="67">
        <v>2.3199999999999998</v>
      </c>
      <c r="AI2687" s="68" t="s">
        <v>2254</v>
      </c>
      <c r="AJ2687" s="67">
        <v>0</v>
      </c>
      <c r="AK2687" s="69">
        <v>1500000</v>
      </c>
      <c r="FT2687" s="14"/>
    </row>
    <row r="2688" spans="30:176" ht="12.75" x14ac:dyDescent="0.2">
      <c r="AD2688" s="63">
        <v>36053</v>
      </c>
      <c r="AE2688" s="64">
        <v>36100</v>
      </c>
      <c r="AF2688" s="68" t="s">
        <v>4993</v>
      </c>
      <c r="AG2688" s="66" t="s">
        <v>4994</v>
      </c>
      <c r="AH2688" s="67">
        <v>2.3050000000000002</v>
      </c>
      <c r="AI2688" s="68" t="s">
        <v>2254</v>
      </c>
      <c r="AJ2688" s="67">
        <v>0</v>
      </c>
      <c r="AK2688" s="69">
        <v>1500000</v>
      </c>
      <c r="FT2688" s="14"/>
    </row>
    <row r="2689" spans="30:176" ht="12.75" x14ac:dyDescent="0.2">
      <c r="AD2689" s="63">
        <v>36054</v>
      </c>
      <c r="AE2689" s="64">
        <v>36100</v>
      </c>
      <c r="AF2689" s="68" t="s">
        <v>5019</v>
      </c>
      <c r="AG2689" s="66" t="s">
        <v>5020</v>
      </c>
      <c r="AH2689" s="67">
        <v>2.4049999999999998</v>
      </c>
      <c r="AI2689" s="68" t="s">
        <v>2280</v>
      </c>
      <c r="AJ2689" s="67">
        <v>0</v>
      </c>
      <c r="AK2689" s="69">
        <v>390000</v>
      </c>
      <c r="FT2689" s="14"/>
    </row>
    <row r="2690" spans="30:176" ht="12.75" x14ac:dyDescent="0.2">
      <c r="AD2690" s="63">
        <v>36055</v>
      </c>
      <c r="AE2690" s="64">
        <v>36100</v>
      </c>
      <c r="AF2690" s="68" t="s">
        <v>4996</v>
      </c>
      <c r="AG2690" s="66" t="s">
        <v>4997</v>
      </c>
      <c r="AH2690" s="67">
        <v>2.37</v>
      </c>
      <c r="AI2690" s="68" t="s">
        <v>2280</v>
      </c>
      <c r="AJ2690" s="67">
        <v>0</v>
      </c>
      <c r="AK2690" s="69">
        <v>-2000000</v>
      </c>
      <c r="FT2690" s="14"/>
    </row>
    <row r="2691" spans="30:176" ht="12.75" x14ac:dyDescent="0.2">
      <c r="AD2691" s="63">
        <v>36055</v>
      </c>
      <c r="AE2691" s="64">
        <v>36100</v>
      </c>
      <c r="AF2691" s="68" t="s">
        <v>4996</v>
      </c>
      <c r="AG2691" s="66" t="s">
        <v>4997</v>
      </c>
      <c r="AH2691" s="67">
        <v>2.355</v>
      </c>
      <c r="AI2691" s="68" t="s">
        <v>2280</v>
      </c>
      <c r="AJ2691" s="67">
        <v>0</v>
      </c>
      <c r="AK2691" s="69">
        <v>-500000</v>
      </c>
      <c r="FT2691" s="14"/>
    </row>
    <row r="2692" spans="30:176" ht="12.75" x14ac:dyDescent="0.2">
      <c r="AD2692" s="63">
        <v>36055</v>
      </c>
      <c r="AE2692" s="64">
        <v>36100</v>
      </c>
      <c r="AF2692" s="68" t="s">
        <v>4996</v>
      </c>
      <c r="AG2692" s="66" t="s">
        <v>4997</v>
      </c>
      <c r="AH2692" s="67">
        <v>2.36</v>
      </c>
      <c r="AI2692" s="68" t="s">
        <v>2280</v>
      </c>
      <c r="AJ2692" s="67">
        <v>0</v>
      </c>
      <c r="AK2692" s="69">
        <v>-500000</v>
      </c>
      <c r="FT2692" s="14"/>
    </row>
    <row r="2693" spans="30:176" ht="12.75" x14ac:dyDescent="0.2">
      <c r="AD2693" s="63">
        <v>36055</v>
      </c>
      <c r="AE2693" s="64">
        <v>36100</v>
      </c>
      <c r="AF2693" s="68" t="s">
        <v>4996</v>
      </c>
      <c r="AG2693" s="66" t="s">
        <v>4997</v>
      </c>
      <c r="AH2693" s="67">
        <v>2.37</v>
      </c>
      <c r="AI2693" s="68" t="s">
        <v>2280</v>
      </c>
      <c r="AJ2693" s="67">
        <v>0</v>
      </c>
      <c r="AK2693" s="69">
        <v>-500000</v>
      </c>
      <c r="FT2693" s="14"/>
    </row>
    <row r="2694" spans="30:176" ht="12.75" x14ac:dyDescent="0.2">
      <c r="AD2694" s="63">
        <v>36056</v>
      </c>
      <c r="AE2694" s="64">
        <v>36100</v>
      </c>
      <c r="AF2694" s="68" t="s">
        <v>4998</v>
      </c>
      <c r="AG2694" s="66" t="s">
        <v>4999</v>
      </c>
      <c r="AH2694" s="67">
        <v>2.52</v>
      </c>
      <c r="AI2694" s="68" t="s">
        <v>2254</v>
      </c>
      <c r="AJ2694" s="67">
        <v>0</v>
      </c>
      <c r="AK2694" s="69">
        <v>2500000</v>
      </c>
      <c r="FT2694" s="14"/>
    </row>
    <row r="2695" spans="30:176" ht="12.75" x14ac:dyDescent="0.2">
      <c r="AD2695" s="63">
        <v>36060</v>
      </c>
      <c r="AE2695" s="64">
        <v>36100</v>
      </c>
      <c r="AF2695" s="68" t="s">
        <v>5001</v>
      </c>
      <c r="AG2695" s="66" t="s">
        <v>5002</v>
      </c>
      <c r="AH2695" s="67">
        <v>2.4249999999999998</v>
      </c>
      <c r="AI2695" s="68" t="s">
        <v>2280</v>
      </c>
      <c r="AJ2695" s="67">
        <v>0</v>
      </c>
      <c r="AK2695" s="69">
        <v>210000</v>
      </c>
      <c r="FT2695" s="14"/>
    </row>
    <row r="2696" spans="30:176" ht="12.75" x14ac:dyDescent="0.2">
      <c r="AD2696" s="63">
        <v>36062</v>
      </c>
      <c r="AE2696" s="64">
        <v>36100</v>
      </c>
      <c r="AF2696" s="68" t="s">
        <v>5021</v>
      </c>
      <c r="AG2696" s="66" t="s">
        <v>5022</v>
      </c>
      <c r="AH2696" s="67">
        <v>2.42</v>
      </c>
      <c r="AI2696" s="68" t="s">
        <v>2280</v>
      </c>
      <c r="AJ2696" s="67">
        <v>0</v>
      </c>
      <c r="AK2696" s="69">
        <v>-500000</v>
      </c>
      <c r="FT2696" s="14"/>
    </row>
    <row r="2697" spans="30:176" ht="12.75" x14ac:dyDescent="0.2">
      <c r="AD2697" s="63">
        <v>36063</v>
      </c>
      <c r="AE2697" s="64">
        <v>36100</v>
      </c>
      <c r="AF2697" s="68" t="s">
        <v>5085</v>
      </c>
      <c r="AG2697" s="66" t="s">
        <v>5086</v>
      </c>
      <c r="AH2697" s="67">
        <v>2.4700000000000002</v>
      </c>
      <c r="AI2697" s="68" t="s">
        <v>2280</v>
      </c>
      <c r="AJ2697" s="67">
        <v>0</v>
      </c>
      <c r="AK2697" s="69">
        <v>-300000</v>
      </c>
      <c r="FT2697" s="14"/>
    </row>
    <row r="2698" spans="30:176" ht="12.75" x14ac:dyDescent="0.2">
      <c r="AD2698" s="63">
        <v>36066</v>
      </c>
      <c r="AE2698" s="64">
        <v>36100</v>
      </c>
      <c r="AF2698" s="68" t="s">
        <v>5006</v>
      </c>
      <c r="AG2698" s="66" t="s">
        <v>5007</v>
      </c>
      <c r="AH2698" s="67">
        <v>2.375</v>
      </c>
      <c r="AI2698" s="68" t="s">
        <v>2280</v>
      </c>
      <c r="AJ2698" s="67">
        <v>0</v>
      </c>
      <c r="AK2698" s="69">
        <v>-1200000</v>
      </c>
      <c r="FT2698" s="14"/>
    </row>
    <row r="2699" spans="30:176" ht="12.75" x14ac:dyDescent="0.2">
      <c r="AD2699" s="63">
        <v>36074</v>
      </c>
      <c r="AE2699" s="64">
        <v>36100</v>
      </c>
      <c r="AF2699" s="68" t="s">
        <v>5087</v>
      </c>
      <c r="AG2699" s="66" t="s">
        <v>5088</v>
      </c>
      <c r="AH2699" s="67">
        <v>2.3149999999999999</v>
      </c>
      <c r="AI2699" s="68" t="s">
        <v>2280</v>
      </c>
      <c r="AJ2699" s="67">
        <v>0</v>
      </c>
      <c r="AK2699" s="69">
        <v>-500000</v>
      </c>
      <c r="FT2699" s="14"/>
    </row>
    <row r="2700" spans="30:176" ht="12.75" x14ac:dyDescent="0.2">
      <c r="AD2700" s="63">
        <v>36075</v>
      </c>
      <c r="AE2700" s="64">
        <v>36100</v>
      </c>
      <c r="AF2700" s="68" t="s">
        <v>5090</v>
      </c>
      <c r="AG2700" s="66" t="s">
        <v>5091</v>
      </c>
      <c r="AH2700" s="67">
        <v>2.35</v>
      </c>
      <c r="AI2700" s="68" t="s">
        <v>2280</v>
      </c>
      <c r="AJ2700" s="67">
        <v>0</v>
      </c>
      <c r="AK2700" s="69">
        <v>600000</v>
      </c>
      <c r="FT2700" s="14"/>
    </row>
    <row r="2701" spans="30:176" ht="12.75" x14ac:dyDescent="0.2">
      <c r="AD2701" s="63">
        <v>36081</v>
      </c>
      <c r="AE2701" s="64">
        <v>36100</v>
      </c>
      <c r="AF2701" s="68" t="s">
        <v>5092</v>
      </c>
      <c r="AG2701" s="66" t="s">
        <v>5093</v>
      </c>
      <c r="AH2701" s="67">
        <v>2.0449999999999999</v>
      </c>
      <c r="AI2701" s="68" t="s">
        <v>2254</v>
      </c>
      <c r="AJ2701" s="67">
        <v>0</v>
      </c>
      <c r="AK2701" s="69">
        <v>-500000</v>
      </c>
      <c r="FT2701" s="14"/>
    </row>
    <row r="2702" spans="30:176" ht="12.75" x14ac:dyDescent="0.2">
      <c r="AD2702" s="63">
        <v>36084</v>
      </c>
      <c r="AE2702" s="64">
        <v>36100</v>
      </c>
      <c r="AF2702" s="68" t="s">
        <v>5094</v>
      </c>
      <c r="AG2702" s="66" t="s">
        <v>5099</v>
      </c>
      <c r="AH2702" s="67">
        <v>2.105</v>
      </c>
      <c r="AI2702" s="68" t="s">
        <v>2280</v>
      </c>
      <c r="AJ2702" s="67">
        <v>0</v>
      </c>
      <c r="AK2702" s="69">
        <v>-500000</v>
      </c>
      <c r="FT2702" s="14"/>
    </row>
    <row r="2703" spans="30:176" ht="12.75" x14ac:dyDescent="0.2">
      <c r="AD2703" s="63">
        <v>36087</v>
      </c>
      <c r="AE2703" s="64">
        <v>36100</v>
      </c>
      <c r="AF2703" s="68" t="s">
        <v>5100</v>
      </c>
      <c r="AG2703" s="66" t="s">
        <v>5101</v>
      </c>
      <c r="AH2703" s="67">
        <v>2.109</v>
      </c>
      <c r="AI2703" s="68" t="s">
        <v>2254</v>
      </c>
      <c r="AJ2703" s="67">
        <v>0</v>
      </c>
      <c r="AK2703" s="69">
        <v>-9102966</v>
      </c>
      <c r="FT2703" s="14"/>
    </row>
    <row r="2704" spans="30:176" ht="12.75" x14ac:dyDescent="0.2">
      <c r="AD2704" s="63">
        <v>36087</v>
      </c>
      <c r="AE2704" s="64">
        <v>36100</v>
      </c>
      <c r="AF2704" s="68" t="s">
        <v>5100</v>
      </c>
      <c r="AG2704" s="66" t="s">
        <v>5101</v>
      </c>
      <c r="AH2704" s="67">
        <v>2.109</v>
      </c>
      <c r="AI2704" s="68" t="s">
        <v>2280</v>
      </c>
      <c r="AJ2704" s="67">
        <v>0</v>
      </c>
      <c r="AK2704" s="69">
        <v>9102966</v>
      </c>
      <c r="FT2704" s="14"/>
    </row>
    <row r="2705" spans="30:176" ht="12.75" x14ac:dyDescent="0.2">
      <c r="AD2705" s="63">
        <v>36087</v>
      </c>
      <c r="AE2705" s="64">
        <v>36100</v>
      </c>
      <c r="AF2705" s="68" t="s">
        <v>5100</v>
      </c>
      <c r="AG2705" s="66" t="s">
        <v>5101</v>
      </c>
      <c r="AH2705" s="67">
        <v>2.13</v>
      </c>
      <c r="AI2705" s="68" t="s">
        <v>2254</v>
      </c>
      <c r="AJ2705" s="67">
        <v>0</v>
      </c>
      <c r="AK2705" s="69">
        <v>1500000</v>
      </c>
      <c r="FT2705" s="14"/>
    </row>
    <row r="2706" spans="30:176" ht="12.75" x14ac:dyDescent="0.2">
      <c r="AD2706" s="63">
        <v>36089</v>
      </c>
      <c r="AE2706" s="64">
        <v>36100</v>
      </c>
      <c r="AF2706" s="68" t="s">
        <v>5102</v>
      </c>
      <c r="AG2706" s="66" t="s">
        <v>5103</v>
      </c>
      <c r="AH2706" s="67">
        <v>2.1800000000000002</v>
      </c>
      <c r="AI2706" s="68" t="s">
        <v>2254</v>
      </c>
      <c r="AJ2706" s="67">
        <v>0</v>
      </c>
      <c r="AK2706" s="69">
        <v>-1000000</v>
      </c>
      <c r="FT2706" s="14"/>
    </row>
    <row r="2707" spans="30:176" ht="12.75" x14ac:dyDescent="0.2">
      <c r="AD2707" s="63">
        <v>36089</v>
      </c>
      <c r="AE2707" s="64">
        <v>36100</v>
      </c>
      <c r="AF2707" s="68" t="s">
        <v>5102</v>
      </c>
      <c r="AG2707" s="66" t="s">
        <v>5103</v>
      </c>
      <c r="AH2707" s="67">
        <v>2.1800000000000002</v>
      </c>
      <c r="AI2707" s="68" t="s">
        <v>2254</v>
      </c>
      <c r="AJ2707" s="67">
        <v>0</v>
      </c>
      <c r="AK2707" s="69">
        <v>-1000000</v>
      </c>
      <c r="FT2707" s="14"/>
    </row>
    <row r="2708" spans="30:176" ht="12.75" x14ac:dyDescent="0.2">
      <c r="AD2708" s="63">
        <v>36089</v>
      </c>
      <c r="AE2708" s="64">
        <v>36100</v>
      </c>
      <c r="AF2708" s="68" t="s">
        <v>5102</v>
      </c>
      <c r="AG2708" s="66" t="s">
        <v>5103</v>
      </c>
      <c r="AH2708" s="67">
        <v>2.19</v>
      </c>
      <c r="AI2708" s="68" t="s">
        <v>2254</v>
      </c>
      <c r="AJ2708" s="67">
        <v>0</v>
      </c>
      <c r="AK2708" s="69">
        <v>-1000000</v>
      </c>
      <c r="FT2708" s="14"/>
    </row>
    <row r="2709" spans="30:176" ht="12.75" x14ac:dyDescent="0.2">
      <c r="AD2709" s="63">
        <v>36089</v>
      </c>
      <c r="AE2709" s="64">
        <v>36100</v>
      </c>
      <c r="AF2709" s="68" t="s">
        <v>5102</v>
      </c>
      <c r="AG2709" s="66" t="s">
        <v>5103</v>
      </c>
      <c r="AH2709" s="67">
        <v>2.21</v>
      </c>
      <c r="AI2709" s="68" t="s">
        <v>2254</v>
      </c>
      <c r="AJ2709" s="67">
        <v>0</v>
      </c>
      <c r="AK2709" s="69">
        <v>-1000000</v>
      </c>
      <c r="FT2709" s="14"/>
    </row>
    <row r="2710" spans="30:176" ht="12.75" x14ac:dyDescent="0.2">
      <c r="AD2710" s="63">
        <v>36090</v>
      </c>
      <c r="AE2710" s="64">
        <v>36100</v>
      </c>
      <c r="AF2710" s="68" t="s">
        <v>5104</v>
      </c>
      <c r="AG2710" s="66" t="s">
        <v>5105</v>
      </c>
      <c r="AH2710" s="67">
        <v>2.1549999999999998</v>
      </c>
      <c r="AI2710" s="68" t="s">
        <v>2254</v>
      </c>
      <c r="AJ2710" s="67">
        <v>0</v>
      </c>
      <c r="AK2710" s="69">
        <v>-500000</v>
      </c>
      <c r="FT2710" s="14"/>
    </row>
    <row r="2711" spans="30:176" ht="12.75" x14ac:dyDescent="0.2">
      <c r="AD2711" s="63">
        <v>36090</v>
      </c>
      <c r="AE2711" s="64">
        <v>36100</v>
      </c>
      <c r="AF2711" s="68" t="s">
        <v>5104</v>
      </c>
      <c r="AG2711" s="66" t="s">
        <v>5105</v>
      </c>
      <c r="AH2711" s="67">
        <v>2.17</v>
      </c>
      <c r="AI2711" s="68" t="s">
        <v>2254</v>
      </c>
      <c r="AJ2711" s="67">
        <v>0</v>
      </c>
      <c r="AK2711" s="69">
        <v>-500000</v>
      </c>
      <c r="FT2711" s="14"/>
    </row>
    <row r="2712" spans="30:176" ht="12.75" x14ac:dyDescent="0.2">
      <c r="AD2712" s="63">
        <v>36094</v>
      </c>
      <c r="AE2712" s="64">
        <v>36100</v>
      </c>
      <c r="AF2712" s="68" t="s">
        <v>5113</v>
      </c>
      <c r="AG2712" s="66" t="s">
        <v>5114</v>
      </c>
      <c r="AH2712" s="67">
        <v>2.2400000000000002</v>
      </c>
      <c r="AI2712" s="68" t="s">
        <v>2254</v>
      </c>
      <c r="AJ2712" s="67">
        <v>0</v>
      </c>
      <c r="AK2712" s="69">
        <v>-600000</v>
      </c>
      <c r="FT2712" s="14"/>
    </row>
    <row r="2713" spans="30:176" ht="12.75" x14ac:dyDescent="0.2">
      <c r="AD2713" s="63">
        <v>36094</v>
      </c>
      <c r="AE2713" s="64">
        <v>36100</v>
      </c>
      <c r="AF2713" s="68" t="s">
        <v>5113</v>
      </c>
      <c r="AG2713" s="66" t="s">
        <v>5114</v>
      </c>
      <c r="AH2713" s="67">
        <v>2.25</v>
      </c>
      <c r="AI2713" s="68" t="s">
        <v>2254</v>
      </c>
      <c r="AJ2713" s="67">
        <v>0</v>
      </c>
      <c r="AK2713" s="69">
        <v>-1000000</v>
      </c>
      <c r="FT2713" s="14"/>
    </row>
    <row r="2714" spans="30:176" ht="12.75" x14ac:dyDescent="0.2">
      <c r="AD2714" s="63">
        <v>36094</v>
      </c>
      <c r="AE2714" s="64">
        <v>36100</v>
      </c>
      <c r="AF2714" s="68" t="s">
        <v>5113</v>
      </c>
      <c r="AG2714" s="66" t="s">
        <v>5114</v>
      </c>
      <c r="AH2714" s="67">
        <v>2.27</v>
      </c>
      <c r="AI2714" s="68" t="s">
        <v>2254</v>
      </c>
      <c r="AJ2714" s="67">
        <v>0</v>
      </c>
      <c r="AK2714" s="69">
        <v>-1000000</v>
      </c>
      <c r="FT2714" s="14"/>
    </row>
    <row r="2715" spans="30:176" ht="12.75" x14ac:dyDescent="0.2">
      <c r="AD2715" s="63">
        <v>36094</v>
      </c>
      <c r="AE2715" s="64">
        <v>36100</v>
      </c>
      <c r="AF2715" s="68" t="s">
        <v>5113</v>
      </c>
      <c r="AG2715" s="66" t="s">
        <v>5114</v>
      </c>
      <c r="AH2715" s="67">
        <v>2.2799999999999998</v>
      </c>
      <c r="AI2715" s="68" t="s">
        <v>2254</v>
      </c>
      <c r="AJ2715" s="67">
        <v>0</v>
      </c>
      <c r="AK2715" s="69">
        <v>-1000000</v>
      </c>
      <c r="FT2715" s="14"/>
    </row>
    <row r="2716" spans="30:176" ht="12.75" x14ac:dyDescent="0.2">
      <c r="AD2716" s="63">
        <v>36094</v>
      </c>
      <c r="AE2716" s="64">
        <v>36100</v>
      </c>
      <c r="AF2716" s="68" t="s">
        <v>5113</v>
      </c>
      <c r="AG2716" s="66" t="s">
        <v>5114</v>
      </c>
      <c r="AH2716" s="67">
        <v>2.2949999999999999</v>
      </c>
      <c r="AI2716" s="68" t="s">
        <v>2254</v>
      </c>
      <c r="AJ2716" s="67">
        <v>0</v>
      </c>
      <c r="AK2716" s="69">
        <v>-1000000</v>
      </c>
      <c r="FT2716" s="14"/>
    </row>
    <row r="2717" spans="30:176" ht="12.75" x14ac:dyDescent="0.2">
      <c r="AD2717" s="63">
        <v>36095</v>
      </c>
      <c r="AE2717" s="64">
        <v>36100</v>
      </c>
      <c r="AF2717" s="68" t="s">
        <v>5115</v>
      </c>
      <c r="AG2717" s="66" t="s">
        <v>5116</v>
      </c>
      <c r="AH2717" s="67">
        <v>2.2349999999999999</v>
      </c>
      <c r="AI2717" s="68" t="s">
        <v>2254</v>
      </c>
      <c r="AJ2717" s="67">
        <v>0</v>
      </c>
      <c r="AK2717" s="69">
        <v>1500000</v>
      </c>
      <c r="FT2717" s="14"/>
    </row>
    <row r="2718" spans="30:176" ht="12.75" x14ac:dyDescent="0.2">
      <c r="AD2718" s="63">
        <v>36095</v>
      </c>
      <c r="AE2718" s="64">
        <v>36100</v>
      </c>
      <c r="AF2718" s="68" t="s">
        <v>5115</v>
      </c>
      <c r="AG2718" s="66" t="s">
        <v>5117</v>
      </c>
      <c r="AH2718" s="67">
        <v>2.2450000000000001</v>
      </c>
      <c r="AI2718" s="68" t="s">
        <v>2254</v>
      </c>
      <c r="AJ2718" s="67">
        <v>0</v>
      </c>
      <c r="AK2718" s="69">
        <v>-1000000</v>
      </c>
      <c r="FT2718" s="14"/>
    </row>
    <row r="2719" spans="30:176" ht="12.75" x14ac:dyDescent="0.2">
      <c r="AD2719" s="63">
        <v>36095</v>
      </c>
      <c r="AE2719" s="64">
        <v>36100</v>
      </c>
      <c r="AF2719" s="68" t="s">
        <v>5115</v>
      </c>
      <c r="AG2719" s="66" t="s">
        <v>5117</v>
      </c>
      <c r="AH2719" s="67">
        <v>2.2450000000000001</v>
      </c>
      <c r="AI2719" s="68" t="s">
        <v>2254</v>
      </c>
      <c r="AJ2719" s="67">
        <v>0</v>
      </c>
      <c r="AK2719" s="69">
        <v>-500000</v>
      </c>
      <c r="FT2719" s="14"/>
    </row>
    <row r="2720" spans="30:176" ht="12.75" x14ac:dyDescent="0.2">
      <c r="AK2720" s="69">
        <f>SUM(AK2654:AK2719)</f>
        <v>-7902966</v>
      </c>
      <c r="FT2720" s="14"/>
    </row>
    <row r="2721" spans="30:176" ht="12.75" x14ac:dyDescent="0.2">
      <c r="AK2721" s="69"/>
      <c r="FT2721" s="14"/>
    </row>
    <row r="2722" spans="30:176" ht="12.75" x14ac:dyDescent="0.2">
      <c r="AD2722" s="63">
        <v>35185</v>
      </c>
      <c r="AE2722" s="64">
        <v>36130</v>
      </c>
      <c r="AF2722" s="65" t="s">
        <v>3544</v>
      </c>
      <c r="AG2722" s="66" t="s">
        <v>5118</v>
      </c>
      <c r="AH2722" s="67">
        <v>2.0099999999999998</v>
      </c>
      <c r="AI2722" s="68" t="s">
        <v>2245</v>
      </c>
      <c r="AJ2722" s="67">
        <v>0</v>
      </c>
      <c r="AK2722" s="69">
        <v>-2500000</v>
      </c>
      <c r="FT2722" s="14" t="s">
        <v>2099</v>
      </c>
    </row>
    <row r="2723" spans="30:176" ht="12.75" x14ac:dyDescent="0.2">
      <c r="AD2723" s="63">
        <v>35187</v>
      </c>
      <c r="AE2723" s="64">
        <v>36130</v>
      </c>
      <c r="AF2723" s="65" t="s">
        <v>3374</v>
      </c>
      <c r="AG2723" s="66" t="s">
        <v>3375</v>
      </c>
      <c r="AH2723" s="67">
        <v>1.88</v>
      </c>
      <c r="AI2723" s="68" t="s">
        <v>2245</v>
      </c>
      <c r="AJ2723" s="67">
        <v>0</v>
      </c>
      <c r="AK2723" s="69">
        <v>-6200000</v>
      </c>
      <c r="FT2723" s="14"/>
    </row>
    <row r="2724" spans="30:176" ht="12.75" x14ac:dyDescent="0.2">
      <c r="AD2724" s="63">
        <v>35188</v>
      </c>
      <c r="AE2724" s="64">
        <v>36130</v>
      </c>
      <c r="AF2724" s="65" t="s">
        <v>3376</v>
      </c>
      <c r="AG2724" s="66" t="s">
        <v>3377</v>
      </c>
      <c r="AH2724" s="67">
        <v>2.09</v>
      </c>
      <c r="AI2724" s="68" t="s">
        <v>2245</v>
      </c>
      <c r="AJ2724" s="67">
        <v>0</v>
      </c>
      <c r="AK2724" s="69">
        <v>-1500000</v>
      </c>
      <c r="FT2724" s="14"/>
    </row>
    <row r="2725" spans="30:176" ht="12.75" x14ac:dyDescent="0.2">
      <c r="AD2725" s="63">
        <v>35311</v>
      </c>
      <c r="AE2725" s="64">
        <v>36130</v>
      </c>
      <c r="AF2725" s="65" t="s">
        <v>4543</v>
      </c>
      <c r="AG2725" s="66" t="s">
        <v>4544</v>
      </c>
      <c r="AH2725" s="67">
        <v>2.1</v>
      </c>
      <c r="AI2725" s="68" t="s">
        <v>2254</v>
      </c>
      <c r="AJ2725" s="67">
        <v>0</v>
      </c>
      <c r="AK2725" s="69">
        <v>-3000000</v>
      </c>
      <c r="FT2725" s="14"/>
    </row>
    <row r="2726" spans="30:176" ht="12.75" x14ac:dyDescent="0.2">
      <c r="AD2726" s="63">
        <v>35440</v>
      </c>
      <c r="AE2726" s="64">
        <v>36130</v>
      </c>
      <c r="AF2726" s="65" t="s">
        <v>4817</v>
      </c>
      <c r="AG2726" s="66" t="s">
        <v>4818</v>
      </c>
      <c r="AH2726" s="67">
        <v>2.39</v>
      </c>
      <c r="AI2726" s="68" t="s">
        <v>2280</v>
      </c>
      <c r="AJ2726" s="67">
        <v>0</v>
      </c>
      <c r="AK2726" s="69">
        <v>-2500000</v>
      </c>
      <c r="FT2726" s="14"/>
    </row>
    <row r="2727" spans="30:176" ht="12.75" x14ac:dyDescent="0.2">
      <c r="AD2727" s="63">
        <v>35480</v>
      </c>
      <c r="AE2727" s="64">
        <v>36130</v>
      </c>
      <c r="AF2727" s="65" t="s">
        <v>3364</v>
      </c>
      <c r="AG2727" s="66" t="s">
        <v>4680</v>
      </c>
      <c r="AH2727" s="67">
        <v>2.2000000000000002</v>
      </c>
      <c r="AI2727" s="68" t="s">
        <v>2280</v>
      </c>
      <c r="AJ2727" s="67">
        <v>0</v>
      </c>
      <c r="AK2727" s="69">
        <v>-10000000</v>
      </c>
      <c r="FT2727" s="14"/>
    </row>
    <row r="2728" spans="30:176" ht="12.75" x14ac:dyDescent="0.2">
      <c r="AD2728" s="63">
        <v>35495</v>
      </c>
      <c r="AE2728" s="64">
        <v>36130</v>
      </c>
      <c r="AF2728" s="68" t="s">
        <v>4547</v>
      </c>
      <c r="AG2728" s="66" t="s">
        <v>4548</v>
      </c>
      <c r="AH2728" s="67">
        <v>2.2238000000000002</v>
      </c>
      <c r="AI2728" s="68" t="s">
        <v>2280</v>
      </c>
      <c r="AJ2728" s="67">
        <v>0</v>
      </c>
      <c r="AK2728" s="69">
        <v>150000</v>
      </c>
      <c r="FT2728" s="14"/>
    </row>
    <row r="2729" spans="30:176" ht="12.75" x14ac:dyDescent="0.2">
      <c r="AD2729" s="63">
        <v>35697</v>
      </c>
      <c r="AE2729" s="64">
        <v>36130</v>
      </c>
      <c r="AF2729" s="68" t="s">
        <v>4000</v>
      </c>
      <c r="AG2729" s="66" t="s">
        <v>4001</v>
      </c>
      <c r="AH2729" s="67">
        <v>2.48</v>
      </c>
      <c r="AI2729" s="68" t="s">
        <v>2280</v>
      </c>
      <c r="AJ2729" s="67">
        <v>0</v>
      </c>
      <c r="AK2729" s="69">
        <v>5000000</v>
      </c>
      <c r="FT2729" s="14"/>
    </row>
    <row r="2730" spans="30:176" ht="12.75" x14ac:dyDescent="0.2">
      <c r="AD2730" s="63">
        <v>35824</v>
      </c>
      <c r="AE2730" s="64">
        <v>36130</v>
      </c>
      <c r="AF2730" s="68" t="s">
        <v>5119</v>
      </c>
      <c r="AG2730" s="66" t="s">
        <v>5120</v>
      </c>
      <c r="AH2730" s="67">
        <v>2.4950000000000001</v>
      </c>
      <c r="AI2730" s="68" t="s">
        <v>2280</v>
      </c>
      <c r="AJ2730" s="67">
        <v>0</v>
      </c>
      <c r="AK2730" s="69">
        <v>1200000</v>
      </c>
      <c r="FT2730" s="14"/>
    </row>
    <row r="2731" spans="30:176" ht="12.75" x14ac:dyDescent="0.2">
      <c r="AD2731" s="63">
        <v>35824</v>
      </c>
      <c r="AE2731" s="64">
        <v>36130</v>
      </c>
      <c r="AF2731" s="68" t="s">
        <v>5121</v>
      </c>
      <c r="AG2731" s="66" t="s">
        <v>5122</v>
      </c>
      <c r="AH2731" s="67">
        <v>2.5099999999999998</v>
      </c>
      <c r="AI2731" s="68" t="s">
        <v>2280</v>
      </c>
      <c r="AJ2731" s="67">
        <v>0</v>
      </c>
      <c r="AK2731" s="69">
        <v>250000</v>
      </c>
      <c r="FT2731" s="14"/>
    </row>
    <row r="2732" spans="30:176" ht="12.75" x14ac:dyDescent="0.2">
      <c r="AD2732" s="63">
        <v>35828</v>
      </c>
      <c r="AE2732" s="64">
        <v>36130</v>
      </c>
      <c r="AF2732" s="68" t="s">
        <v>4514</v>
      </c>
      <c r="AG2732" s="66" t="s">
        <v>4516</v>
      </c>
      <c r="AH2732" s="67">
        <v>2.605</v>
      </c>
      <c r="AI2732" s="68" t="s">
        <v>2280</v>
      </c>
      <c r="AJ2732" s="67">
        <v>0</v>
      </c>
      <c r="AK2732" s="69">
        <v>500000</v>
      </c>
      <c r="FT2732" s="14"/>
    </row>
    <row r="2733" spans="30:176" ht="12.75" x14ac:dyDescent="0.2">
      <c r="AD2733" s="63">
        <v>35829</v>
      </c>
      <c r="AE2733" s="64">
        <v>36130</v>
      </c>
      <c r="AF2733" s="68" t="s">
        <v>4518</v>
      </c>
      <c r="AG2733" s="66" t="s">
        <v>4519</v>
      </c>
      <c r="AH2733" s="67">
        <v>2.645</v>
      </c>
      <c r="AI2733" s="68" t="s">
        <v>2280</v>
      </c>
      <c r="AJ2733" s="67">
        <v>0</v>
      </c>
      <c r="AK2733" s="69">
        <v>1000000</v>
      </c>
      <c r="FT2733" s="14"/>
    </row>
    <row r="2734" spans="30:176" ht="12.75" x14ac:dyDescent="0.2">
      <c r="AD2734" s="63">
        <v>35836</v>
      </c>
      <c r="AE2734" s="64">
        <v>36130</v>
      </c>
      <c r="AF2734" s="68" t="s">
        <v>5123</v>
      </c>
      <c r="AG2734" s="66" t="s">
        <v>5124</v>
      </c>
      <c r="AH2734" s="67">
        <v>2.593</v>
      </c>
      <c r="AI2734" s="68" t="s">
        <v>2280</v>
      </c>
      <c r="AJ2734" s="67">
        <v>0</v>
      </c>
      <c r="AK2734" s="69">
        <v>310000</v>
      </c>
      <c r="FT2734" s="14"/>
    </row>
    <row r="2735" spans="30:176" ht="12.75" x14ac:dyDescent="0.2">
      <c r="AD2735" s="63">
        <v>35837</v>
      </c>
      <c r="AE2735" s="64">
        <v>36130</v>
      </c>
      <c r="AF2735" s="68" t="s">
        <v>4527</v>
      </c>
      <c r="AG2735" s="66" t="s">
        <v>4609</v>
      </c>
      <c r="AH2735" s="67">
        <v>2.61</v>
      </c>
      <c r="AI2735" s="68" t="s">
        <v>2254</v>
      </c>
      <c r="AJ2735" s="67">
        <v>0</v>
      </c>
      <c r="AK2735" s="69">
        <v>7215916</v>
      </c>
      <c r="FT2735" s="14"/>
    </row>
    <row r="2736" spans="30:176" ht="12.75" x14ac:dyDescent="0.2">
      <c r="AD2736" s="63">
        <v>35922</v>
      </c>
      <c r="AE2736" s="64">
        <v>36130</v>
      </c>
      <c r="AF2736" s="68" t="s">
        <v>5125</v>
      </c>
      <c r="AG2736" s="66" t="s">
        <v>5126</v>
      </c>
      <c r="AH2736" s="67">
        <v>2.6150000000000002</v>
      </c>
      <c r="AI2736" s="68" t="s">
        <v>2280</v>
      </c>
      <c r="AJ2736" s="67">
        <v>0</v>
      </c>
      <c r="AK2736" s="69">
        <v>-1000000</v>
      </c>
      <c r="FT2736" s="14"/>
    </row>
    <row r="2737" spans="30:176" ht="12.75" x14ac:dyDescent="0.2">
      <c r="AD2737" s="63">
        <v>35922</v>
      </c>
      <c r="AE2737" s="64">
        <v>36130</v>
      </c>
      <c r="AF2737" s="68" t="s">
        <v>5125</v>
      </c>
      <c r="AG2737" s="66" t="s">
        <v>5126</v>
      </c>
      <c r="AH2737" s="67">
        <v>2.61</v>
      </c>
      <c r="AI2737" s="68" t="s">
        <v>2280</v>
      </c>
      <c r="AJ2737" s="67">
        <v>0</v>
      </c>
      <c r="AK2737" s="69">
        <v>-620000</v>
      </c>
      <c r="FT2737" s="14"/>
    </row>
    <row r="2738" spans="30:176" ht="12.75" x14ac:dyDescent="0.2">
      <c r="AD2738" s="63">
        <v>35949</v>
      </c>
      <c r="AE2738" s="64">
        <v>36130</v>
      </c>
      <c r="AF2738" s="68" t="s">
        <v>4778</v>
      </c>
      <c r="AG2738" s="66" t="s">
        <v>4779</v>
      </c>
      <c r="AH2738" s="67">
        <v>2.62</v>
      </c>
      <c r="AI2738" s="68" t="s">
        <v>2280</v>
      </c>
      <c r="AJ2738" s="67">
        <v>0</v>
      </c>
      <c r="AK2738" s="69">
        <v>-420000</v>
      </c>
      <c r="FT2738" s="14"/>
    </row>
    <row r="2739" spans="30:176" ht="12.75" x14ac:dyDescent="0.2">
      <c r="AD2739" s="63">
        <v>35956</v>
      </c>
      <c r="AE2739" s="64">
        <v>36130</v>
      </c>
      <c r="AF2739" s="68" t="s">
        <v>4910</v>
      </c>
      <c r="AG2739" s="66" t="s">
        <v>4911</v>
      </c>
      <c r="AH2739" s="67">
        <v>2.5150000000000001</v>
      </c>
      <c r="AI2739" s="68" t="s">
        <v>2254</v>
      </c>
      <c r="AJ2739" s="67">
        <v>0</v>
      </c>
      <c r="AK2739" s="69">
        <v>3000000</v>
      </c>
      <c r="FT2739" s="14"/>
    </row>
    <row r="2740" spans="30:176" ht="12.75" x14ac:dyDescent="0.2">
      <c r="AD2740" s="63">
        <v>35961</v>
      </c>
      <c r="AE2740" s="64">
        <v>36130</v>
      </c>
      <c r="AF2740" s="68" t="s">
        <v>4785</v>
      </c>
      <c r="AG2740" s="66" t="s">
        <v>4786</v>
      </c>
      <c r="AH2740" s="67">
        <v>2.625</v>
      </c>
      <c r="AI2740" s="68" t="s">
        <v>2280</v>
      </c>
      <c r="AJ2740" s="67">
        <v>0</v>
      </c>
      <c r="AK2740" s="69">
        <v>500000</v>
      </c>
      <c r="FT2740" s="14"/>
    </row>
    <row r="2741" spans="30:176" ht="12.75" x14ac:dyDescent="0.2">
      <c r="AD2741" s="63">
        <v>35961</v>
      </c>
      <c r="AE2741" s="64">
        <v>36130</v>
      </c>
      <c r="AF2741" s="68" t="s">
        <v>4785</v>
      </c>
      <c r="AG2741" s="66" t="s">
        <v>4786</v>
      </c>
      <c r="AH2741" s="67">
        <v>2.625</v>
      </c>
      <c r="AI2741" s="68" t="s">
        <v>2280</v>
      </c>
      <c r="AJ2741" s="67">
        <v>0</v>
      </c>
      <c r="AK2741" s="69">
        <v>500000</v>
      </c>
      <c r="FT2741" s="14"/>
    </row>
    <row r="2742" spans="30:176" ht="12.75" x14ac:dyDescent="0.2">
      <c r="AD2742" s="63">
        <v>35962</v>
      </c>
      <c r="AE2742" s="64">
        <v>36130</v>
      </c>
      <c r="AF2742" s="68" t="s">
        <v>5010</v>
      </c>
      <c r="AG2742" s="66" t="s">
        <v>5011</v>
      </c>
      <c r="AH2742" s="67">
        <v>2.6349999999999998</v>
      </c>
      <c r="AI2742" s="68" t="s">
        <v>2280</v>
      </c>
      <c r="AJ2742" s="67">
        <v>0</v>
      </c>
      <c r="AK2742" s="69">
        <v>600000</v>
      </c>
      <c r="FT2742" s="14"/>
    </row>
    <row r="2743" spans="30:176" ht="12.75" x14ac:dyDescent="0.2">
      <c r="AD2743" s="63">
        <v>35977</v>
      </c>
      <c r="AE2743" s="64">
        <v>36130</v>
      </c>
      <c r="AF2743" s="68" t="s">
        <v>5127</v>
      </c>
      <c r="AG2743" s="66" t="s">
        <v>5128</v>
      </c>
      <c r="AH2743" s="67">
        <v>2.79</v>
      </c>
      <c r="AI2743" s="68" t="s">
        <v>2280</v>
      </c>
      <c r="AJ2743" s="67">
        <v>0</v>
      </c>
      <c r="AK2743" s="69">
        <v>4000</v>
      </c>
      <c r="FT2743" s="14"/>
    </row>
    <row r="2744" spans="30:176" ht="12.75" x14ac:dyDescent="0.2">
      <c r="AD2744" s="63">
        <v>35999</v>
      </c>
      <c r="AE2744" s="64">
        <v>36130</v>
      </c>
      <c r="AF2744" s="68" t="s">
        <v>4858</v>
      </c>
      <c r="AG2744" s="66" t="s">
        <v>4859</v>
      </c>
      <c r="AH2744" s="67">
        <v>2.5449999999999999</v>
      </c>
      <c r="AI2744" s="68" t="s">
        <v>2280</v>
      </c>
      <c r="AJ2744" s="67">
        <v>0</v>
      </c>
      <c r="AK2744" s="69">
        <v>-500000</v>
      </c>
      <c r="FT2744" s="14"/>
    </row>
    <row r="2745" spans="30:176" ht="12.75" x14ac:dyDescent="0.2">
      <c r="AD2745" s="63">
        <v>35999</v>
      </c>
      <c r="AE2745" s="64">
        <v>36130</v>
      </c>
      <c r="AF2745" s="68" t="s">
        <v>4858</v>
      </c>
      <c r="AG2745" s="66"/>
      <c r="AH2745" s="67">
        <v>2.5449999999999999</v>
      </c>
      <c r="AI2745" s="68" t="s">
        <v>2280</v>
      </c>
      <c r="AJ2745" s="67">
        <v>0</v>
      </c>
      <c r="AK2745" s="69">
        <v>286375</v>
      </c>
      <c r="FT2745" s="14"/>
    </row>
    <row r="2746" spans="30:176" ht="12.75" x14ac:dyDescent="0.2">
      <c r="AD2746" s="63">
        <v>36013</v>
      </c>
      <c r="AE2746" s="64">
        <v>36130</v>
      </c>
      <c r="AF2746" s="68" t="s">
        <v>4885</v>
      </c>
      <c r="AG2746" s="66" t="s">
        <v>4886</v>
      </c>
      <c r="AH2746" s="67">
        <v>2.46</v>
      </c>
      <c r="AI2746" s="68" t="s">
        <v>2280</v>
      </c>
      <c r="AJ2746" s="67">
        <v>0</v>
      </c>
      <c r="AK2746" s="69">
        <v>-1000000</v>
      </c>
      <c r="FT2746" s="14"/>
    </row>
    <row r="2747" spans="30:176" ht="12.75" x14ac:dyDescent="0.2">
      <c r="AD2747" s="63">
        <v>36019</v>
      </c>
      <c r="AE2747" s="64">
        <v>36130</v>
      </c>
      <c r="AF2747" s="68" t="s">
        <v>4890</v>
      </c>
      <c r="AG2747" s="66" t="s">
        <v>4892</v>
      </c>
      <c r="AH2747" s="67">
        <v>2.4049999999999998</v>
      </c>
      <c r="AI2747" s="68" t="s">
        <v>2280</v>
      </c>
      <c r="AJ2747" s="67">
        <v>0</v>
      </c>
      <c r="AK2747" s="69">
        <v>-1000000</v>
      </c>
      <c r="FT2747" s="14"/>
    </row>
    <row r="2748" spans="30:176" ht="12.75" x14ac:dyDescent="0.2">
      <c r="AD2748" s="63">
        <v>36032</v>
      </c>
      <c r="AE2748" s="64">
        <v>36130</v>
      </c>
      <c r="AF2748" s="68" t="s">
        <v>4917</v>
      </c>
      <c r="AG2748" s="66" t="s">
        <v>4918</v>
      </c>
      <c r="AH2748" s="67">
        <v>2.36</v>
      </c>
      <c r="AI2748" s="68" t="s">
        <v>2280</v>
      </c>
      <c r="AJ2748" s="67">
        <v>0</v>
      </c>
      <c r="AK2748" s="69">
        <v>2000000</v>
      </c>
      <c r="FT2748" s="14"/>
    </row>
    <row r="2749" spans="30:176" ht="12.75" x14ac:dyDescent="0.2">
      <c r="AD2749" s="63">
        <v>36032</v>
      </c>
      <c r="AE2749" s="64">
        <v>36130</v>
      </c>
      <c r="AF2749" s="68" t="s">
        <v>4917</v>
      </c>
      <c r="AG2749" s="66" t="s">
        <v>4918</v>
      </c>
      <c r="AH2749" s="67">
        <v>2.35</v>
      </c>
      <c r="AI2749" s="68" t="s">
        <v>2280</v>
      </c>
      <c r="AJ2749" s="67">
        <v>0</v>
      </c>
      <c r="AK2749" s="69">
        <v>-1000000</v>
      </c>
      <c r="FT2749" s="14"/>
    </row>
    <row r="2750" spans="30:176" ht="12.75" x14ac:dyDescent="0.2">
      <c r="AD2750" s="63">
        <v>36032</v>
      </c>
      <c r="AE2750" s="64">
        <v>36130</v>
      </c>
      <c r="AF2750" s="68" t="s">
        <v>4917</v>
      </c>
      <c r="AG2750" s="66" t="s">
        <v>4918</v>
      </c>
      <c r="AH2750" s="67">
        <v>2.34</v>
      </c>
      <c r="AI2750" s="68" t="s">
        <v>2280</v>
      </c>
      <c r="AJ2750" s="67">
        <v>0</v>
      </c>
      <c r="AK2750" s="69">
        <v>500000</v>
      </c>
      <c r="FT2750" s="14"/>
    </row>
    <row r="2751" spans="30:176" ht="12.75" x14ac:dyDescent="0.2">
      <c r="AD2751" s="63">
        <v>36033</v>
      </c>
      <c r="AE2751" s="64">
        <v>36130</v>
      </c>
      <c r="AF2751" s="68" t="s">
        <v>4972</v>
      </c>
      <c r="AG2751" s="66" t="s">
        <v>5129</v>
      </c>
      <c r="AH2751" s="67">
        <v>2.3149999999999999</v>
      </c>
      <c r="AI2751" s="68" t="s">
        <v>2280</v>
      </c>
      <c r="AJ2751" s="67">
        <v>0</v>
      </c>
      <c r="AK2751" s="69">
        <v>8000000</v>
      </c>
      <c r="FT2751" s="14"/>
    </row>
    <row r="2752" spans="30:176" ht="12.75" x14ac:dyDescent="0.2">
      <c r="AD2752" s="63">
        <v>36033</v>
      </c>
      <c r="AE2752" s="64">
        <v>36130</v>
      </c>
      <c r="AF2752" s="68" t="s">
        <v>4972</v>
      </c>
      <c r="AG2752" s="66" t="s">
        <v>5129</v>
      </c>
      <c r="AH2752" s="67">
        <v>2.33</v>
      </c>
      <c r="AI2752" s="68" t="s">
        <v>2280</v>
      </c>
      <c r="AJ2752" s="67">
        <v>0</v>
      </c>
      <c r="AK2752" s="69">
        <v>3000000</v>
      </c>
      <c r="FT2752" s="14"/>
    </row>
    <row r="2753" spans="30:176" ht="12.75" x14ac:dyDescent="0.2">
      <c r="AD2753" s="63">
        <v>36034</v>
      </c>
      <c r="AE2753" s="64">
        <v>36130</v>
      </c>
      <c r="AF2753" s="68" t="s">
        <v>4974</v>
      </c>
      <c r="AG2753" s="66" t="s">
        <v>4975</v>
      </c>
      <c r="AH2753" s="67">
        <v>2.2999999999999998</v>
      </c>
      <c r="AI2753" s="68" t="s">
        <v>2280</v>
      </c>
      <c r="AJ2753" s="67">
        <v>0</v>
      </c>
      <c r="AK2753" s="69">
        <v>-1300000</v>
      </c>
      <c r="FT2753" s="14"/>
    </row>
    <row r="2754" spans="30:176" ht="12.75" x14ac:dyDescent="0.2">
      <c r="AD2754" s="63">
        <v>36034</v>
      </c>
      <c r="AE2754" s="64">
        <v>36130</v>
      </c>
      <c r="AF2754" s="68" t="s">
        <v>4974</v>
      </c>
      <c r="AG2754" s="66" t="s">
        <v>4975</v>
      </c>
      <c r="AH2754" s="67">
        <v>2.3050000000000002</v>
      </c>
      <c r="AI2754" s="68" t="s">
        <v>2280</v>
      </c>
      <c r="AJ2754" s="67">
        <v>0</v>
      </c>
      <c r="AK2754" s="69">
        <v>1000000</v>
      </c>
      <c r="FT2754" s="14"/>
    </row>
    <row r="2755" spans="30:176" ht="12.75" x14ac:dyDescent="0.2">
      <c r="AD2755" s="63">
        <v>36035</v>
      </c>
      <c r="AE2755" s="64">
        <v>36130</v>
      </c>
      <c r="AF2755" s="68" t="s">
        <v>5130</v>
      </c>
      <c r="AG2755" s="66"/>
      <c r="AH2755" s="67">
        <v>2.25</v>
      </c>
      <c r="AI2755" s="68" t="s">
        <v>2280</v>
      </c>
      <c r="AJ2755" s="67">
        <v>0</v>
      </c>
      <c r="AK2755" s="69">
        <v>-286375</v>
      </c>
      <c r="FT2755" s="14"/>
    </row>
    <row r="2756" spans="30:176" ht="12.75" x14ac:dyDescent="0.2">
      <c r="AD2756" s="63">
        <v>36039</v>
      </c>
      <c r="AE2756" s="64">
        <v>36130</v>
      </c>
      <c r="AF2756" s="68" t="s">
        <v>4980</v>
      </c>
      <c r="AG2756" s="66" t="s">
        <v>4981</v>
      </c>
      <c r="AH2756" s="67">
        <v>2.2650000000000001</v>
      </c>
      <c r="AI2756" s="68" t="s">
        <v>2280</v>
      </c>
      <c r="AJ2756" s="67">
        <v>0</v>
      </c>
      <c r="AK2756" s="69">
        <v>-250000</v>
      </c>
      <c r="FT2756" s="14"/>
    </row>
    <row r="2757" spans="30:176" ht="12.75" x14ac:dyDescent="0.2">
      <c r="AD2757" s="63">
        <v>36039</v>
      </c>
      <c r="AE2757" s="64">
        <v>36130</v>
      </c>
      <c r="AF2757" s="68" t="s">
        <v>4980</v>
      </c>
      <c r="AG2757" s="66" t="s">
        <v>4981</v>
      </c>
      <c r="AH2757" s="67">
        <v>2.25</v>
      </c>
      <c r="AI2757" s="68" t="s">
        <v>2280</v>
      </c>
      <c r="AJ2757" s="67">
        <v>0</v>
      </c>
      <c r="AK2757" s="69">
        <v>-750000</v>
      </c>
      <c r="FT2757" s="14"/>
    </row>
    <row r="2758" spans="30:176" ht="12.75" x14ac:dyDescent="0.2">
      <c r="AD2758" s="63">
        <v>36039</v>
      </c>
      <c r="AE2758" s="64">
        <v>36130</v>
      </c>
      <c r="AF2758" s="68" t="s">
        <v>4980</v>
      </c>
      <c r="AG2758" s="66" t="s">
        <v>4981</v>
      </c>
      <c r="AH2758" s="67">
        <v>2.2799999999999998</v>
      </c>
      <c r="AI2758" s="68" t="s">
        <v>2280</v>
      </c>
      <c r="AJ2758" s="67">
        <v>0</v>
      </c>
      <c r="AK2758" s="69">
        <v>-500000</v>
      </c>
      <c r="FT2758" s="14"/>
    </row>
    <row r="2759" spans="30:176" ht="12.75" x14ac:dyDescent="0.2">
      <c r="AD2759" s="63">
        <v>36040</v>
      </c>
      <c r="AE2759" s="64">
        <v>36130</v>
      </c>
      <c r="AF2759" s="68" t="s">
        <v>5015</v>
      </c>
      <c r="AG2759" s="66" t="s">
        <v>5016</v>
      </c>
      <c r="AH2759" s="67">
        <v>2.15</v>
      </c>
      <c r="AI2759" s="68" t="s">
        <v>2280</v>
      </c>
      <c r="AJ2759" s="67">
        <v>0</v>
      </c>
      <c r="AK2759" s="69">
        <v>1500000</v>
      </c>
      <c r="FT2759" s="14"/>
    </row>
    <row r="2760" spans="30:176" ht="12.75" x14ac:dyDescent="0.2">
      <c r="AD2760" s="63">
        <v>36049</v>
      </c>
      <c r="AE2760" s="64">
        <v>36130</v>
      </c>
      <c r="AF2760" s="68" t="s">
        <v>5017</v>
      </c>
      <c r="AG2760" s="66" t="s">
        <v>5018</v>
      </c>
      <c r="AH2760" s="67">
        <v>2.39</v>
      </c>
      <c r="AI2760" s="68" t="s">
        <v>2280</v>
      </c>
      <c r="AJ2760" s="67">
        <v>0</v>
      </c>
      <c r="AK2760" s="69">
        <v>1500000</v>
      </c>
      <c r="FT2760" s="14"/>
    </row>
    <row r="2761" spans="30:176" ht="12.75" x14ac:dyDescent="0.2">
      <c r="AD2761" s="63">
        <v>36049</v>
      </c>
      <c r="AE2761" s="64">
        <v>36130</v>
      </c>
      <c r="AF2761" s="68" t="s">
        <v>5017</v>
      </c>
      <c r="AG2761" s="66" t="s">
        <v>5018</v>
      </c>
      <c r="AH2761" s="67">
        <v>2.4</v>
      </c>
      <c r="AI2761" s="68" t="s">
        <v>2280</v>
      </c>
      <c r="AJ2761" s="67">
        <v>0</v>
      </c>
      <c r="AK2761" s="69">
        <v>500000</v>
      </c>
      <c r="FT2761" s="14"/>
    </row>
    <row r="2762" spans="30:176" ht="12.75" x14ac:dyDescent="0.2">
      <c r="AD2762" s="63">
        <v>36053</v>
      </c>
      <c r="AE2762" s="64">
        <v>36130</v>
      </c>
      <c r="AF2762" s="68" t="s">
        <v>5131</v>
      </c>
      <c r="AG2762" s="66"/>
      <c r="AH2762" s="67">
        <v>2.5499999999999998</v>
      </c>
      <c r="AI2762" s="68" t="s">
        <v>2280</v>
      </c>
      <c r="AJ2762" s="67">
        <v>0</v>
      </c>
      <c r="AK2762" s="69">
        <v>-1204000</v>
      </c>
      <c r="FT2762" s="14"/>
    </row>
    <row r="2763" spans="30:176" ht="12.75" x14ac:dyDescent="0.2">
      <c r="AD2763" s="63">
        <v>36053</v>
      </c>
      <c r="AE2763" s="64">
        <v>36130</v>
      </c>
      <c r="AF2763" s="68" t="s">
        <v>4993</v>
      </c>
      <c r="AG2763" s="66" t="s">
        <v>4994</v>
      </c>
      <c r="AH2763" s="67">
        <v>2.5299999999999998</v>
      </c>
      <c r="AI2763" s="68" t="s">
        <v>2254</v>
      </c>
      <c r="AJ2763" s="67">
        <v>0</v>
      </c>
      <c r="AK2763" s="69">
        <v>-2500000</v>
      </c>
      <c r="FT2763" s="14"/>
    </row>
    <row r="2764" spans="30:176" ht="12.75" x14ac:dyDescent="0.2">
      <c r="AD2764" s="63">
        <v>36053</v>
      </c>
      <c r="AE2764" s="64">
        <v>36130</v>
      </c>
      <c r="AF2764" s="68" t="s">
        <v>4993</v>
      </c>
      <c r="AG2764" s="66" t="s">
        <v>4994</v>
      </c>
      <c r="AH2764" s="67">
        <v>2.5499999999999998</v>
      </c>
      <c r="AI2764" s="68" t="s">
        <v>2254</v>
      </c>
      <c r="AJ2764" s="67">
        <v>0</v>
      </c>
      <c r="AK2764" s="69">
        <v>-2500000</v>
      </c>
      <c r="FT2764" s="14"/>
    </row>
    <row r="2765" spans="30:176" ht="12.75" x14ac:dyDescent="0.2">
      <c r="AD2765" s="63">
        <v>36053</v>
      </c>
      <c r="AE2765" s="64">
        <v>36130</v>
      </c>
      <c r="AF2765" s="68" t="s">
        <v>4993</v>
      </c>
      <c r="AG2765" s="66" t="s">
        <v>4994</v>
      </c>
      <c r="AH2765" s="67">
        <v>2.54</v>
      </c>
      <c r="AI2765" s="68" t="s">
        <v>2254</v>
      </c>
      <c r="AJ2765" s="67">
        <v>0</v>
      </c>
      <c r="AK2765" s="69">
        <v>-5000000</v>
      </c>
      <c r="FT2765" s="14"/>
    </row>
    <row r="2766" spans="30:176" ht="12.75" x14ac:dyDescent="0.2">
      <c r="AD2766" s="63">
        <v>36054</v>
      </c>
      <c r="AE2766" s="64">
        <v>36130</v>
      </c>
      <c r="AF2766" s="68" t="s">
        <v>5019</v>
      </c>
      <c r="AG2766" s="66" t="s">
        <v>5020</v>
      </c>
      <c r="AH2766" s="67">
        <v>2.63</v>
      </c>
      <c r="AI2766" s="68" t="s">
        <v>2280</v>
      </c>
      <c r="AJ2766" s="67">
        <v>0</v>
      </c>
      <c r="AK2766" s="69">
        <v>-1500000</v>
      </c>
      <c r="FT2766" s="14"/>
    </row>
    <row r="2767" spans="30:176" ht="12.75" x14ac:dyDescent="0.2">
      <c r="AD2767" s="63">
        <v>36055</v>
      </c>
      <c r="AE2767" s="64">
        <v>36130</v>
      </c>
      <c r="AF2767" s="68" t="s">
        <v>4996</v>
      </c>
      <c r="AG2767" s="66" t="s">
        <v>4997</v>
      </c>
      <c r="AH2767" s="67">
        <v>2.59</v>
      </c>
      <c r="AI2767" s="68" t="s">
        <v>2280</v>
      </c>
      <c r="AJ2767" s="67">
        <v>0</v>
      </c>
      <c r="AK2767" s="69">
        <v>300000</v>
      </c>
      <c r="FT2767" s="14"/>
    </row>
    <row r="2768" spans="30:176" ht="12.75" x14ac:dyDescent="0.2">
      <c r="AD2768" s="63">
        <v>36055</v>
      </c>
      <c r="AE2768" s="64">
        <v>36130</v>
      </c>
      <c r="AF2768" s="68" t="s">
        <v>4996</v>
      </c>
      <c r="AG2768" s="66" t="s">
        <v>4997</v>
      </c>
      <c r="AH2768" s="67">
        <v>2.59</v>
      </c>
      <c r="AI2768" s="68" t="s">
        <v>2280</v>
      </c>
      <c r="AJ2768" s="67">
        <v>0</v>
      </c>
      <c r="AK2768" s="69">
        <v>250000</v>
      </c>
      <c r="FT2768" s="14"/>
    </row>
    <row r="2769" spans="30:176" ht="12.75" x14ac:dyDescent="0.2">
      <c r="AD2769" s="63">
        <v>36055</v>
      </c>
      <c r="AE2769" s="64">
        <v>36130</v>
      </c>
      <c r="AF2769" s="68" t="s">
        <v>4996</v>
      </c>
      <c r="AG2769" s="66" t="s">
        <v>4997</v>
      </c>
      <c r="AH2769" s="67">
        <v>2.5499999999999998</v>
      </c>
      <c r="AI2769" s="68" t="s">
        <v>2280</v>
      </c>
      <c r="AJ2769" s="67">
        <v>0</v>
      </c>
      <c r="AK2769" s="69">
        <v>-1000000</v>
      </c>
      <c r="FT2769" s="14"/>
    </row>
    <row r="2770" spans="30:176" ht="12.75" x14ac:dyDescent="0.2">
      <c r="AD2770" s="63">
        <v>36055</v>
      </c>
      <c r="AE2770" s="64">
        <v>36130</v>
      </c>
      <c r="AF2770" s="68" t="s">
        <v>4996</v>
      </c>
      <c r="AG2770" s="66" t="s">
        <v>4997</v>
      </c>
      <c r="AH2770" s="67">
        <v>2.56</v>
      </c>
      <c r="AI2770" s="68" t="s">
        <v>2280</v>
      </c>
      <c r="AJ2770" s="67">
        <v>0</v>
      </c>
      <c r="AK2770" s="69">
        <v>-500000</v>
      </c>
      <c r="FT2770" s="14"/>
    </row>
    <row r="2771" spans="30:176" ht="12.75" x14ac:dyDescent="0.2">
      <c r="AD2771" s="63">
        <v>36055</v>
      </c>
      <c r="AE2771" s="64">
        <v>36130</v>
      </c>
      <c r="AF2771" s="68" t="s">
        <v>4996</v>
      </c>
      <c r="AG2771" s="66" t="s">
        <v>4997</v>
      </c>
      <c r="AH2771" s="67">
        <v>2.56</v>
      </c>
      <c r="AI2771" s="68" t="s">
        <v>2280</v>
      </c>
      <c r="AJ2771" s="67">
        <v>0</v>
      </c>
      <c r="AK2771" s="69">
        <v>-2500000</v>
      </c>
      <c r="FT2771" s="14"/>
    </row>
    <row r="2772" spans="30:176" ht="12.75" x14ac:dyDescent="0.2">
      <c r="AD2772" s="63">
        <v>36066</v>
      </c>
      <c r="AE2772" s="64">
        <v>36130</v>
      </c>
      <c r="AF2772" s="68" t="s">
        <v>5006</v>
      </c>
      <c r="AG2772" s="66" t="s">
        <v>5007</v>
      </c>
      <c r="AH2772" s="67">
        <v>2.4900000000000002</v>
      </c>
      <c r="AI2772" s="68" t="s">
        <v>2280</v>
      </c>
      <c r="AJ2772" s="67">
        <v>0</v>
      </c>
      <c r="AK2772" s="69">
        <v>-1000000</v>
      </c>
      <c r="FT2772" s="14"/>
    </row>
    <row r="2773" spans="30:176" ht="12.75" x14ac:dyDescent="0.2">
      <c r="AD2773" s="63">
        <v>36074</v>
      </c>
      <c r="AE2773" s="64">
        <v>36130</v>
      </c>
      <c r="AF2773" s="68" t="s">
        <v>5087</v>
      </c>
      <c r="AG2773" s="66" t="s">
        <v>5088</v>
      </c>
      <c r="AH2773" s="67">
        <v>2.5249999999999999</v>
      </c>
      <c r="AI2773" s="68" t="s">
        <v>2280</v>
      </c>
      <c r="AJ2773" s="67">
        <v>0</v>
      </c>
      <c r="AK2773" s="69">
        <v>-500000</v>
      </c>
      <c r="FT2773" s="14"/>
    </row>
    <row r="2774" spans="30:176" ht="12.75" x14ac:dyDescent="0.2">
      <c r="AD2774" s="63">
        <v>36076</v>
      </c>
      <c r="AE2774" s="64">
        <v>36130</v>
      </c>
      <c r="AF2774" s="68" t="s">
        <v>5132</v>
      </c>
      <c r="AG2774" s="66" t="s">
        <v>5133</v>
      </c>
      <c r="AH2774" s="67">
        <v>2.5550000000000002</v>
      </c>
      <c r="AI2774" s="68" t="s">
        <v>2280</v>
      </c>
      <c r="AJ2774" s="67">
        <v>0</v>
      </c>
      <c r="AK2774" s="69">
        <v>500000</v>
      </c>
      <c r="FT2774" s="14"/>
    </row>
    <row r="2775" spans="30:176" ht="12.75" x14ac:dyDescent="0.2">
      <c r="AD2775" s="63">
        <v>36083</v>
      </c>
      <c r="AE2775" s="64">
        <v>36130</v>
      </c>
      <c r="AF2775" s="68" t="s">
        <v>5134</v>
      </c>
      <c r="AG2775" s="66"/>
      <c r="AH2775" s="67">
        <v>2.3079999999999998</v>
      </c>
      <c r="AI2775" s="68" t="s">
        <v>2280</v>
      </c>
      <c r="AJ2775" s="67">
        <v>0</v>
      </c>
      <c r="AK2775" s="69">
        <v>-560000</v>
      </c>
      <c r="FT2775" s="14"/>
    </row>
    <row r="2776" spans="30:176" ht="12.75" x14ac:dyDescent="0.2">
      <c r="AD2776" s="63">
        <v>36095</v>
      </c>
      <c r="AE2776" s="64">
        <v>36130</v>
      </c>
      <c r="AF2776" s="68" t="s">
        <v>5115</v>
      </c>
      <c r="AG2776" s="66" t="s">
        <v>5117</v>
      </c>
      <c r="AH2776" s="67">
        <v>2.39</v>
      </c>
      <c r="AI2776" s="68" t="s">
        <v>2254</v>
      </c>
      <c r="AJ2776" s="67">
        <v>0</v>
      </c>
      <c r="AK2776" s="69">
        <v>-600000</v>
      </c>
      <c r="FT2776" s="14"/>
    </row>
    <row r="2777" spans="30:176" ht="12.75" x14ac:dyDescent="0.2">
      <c r="AD2777" s="63">
        <v>36097</v>
      </c>
      <c r="AE2777" s="64">
        <v>36130</v>
      </c>
      <c r="AF2777" s="68" t="s">
        <v>5135</v>
      </c>
      <c r="AG2777" s="66" t="s">
        <v>5161</v>
      </c>
      <c r="AH2777" s="67">
        <v>2.33</v>
      </c>
      <c r="AI2777" s="68" t="s">
        <v>2254</v>
      </c>
      <c r="AJ2777" s="67">
        <v>0</v>
      </c>
      <c r="AK2777" s="69">
        <v>2000000</v>
      </c>
      <c r="FT2777" s="14"/>
    </row>
    <row r="2778" spans="30:176" ht="12.75" x14ac:dyDescent="0.2">
      <c r="AD2778" s="63">
        <v>36097</v>
      </c>
      <c r="AE2778" s="64">
        <v>36130</v>
      </c>
      <c r="AF2778" s="68" t="s">
        <v>5135</v>
      </c>
      <c r="AG2778" s="66" t="s">
        <v>5161</v>
      </c>
      <c r="AH2778" s="67">
        <v>2.3199999999999998</v>
      </c>
      <c r="AI2778" s="68" t="s">
        <v>2254</v>
      </c>
      <c r="AJ2778" s="67">
        <v>0</v>
      </c>
      <c r="AK2778" s="69">
        <v>1000000</v>
      </c>
      <c r="FT2778" s="14"/>
    </row>
    <row r="2779" spans="30:176" ht="12.75" x14ac:dyDescent="0.2">
      <c r="AD2779" s="63">
        <v>36097</v>
      </c>
      <c r="AE2779" s="64">
        <v>36130</v>
      </c>
      <c r="AF2779" s="68" t="s">
        <v>5135</v>
      </c>
      <c r="AG2779" s="66" t="s">
        <v>5161</v>
      </c>
      <c r="AH2779" s="67">
        <v>2.335</v>
      </c>
      <c r="AI2779" s="68" t="s">
        <v>2254</v>
      </c>
      <c r="AJ2779" s="67">
        <v>0</v>
      </c>
      <c r="AK2779" s="69">
        <v>1650000</v>
      </c>
      <c r="FT2779" s="14"/>
    </row>
    <row r="2780" spans="30:176" ht="12.75" x14ac:dyDescent="0.2">
      <c r="AD2780" s="63">
        <v>36097</v>
      </c>
      <c r="AE2780" s="64">
        <v>36130</v>
      </c>
      <c r="AF2780" s="68" t="s">
        <v>5135</v>
      </c>
      <c r="AG2780" s="66" t="s">
        <v>5161</v>
      </c>
      <c r="AH2780" s="67">
        <v>2.3450000000000002</v>
      </c>
      <c r="AI2780" s="68" t="s">
        <v>2254</v>
      </c>
      <c r="AJ2780" s="67">
        <v>0</v>
      </c>
      <c r="AK2780" s="69">
        <v>-500000</v>
      </c>
      <c r="FT2780" s="14"/>
    </row>
    <row r="2781" spans="30:176" ht="12.75" x14ac:dyDescent="0.2">
      <c r="AD2781" s="63">
        <v>36097</v>
      </c>
      <c r="AE2781" s="64">
        <v>36130</v>
      </c>
      <c r="AF2781" s="68" t="s">
        <v>5135</v>
      </c>
      <c r="AG2781" s="66" t="s">
        <v>5161</v>
      </c>
      <c r="AH2781" s="67">
        <v>2.35</v>
      </c>
      <c r="AI2781" s="68" t="s">
        <v>2254</v>
      </c>
      <c r="AJ2781" s="67">
        <v>0</v>
      </c>
      <c r="AK2781" s="69">
        <v>-500000</v>
      </c>
      <c r="FT2781" s="14"/>
    </row>
    <row r="2782" spans="30:176" ht="12.75" x14ac:dyDescent="0.2">
      <c r="AD2782" s="63">
        <v>36098</v>
      </c>
      <c r="AE2782" s="64">
        <v>36130</v>
      </c>
      <c r="AF2782" s="68" t="s">
        <v>5162</v>
      </c>
      <c r="AG2782" s="66" t="s">
        <v>5163</v>
      </c>
      <c r="AH2782" s="67">
        <v>2.335</v>
      </c>
      <c r="AI2782" s="68" t="s">
        <v>2254</v>
      </c>
      <c r="AJ2782" s="67">
        <v>0</v>
      </c>
      <c r="AK2782" s="69">
        <v>1300000</v>
      </c>
      <c r="FT2782" s="14"/>
    </row>
    <row r="2783" spans="30:176" ht="12.75" x14ac:dyDescent="0.2">
      <c r="AD2783" s="63">
        <v>36098</v>
      </c>
      <c r="AE2783" s="64">
        <v>36130</v>
      </c>
      <c r="AF2783" s="68" t="s">
        <v>5162</v>
      </c>
      <c r="AG2783" s="66" t="s">
        <v>5163</v>
      </c>
      <c r="AH2783" s="67">
        <v>2.2749999999999999</v>
      </c>
      <c r="AI2783" s="68" t="s">
        <v>2254</v>
      </c>
      <c r="AJ2783" s="67">
        <v>0</v>
      </c>
      <c r="AK2783" s="69">
        <v>1000000</v>
      </c>
      <c r="FT2783" s="14"/>
    </row>
    <row r="2784" spans="30:176" ht="12.75" x14ac:dyDescent="0.2">
      <c r="AD2784" s="63">
        <v>36103</v>
      </c>
      <c r="AE2784" s="64">
        <v>36130</v>
      </c>
      <c r="AF2784" s="68" t="s">
        <v>5164</v>
      </c>
      <c r="AG2784" s="66" t="s">
        <v>5165</v>
      </c>
      <c r="AH2784" s="67">
        <v>2.41</v>
      </c>
      <c r="AI2784" s="68" t="s">
        <v>2280</v>
      </c>
      <c r="AJ2784" s="67">
        <v>0</v>
      </c>
      <c r="AK2784" s="69">
        <v>300000</v>
      </c>
      <c r="FT2784" s="14"/>
    </row>
    <row r="2785" spans="30:176" ht="12.75" x14ac:dyDescent="0.2">
      <c r="AD2785" s="63">
        <v>36103</v>
      </c>
      <c r="AE2785" s="64">
        <v>36130</v>
      </c>
      <c r="AF2785" s="68" t="s">
        <v>5164</v>
      </c>
      <c r="AG2785" s="66" t="s">
        <v>5165</v>
      </c>
      <c r="AH2785" s="67">
        <v>2.41</v>
      </c>
      <c r="AI2785" s="68" t="s">
        <v>2280</v>
      </c>
      <c r="AJ2785" s="67">
        <v>0</v>
      </c>
      <c r="AK2785" s="69">
        <v>200000</v>
      </c>
      <c r="FT2785" s="14"/>
    </row>
    <row r="2786" spans="30:176" ht="12.75" x14ac:dyDescent="0.2">
      <c r="AD2786" s="63">
        <v>36103</v>
      </c>
      <c r="AE2786" s="64">
        <v>36130</v>
      </c>
      <c r="AF2786" s="68" t="s">
        <v>5164</v>
      </c>
      <c r="AG2786" s="66" t="s">
        <v>5165</v>
      </c>
      <c r="AH2786" s="67">
        <v>2.4049999999999998</v>
      </c>
      <c r="AI2786" s="68" t="s">
        <v>2280</v>
      </c>
      <c r="AJ2786" s="67">
        <v>0</v>
      </c>
      <c r="AK2786" s="69">
        <v>500000</v>
      </c>
      <c r="FT2786" s="14"/>
    </row>
    <row r="2787" spans="30:176" ht="12.75" x14ac:dyDescent="0.2">
      <c r="AD2787" s="63">
        <v>36103</v>
      </c>
      <c r="AE2787" s="64">
        <v>36130</v>
      </c>
      <c r="AF2787" s="68" t="s">
        <v>5164</v>
      </c>
      <c r="AG2787" s="66" t="s">
        <v>5165</v>
      </c>
      <c r="AH2787" s="67">
        <v>2.4049999999999998</v>
      </c>
      <c r="AI2787" s="68" t="s">
        <v>2280</v>
      </c>
      <c r="AJ2787" s="67">
        <v>0</v>
      </c>
      <c r="AK2787" s="69">
        <v>500000</v>
      </c>
      <c r="FT2787" s="14"/>
    </row>
    <row r="2788" spans="30:176" ht="12.75" x14ac:dyDescent="0.2">
      <c r="AD2788" s="63">
        <v>36103</v>
      </c>
      <c r="AE2788" s="64">
        <v>36130</v>
      </c>
      <c r="AF2788" s="68" t="s">
        <v>5164</v>
      </c>
      <c r="AG2788" s="66" t="s">
        <v>5165</v>
      </c>
      <c r="AH2788" s="67">
        <v>2.4</v>
      </c>
      <c r="AI2788" s="68" t="s">
        <v>2280</v>
      </c>
      <c r="AJ2788" s="67">
        <v>0</v>
      </c>
      <c r="AK2788" s="69">
        <v>500000</v>
      </c>
      <c r="FT2788" s="14"/>
    </row>
    <row r="2789" spans="30:176" ht="12.75" x14ac:dyDescent="0.2">
      <c r="AD2789" s="63">
        <v>36104</v>
      </c>
      <c r="AE2789" s="64">
        <v>36130</v>
      </c>
      <c r="AF2789" s="68" t="s">
        <v>5166</v>
      </c>
      <c r="AG2789" s="66" t="s">
        <v>5167</v>
      </c>
      <c r="AH2789" s="67">
        <v>2.4500000000000002</v>
      </c>
      <c r="AI2789" s="68" t="s">
        <v>2280</v>
      </c>
      <c r="AJ2789" s="67">
        <v>0</v>
      </c>
      <c r="AK2789" s="69">
        <v>1000000</v>
      </c>
      <c r="FT2789" s="14"/>
    </row>
    <row r="2790" spans="30:176" ht="12.75" x14ac:dyDescent="0.2">
      <c r="AD2790" s="63">
        <v>36104</v>
      </c>
      <c r="AE2790" s="64">
        <v>36130</v>
      </c>
      <c r="AF2790" s="68" t="s">
        <v>5166</v>
      </c>
      <c r="AG2790" s="66" t="s">
        <v>5167</v>
      </c>
      <c r="AH2790" s="67">
        <v>2.54</v>
      </c>
      <c r="AI2790" s="68" t="s">
        <v>2280</v>
      </c>
      <c r="AJ2790" s="67">
        <v>0</v>
      </c>
      <c r="AK2790" s="69">
        <v>-1000000</v>
      </c>
      <c r="FT2790" s="14"/>
    </row>
    <row r="2791" spans="30:176" ht="12.75" x14ac:dyDescent="0.2">
      <c r="AD2791" s="63">
        <v>36105</v>
      </c>
      <c r="AE2791" s="64">
        <v>36130</v>
      </c>
      <c r="AF2791" s="68" t="s">
        <v>5168</v>
      </c>
      <c r="AG2791" s="66" t="s">
        <v>5169</v>
      </c>
      <c r="AH2791" s="67">
        <v>2.5099999999999998</v>
      </c>
      <c r="AI2791" s="68" t="s">
        <v>2254</v>
      </c>
      <c r="AJ2791" s="67">
        <v>0</v>
      </c>
      <c r="AK2791" s="69">
        <v>-500000</v>
      </c>
      <c r="FT2791" s="14"/>
    </row>
    <row r="2792" spans="30:176" ht="12.75" x14ac:dyDescent="0.2">
      <c r="AD2792" s="63">
        <v>36105</v>
      </c>
      <c r="AE2792" s="64">
        <v>36130</v>
      </c>
      <c r="AF2792" s="68" t="s">
        <v>5168</v>
      </c>
      <c r="AG2792" s="66" t="s">
        <v>5169</v>
      </c>
      <c r="AH2792" s="67">
        <v>2.5</v>
      </c>
      <c r="AI2792" s="68" t="s">
        <v>2254</v>
      </c>
      <c r="AJ2792" s="67">
        <v>0</v>
      </c>
      <c r="AK2792" s="69">
        <v>-1000000</v>
      </c>
      <c r="FT2792" s="14"/>
    </row>
    <row r="2793" spans="30:176" ht="12.75" x14ac:dyDescent="0.2">
      <c r="AD2793" s="63">
        <v>36105</v>
      </c>
      <c r="AE2793" s="64">
        <v>36130</v>
      </c>
      <c r="AF2793" s="68" t="s">
        <v>5168</v>
      </c>
      <c r="AG2793" s="66" t="s">
        <v>5169</v>
      </c>
      <c r="AH2793" s="67">
        <v>2.5299999999999998</v>
      </c>
      <c r="AI2793" s="68" t="s">
        <v>2254</v>
      </c>
      <c r="AJ2793" s="67">
        <v>0</v>
      </c>
      <c r="AK2793" s="69">
        <v>-750000</v>
      </c>
      <c r="FT2793" s="14"/>
    </row>
    <row r="2794" spans="30:176" ht="12.75" x14ac:dyDescent="0.2">
      <c r="AD2794" s="63">
        <v>36105</v>
      </c>
      <c r="AE2794" s="64">
        <v>36130</v>
      </c>
      <c r="AF2794" s="68" t="s">
        <v>5168</v>
      </c>
      <c r="AG2794" s="66" t="s">
        <v>5169</v>
      </c>
      <c r="AH2794" s="67">
        <v>2.54</v>
      </c>
      <c r="AI2794" s="68" t="s">
        <v>2254</v>
      </c>
      <c r="AJ2794" s="67">
        <v>0</v>
      </c>
      <c r="AK2794" s="69">
        <v>-500000</v>
      </c>
      <c r="FT2794" s="14"/>
    </row>
    <row r="2795" spans="30:176" ht="12.75" x14ac:dyDescent="0.2">
      <c r="AD2795" s="63">
        <v>36108</v>
      </c>
      <c r="AE2795" s="64">
        <v>36130</v>
      </c>
      <c r="AF2795" s="68" t="s">
        <v>5170</v>
      </c>
      <c r="AG2795" s="66" t="s">
        <v>5171</v>
      </c>
      <c r="AH2795" s="67">
        <v>2.5449999999999999</v>
      </c>
      <c r="AI2795" s="68" t="s">
        <v>2254</v>
      </c>
      <c r="AJ2795" s="67">
        <v>0</v>
      </c>
      <c r="AK2795" s="69">
        <v>1000000</v>
      </c>
      <c r="FT2795" s="14"/>
    </row>
    <row r="2796" spans="30:176" ht="12.75" x14ac:dyDescent="0.2">
      <c r="AD2796" s="63">
        <v>36108</v>
      </c>
      <c r="AE2796" s="64">
        <v>36130</v>
      </c>
      <c r="AF2796" s="68" t="s">
        <v>5170</v>
      </c>
      <c r="AG2796" s="66" t="s">
        <v>5171</v>
      </c>
      <c r="AH2796" s="67">
        <v>2.5299999999999998</v>
      </c>
      <c r="AI2796" s="68" t="s">
        <v>2254</v>
      </c>
      <c r="AJ2796" s="67">
        <v>0</v>
      </c>
      <c r="AK2796" s="69">
        <v>1000000</v>
      </c>
      <c r="FT2796" s="14"/>
    </row>
    <row r="2797" spans="30:176" ht="12.75" x14ac:dyDescent="0.2">
      <c r="AD2797" s="63">
        <v>36108</v>
      </c>
      <c r="AE2797" s="64">
        <v>36130</v>
      </c>
      <c r="AF2797" s="68" t="s">
        <v>5170</v>
      </c>
      <c r="AG2797" s="66" t="s">
        <v>5171</v>
      </c>
      <c r="AH2797" s="67">
        <v>2.52</v>
      </c>
      <c r="AI2797" s="68" t="s">
        <v>2254</v>
      </c>
      <c r="AJ2797" s="67">
        <v>0</v>
      </c>
      <c r="AK2797" s="69">
        <v>1000000</v>
      </c>
      <c r="FT2797" s="14"/>
    </row>
    <row r="2798" spans="30:176" ht="12.75" x14ac:dyDescent="0.2">
      <c r="AD2798" s="63">
        <v>36109</v>
      </c>
      <c r="AE2798" s="64">
        <v>36130</v>
      </c>
      <c r="AF2798" s="68" t="s">
        <v>5172</v>
      </c>
      <c r="AG2798" s="66" t="s">
        <v>5173</v>
      </c>
      <c r="AH2798" s="67">
        <v>2.4500000000000002</v>
      </c>
      <c r="AI2798" s="68" t="s">
        <v>2254</v>
      </c>
      <c r="AJ2798" s="67">
        <v>0</v>
      </c>
      <c r="AK2798" s="69">
        <v>1000000</v>
      </c>
      <c r="FT2798" s="14"/>
    </row>
    <row r="2799" spans="30:176" ht="12.75" x14ac:dyDescent="0.2">
      <c r="AD2799" s="63">
        <v>36109</v>
      </c>
      <c r="AE2799" s="64">
        <v>36130</v>
      </c>
      <c r="AF2799" s="68" t="s">
        <v>5172</v>
      </c>
      <c r="AG2799" s="66" t="s">
        <v>5173</v>
      </c>
      <c r="AH2799" s="67">
        <v>2.4500000000000002</v>
      </c>
      <c r="AI2799" s="68" t="s">
        <v>2254</v>
      </c>
      <c r="AJ2799" s="67">
        <v>0</v>
      </c>
      <c r="AK2799" s="69">
        <v>-2000000</v>
      </c>
      <c r="FT2799" s="14"/>
    </row>
    <row r="2800" spans="30:176" ht="12.75" x14ac:dyDescent="0.2">
      <c r="AD2800" s="63">
        <v>36110</v>
      </c>
      <c r="AE2800" s="64">
        <v>36130</v>
      </c>
      <c r="AF2800" s="68" t="s">
        <v>5174</v>
      </c>
      <c r="AG2800" s="66" t="s">
        <v>5175</v>
      </c>
      <c r="AH2800" s="67">
        <v>2.4900000000000002</v>
      </c>
      <c r="AI2800" s="68" t="s">
        <v>2254</v>
      </c>
      <c r="AJ2800" s="67">
        <v>0</v>
      </c>
      <c r="AK2800" s="69">
        <v>-500000</v>
      </c>
      <c r="FT2800" s="14"/>
    </row>
    <row r="2801" spans="30:176" ht="12.75" x14ac:dyDescent="0.2">
      <c r="AD2801" s="63">
        <v>36110</v>
      </c>
      <c r="AE2801" s="64">
        <v>36130</v>
      </c>
      <c r="AF2801" s="68" t="s">
        <v>5174</v>
      </c>
      <c r="AG2801" s="66" t="s">
        <v>5175</v>
      </c>
      <c r="AH2801" s="67">
        <v>2.4900000000000002</v>
      </c>
      <c r="AI2801" s="68" t="s">
        <v>2254</v>
      </c>
      <c r="AJ2801" s="67">
        <v>0</v>
      </c>
      <c r="AK2801" s="69">
        <v>-500000</v>
      </c>
      <c r="FT2801" s="14"/>
    </row>
    <row r="2802" spans="30:176" ht="12.75" x14ac:dyDescent="0.2">
      <c r="AD2802" s="63">
        <v>36111</v>
      </c>
      <c r="AE2802" s="64">
        <v>36130</v>
      </c>
      <c r="AF2802" s="68" t="s">
        <v>5176</v>
      </c>
      <c r="AG2802" s="66" t="s">
        <v>5177</v>
      </c>
      <c r="AH2802" s="67">
        <v>2.39</v>
      </c>
      <c r="AI2802" s="68" t="s">
        <v>2280</v>
      </c>
      <c r="AJ2802" s="67">
        <v>0</v>
      </c>
      <c r="AK2802" s="69">
        <v>-500000</v>
      </c>
      <c r="FT2802" s="14"/>
    </row>
    <row r="2803" spans="30:176" ht="12.75" x14ac:dyDescent="0.2">
      <c r="AD2803" s="63">
        <v>36115</v>
      </c>
      <c r="AE2803" s="64">
        <v>36130</v>
      </c>
      <c r="AF2803" s="68" t="s">
        <v>5178</v>
      </c>
      <c r="AG2803" s="66" t="s">
        <v>5179</v>
      </c>
      <c r="AH2803" s="67">
        <v>2.31</v>
      </c>
      <c r="AI2803" s="68" t="s">
        <v>2280</v>
      </c>
      <c r="AJ2803" s="67">
        <v>0</v>
      </c>
      <c r="AK2803" s="69">
        <v>1000000</v>
      </c>
      <c r="FT2803" s="14"/>
    </row>
    <row r="2804" spans="30:176" ht="12.75" x14ac:dyDescent="0.2">
      <c r="AD2804" s="63">
        <v>36116</v>
      </c>
      <c r="AE2804" s="64">
        <v>36130</v>
      </c>
      <c r="AF2804" s="68" t="s">
        <v>5180</v>
      </c>
      <c r="AG2804" s="66" t="s">
        <v>5181</v>
      </c>
      <c r="AH2804" s="67">
        <v>2.2599999999999998</v>
      </c>
      <c r="AI2804" s="68" t="s">
        <v>2280</v>
      </c>
      <c r="AJ2804" s="67">
        <v>0</v>
      </c>
      <c r="AK2804" s="69">
        <v>-1000000</v>
      </c>
      <c r="FT2804" s="14"/>
    </row>
    <row r="2805" spans="30:176" ht="12.75" x14ac:dyDescent="0.2">
      <c r="AD2805" s="63">
        <v>36116</v>
      </c>
      <c r="AE2805" s="64">
        <v>36130</v>
      </c>
      <c r="AF2805" s="68" t="s">
        <v>5180</v>
      </c>
      <c r="AG2805" s="66" t="s">
        <v>5181</v>
      </c>
      <c r="AH2805" s="67">
        <v>2.2799999999999998</v>
      </c>
      <c r="AI2805" s="68" t="s">
        <v>2280</v>
      </c>
      <c r="AJ2805" s="67">
        <v>0</v>
      </c>
      <c r="AK2805" s="69">
        <v>-1000000</v>
      </c>
      <c r="FT2805" s="14"/>
    </row>
    <row r="2806" spans="30:176" ht="12.75" x14ac:dyDescent="0.2">
      <c r="AD2806" s="63">
        <v>36116</v>
      </c>
      <c r="AE2806" s="64">
        <v>36130</v>
      </c>
      <c r="AF2806" s="68" t="s">
        <v>5180</v>
      </c>
      <c r="AG2806" s="66" t="s">
        <v>5181</v>
      </c>
      <c r="AH2806" s="67">
        <v>2.29</v>
      </c>
      <c r="AI2806" s="68" t="s">
        <v>2280</v>
      </c>
      <c r="AJ2806" s="67">
        <v>0</v>
      </c>
      <c r="AK2806" s="69">
        <v>-1000000</v>
      </c>
      <c r="FT2806" s="14"/>
    </row>
    <row r="2807" spans="30:176" ht="12.75" x14ac:dyDescent="0.2">
      <c r="AD2807" s="63">
        <v>36117</v>
      </c>
      <c r="AE2807" s="64">
        <v>36130</v>
      </c>
      <c r="AF2807" s="68" t="s">
        <v>5182</v>
      </c>
      <c r="AG2807" s="66" t="s">
        <v>5183</v>
      </c>
      <c r="AH2807" s="67">
        <v>2.2400000000000002</v>
      </c>
      <c r="AI2807" s="68" t="s">
        <v>2254</v>
      </c>
      <c r="AJ2807" s="67">
        <v>0</v>
      </c>
      <c r="AK2807" s="69">
        <v>1000000</v>
      </c>
      <c r="FT2807" s="14"/>
    </row>
    <row r="2808" spans="30:176" ht="12.75" x14ac:dyDescent="0.2">
      <c r="AD2808" s="63">
        <v>36117</v>
      </c>
      <c r="AE2808" s="64">
        <v>36130</v>
      </c>
      <c r="AF2808" s="68" t="s">
        <v>5182</v>
      </c>
      <c r="AG2808" s="66" t="s">
        <v>5183</v>
      </c>
      <c r="AH2808" s="67">
        <v>2.21</v>
      </c>
      <c r="AI2808" s="68" t="s">
        <v>2254</v>
      </c>
      <c r="AJ2808" s="67">
        <v>0</v>
      </c>
      <c r="AK2808" s="69">
        <v>1000000</v>
      </c>
      <c r="FT2808" s="14"/>
    </row>
    <row r="2809" spans="30:176" ht="12.75" x14ac:dyDescent="0.2">
      <c r="AD2809" s="63">
        <v>36117</v>
      </c>
      <c r="AE2809" s="64">
        <v>36130</v>
      </c>
      <c r="AF2809" s="68" t="s">
        <v>5182</v>
      </c>
      <c r="AG2809" s="66" t="s">
        <v>5183</v>
      </c>
      <c r="AH2809" s="67">
        <v>2.2000000000000002</v>
      </c>
      <c r="AI2809" s="68" t="s">
        <v>2254</v>
      </c>
      <c r="AJ2809" s="67">
        <v>0</v>
      </c>
      <c r="AK2809" s="69">
        <v>2500000</v>
      </c>
      <c r="FT2809" s="14"/>
    </row>
    <row r="2810" spans="30:176" ht="12.75" x14ac:dyDescent="0.2">
      <c r="AD2810" s="63">
        <v>36118</v>
      </c>
      <c r="AE2810" s="64">
        <v>36130</v>
      </c>
      <c r="AF2810" s="68" t="s">
        <v>5184</v>
      </c>
      <c r="AG2810" s="66" t="s">
        <v>5185</v>
      </c>
      <c r="AH2810" s="67">
        <v>2.21</v>
      </c>
      <c r="AI2810" s="68" t="s">
        <v>2254</v>
      </c>
      <c r="AJ2810" s="67">
        <v>0</v>
      </c>
      <c r="AK2810" s="69">
        <v>1000000</v>
      </c>
      <c r="FT2810" s="14"/>
    </row>
    <row r="2811" spans="30:176" ht="12.75" x14ac:dyDescent="0.2">
      <c r="AD2811" s="63">
        <v>36118</v>
      </c>
      <c r="AE2811" s="64">
        <v>36130</v>
      </c>
      <c r="AF2811" s="68" t="s">
        <v>5184</v>
      </c>
      <c r="AG2811" s="66" t="s">
        <v>5186</v>
      </c>
      <c r="AH2811" s="67">
        <v>2.2130000000000001</v>
      </c>
      <c r="AI2811" s="68" t="s">
        <v>2254</v>
      </c>
      <c r="AJ2811" s="67">
        <v>0</v>
      </c>
      <c r="AK2811" s="69">
        <v>1535000</v>
      </c>
      <c r="FT2811" s="14"/>
    </row>
    <row r="2812" spans="30:176" ht="12.75" x14ac:dyDescent="0.2">
      <c r="AD2812" s="63">
        <v>36118</v>
      </c>
      <c r="AE2812" s="64">
        <v>36130</v>
      </c>
      <c r="AF2812" s="68" t="s">
        <v>5184</v>
      </c>
      <c r="AG2812" s="66" t="s">
        <v>5186</v>
      </c>
      <c r="AH2812" s="67">
        <v>2.2130000000000001</v>
      </c>
      <c r="AI2812" s="68" t="s">
        <v>2280</v>
      </c>
      <c r="AJ2812" s="67">
        <v>0</v>
      </c>
      <c r="AK2812" s="69">
        <v>-1535000</v>
      </c>
      <c r="FT2812" s="14"/>
    </row>
    <row r="2813" spans="30:176" ht="12.75" x14ac:dyDescent="0.2">
      <c r="AD2813" s="63">
        <v>36119</v>
      </c>
      <c r="AE2813" s="64">
        <v>36130</v>
      </c>
      <c r="AF2813" s="68" t="s">
        <v>5187</v>
      </c>
      <c r="AG2813" s="66" t="s">
        <v>5188</v>
      </c>
      <c r="AH2813" s="67">
        <v>2.2000000000000002</v>
      </c>
      <c r="AI2813" s="68" t="s">
        <v>2254</v>
      </c>
      <c r="AJ2813" s="67">
        <v>0</v>
      </c>
      <c r="AK2813" s="69">
        <v>-1000000</v>
      </c>
      <c r="FT2813" s="14"/>
    </row>
    <row r="2814" spans="30:176" ht="12.75" x14ac:dyDescent="0.2">
      <c r="AD2814" s="63">
        <v>36119</v>
      </c>
      <c r="AE2814" s="64">
        <v>36130</v>
      </c>
      <c r="AF2814" s="68" t="s">
        <v>5187</v>
      </c>
      <c r="AG2814" s="66" t="s">
        <v>5188</v>
      </c>
      <c r="AH2814" s="67">
        <v>2.16</v>
      </c>
      <c r="AI2814" s="68" t="s">
        <v>2254</v>
      </c>
      <c r="AJ2814" s="67">
        <v>0</v>
      </c>
      <c r="AK2814" s="69">
        <v>1000000</v>
      </c>
      <c r="FT2814" s="14"/>
    </row>
    <row r="2815" spans="30:176" ht="12.75" x14ac:dyDescent="0.2">
      <c r="AD2815" s="63">
        <v>36119</v>
      </c>
      <c r="AE2815" s="64">
        <v>36130</v>
      </c>
      <c r="AF2815" s="68" t="s">
        <v>5187</v>
      </c>
      <c r="AG2815" s="66" t="s">
        <v>5188</v>
      </c>
      <c r="AH2815" s="67">
        <v>2.15</v>
      </c>
      <c r="AI2815" s="68" t="s">
        <v>2254</v>
      </c>
      <c r="AJ2815" s="67">
        <v>0</v>
      </c>
      <c r="AK2815" s="69">
        <v>-1000000</v>
      </c>
      <c r="FT2815" s="14"/>
    </row>
    <row r="2816" spans="30:176" ht="12.75" x14ac:dyDescent="0.2">
      <c r="AD2816" s="63">
        <v>36119</v>
      </c>
      <c r="AE2816" s="64">
        <v>36130</v>
      </c>
      <c r="AF2816" s="68" t="s">
        <v>5187</v>
      </c>
      <c r="AG2816" s="66" t="s">
        <v>5188</v>
      </c>
      <c r="AH2816" s="67">
        <v>2.1629999999999998</v>
      </c>
      <c r="AI2816" s="68" t="s">
        <v>2254</v>
      </c>
      <c r="AJ2816" s="67">
        <v>0</v>
      </c>
      <c r="AK2816" s="69">
        <v>-1000000</v>
      </c>
      <c r="FT2816" s="14"/>
    </row>
    <row r="2817" spans="30:176" ht="12.75" x14ac:dyDescent="0.2">
      <c r="AD2817" s="63">
        <v>36122</v>
      </c>
      <c r="AE2817" s="64">
        <v>36130</v>
      </c>
      <c r="AF2817" s="68" t="s">
        <v>5189</v>
      </c>
      <c r="AG2817" s="66" t="s">
        <v>5190</v>
      </c>
      <c r="AH2817" s="67">
        <v>2.12</v>
      </c>
      <c r="AI2817" s="68" t="s">
        <v>2254</v>
      </c>
      <c r="AJ2817" s="67">
        <v>0</v>
      </c>
      <c r="AK2817" s="69">
        <v>1000000</v>
      </c>
      <c r="FT2817" s="14"/>
    </row>
    <row r="2818" spans="30:176" ht="12.75" x14ac:dyDescent="0.2">
      <c r="AD2818" s="63">
        <v>36122</v>
      </c>
      <c r="AE2818" s="64">
        <v>36130</v>
      </c>
      <c r="AF2818" s="68" t="s">
        <v>5189</v>
      </c>
      <c r="AG2818" s="66" t="s">
        <v>5190</v>
      </c>
      <c r="AH2818" s="67">
        <v>2.125</v>
      </c>
      <c r="AI2818" s="68" t="s">
        <v>2254</v>
      </c>
      <c r="AJ2818" s="67">
        <v>0</v>
      </c>
      <c r="AK2818" s="69">
        <v>-500000</v>
      </c>
      <c r="FT2818" s="14"/>
    </row>
    <row r="2819" spans="30:176" ht="12.75" x14ac:dyDescent="0.2">
      <c r="AD2819" s="63">
        <v>36122</v>
      </c>
      <c r="AE2819" s="64">
        <v>36130</v>
      </c>
      <c r="AF2819" s="68" t="s">
        <v>5189</v>
      </c>
      <c r="AG2819" s="66" t="s">
        <v>5190</v>
      </c>
      <c r="AH2819" s="67">
        <v>2.1</v>
      </c>
      <c r="AI2819" s="68" t="s">
        <v>2254</v>
      </c>
      <c r="AJ2819" s="67">
        <v>0</v>
      </c>
      <c r="AK2819" s="69">
        <v>1000000</v>
      </c>
      <c r="FT2819" s="14"/>
    </row>
    <row r="2820" spans="30:176" ht="12.75" x14ac:dyDescent="0.2">
      <c r="AD2820" s="63">
        <v>36122</v>
      </c>
      <c r="AE2820" s="64">
        <v>36130</v>
      </c>
      <c r="AF2820" s="68" t="s">
        <v>5189</v>
      </c>
      <c r="AG2820" s="66" t="s">
        <v>5190</v>
      </c>
      <c r="AH2820" s="67">
        <v>2.09</v>
      </c>
      <c r="AI2820" s="68" t="s">
        <v>2254</v>
      </c>
      <c r="AJ2820" s="67">
        <v>0</v>
      </c>
      <c r="AK2820" s="69">
        <v>1000000</v>
      </c>
      <c r="FT2820" s="14"/>
    </row>
    <row r="2821" spans="30:176" ht="12.75" x14ac:dyDescent="0.2">
      <c r="AD2821" s="63">
        <v>36122</v>
      </c>
      <c r="AE2821" s="64">
        <v>36130</v>
      </c>
      <c r="AF2821" s="68" t="s">
        <v>5189</v>
      </c>
      <c r="AG2821" s="66" t="s">
        <v>5190</v>
      </c>
      <c r="AH2821" s="67">
        <v>2.09</v>
      </c>
      <c r="AI2821" s="68" t="s">
        <v>2254</v>
      </c>
      <c r="AJ2821" s="67">
        <v>0</v>
      </c>
      <c r="AK2821" s="69">
        <v>-500000</v>
      </c>
      <c r="FT2821" s="14"/>
    </row>
    <row r="2822" spans="30:176" ht="12.75" x14ac:dyDescent="0.2">
      <c r="AD2822" s="63">
        <v>36122</v>
      </c>
      <c r="AE2822" s="64">
        <v>36130</v>
      </c>
      <c r="AF2822" s="68" t="s">
        <v>5189</v>
      </c>
      <c r="AG2822" s="66" t="s">
        <v>5190</v>
      </c>
      <c r="AH2822" s="67">
        <v>2.09</v>
      </c>
      <c r="AI2822" s="68" t="s">
        <v>2254</v>
      </c>
      <c r="AJ2822" s="67">
        <v>0</v>
      </c>
      <c r="AK2822" s="69">
        <v>-2000000</v>
      </c>
      <c r="FT2822" s="14"/>
    </row>
    <row r="2823" spans="30:176" ht="12.75" x14ac:dyDescent="0.2">
      <c r="AD2823" s="63">
        <v>36123</v>
      </c>
      <c r="AE2823" s="64">
        <v>36130</v>
      </c>
      <c r="AF2823" s="68" t="s">
        <v>5191</v>
      </c>
      <c r="AG2823" s="66" t="s">
        <v>5192</v>
      </c>
      <c r="AH2823" s="67">
        <v>2.11</v>
      </c>
      <c r="AI2823" s="68" t="s">
        <v>2254</v>
      </c>
      <c r="AJ2823" s="67">
        <v>0</v>
      </c>
      <c r="AK2823" s="69">
        <v>-240000</v>
      </c>
      <c r="FT2823" s="14"/>
    </row>
    <row r="2824" spans="30:176" ht="12.75" x14ac:dyDescent="0.2">
      <c r="AK2824" s="69">
        <f>SUM(AK2722:AK2823)</f>
        <v>-7164084</v>
      </c>
      <c r="FT2824" s="14" t="s">
        <v>2099</v>
      </c>
    </row>
    <row r="2825" spans="30:176" ht="12.75" x14ac:dyDescent="0.2">
      <c r="FT2825" s="14" t="s">
        <v>2099</v>
      </c>
    </row>
    <row r="2826" spans="30:176" ht="12.75" x14ac:dyDescent="0.2">
      <c r="AD2826" s="63">
        <v>35188</v>
      </c>
      <c r="AE2826" s="64">
        <v>36161</v>
      </c>
      <c r="AF2826" s="65" t="s">
        <v>3376</v>
      </c>
      <c r="AG2826" s="66" t="s">
        <v>3377</v>
      </c>
      <c r="AH2826" s="67">
        <v>2.09</v>
      </c>
      <c r="AI2826" s="68" t="s">
        <v>2245</v>
      </c>
      <c r="AJ2826" s="67">
        <v>0</v>
      </c>
      <c r="AK2826" s="69">
        <v>-3000000</v>
      </c>
      <c r="FT2826" s="14"/>
    </row>
    <row r="2827" spans="30:176" ht="12.75" x14ac:dyDescent="0.2">
      <c r="AD2827" s="63">
        <v>35188</v>
      </c>
      <c r="AE2827" s="64">
        <v>36161</v>
      </c>
      <c r="AF2827" s="65" t="s">
        <v>3376</v>
      </c>
      <c r="AG2827" s="66" t="s">
        <v>3377</v>
      </c>
      <c r="AH2827" s="67">
        <v>2.09</v>
      </c>
      <c r="AI2827" s="68" t="s">
        <v>2245</v>
      </c>
      <c r="AJ2827" s="67">
        <v>0</v>
      </c>
      <c r="AK2827" s="69">
        <v>-2000000</v>
      </c>
      <c r="FT2827" s="14"/>
    </row>
    <row r="2828" spans="30:176" ht="12.75" x14ac:dyDescent="0.2">
      <c r="AD2828" s="63">
        <v>35191</v>
      </c>
      <c r="AE2828" s="64">
        <v>36161</v>
      </c>
      <c r="AF2828" s="65" t="s">
        <v>2311</v>
      </c>
      <c r="AG2828" s="66" t="s">
        <v>5193</v>
      </c>
      <c r="AH2828" s="67">
        <v>2.11</v>
      </c>
      <c r="AI2828" s="68" t="s">
        <v>2245</v>
      </c>
      <c r="AJ2828" s="67">
        <v>0</v>
      </c>
      <c r="AK2828" s="69">
        <v>-2000000</v>
      </c>
      <c r="FT2828" s="14"/>
    </row>
    <row r="2829" spans="30:176" ht="12.75" x14ac:dyDescent="0.2">
      <c r="AD2829" s="63">
        <v>35311</v>
      </c>
      <c r="AE2829" s="64">
        <v>36161</v>
      </c>
      <c r="AF2829" s="65" t="s">
        <v>4543</v>
      </c>
      <c r="AG2829" s="66" t="s">
        <v>4544</v>
      </c>
      <c r="AH2829" s="67">
        <v>2.1</v>
      </c>
      <c r="AI2829" s="68" t="s">
        <v>2254</v>
      </c>
      <c r="AJ2829" s="67">
        <v>0</v>
      </c>
      <c r="AK2829" s="69">
        <v>-7000000</v>
      </c>
      <c r="FT2829" s="14"/>
    </row>
    <row r="2830" spans="30:176" ht="12.75" x14ac:dyDescent="0.2">
      <c r="AD2830" s="63">
        <v>35319</v>
      </c>
      <c r="AE2830" s="64">
        <v>36161</v>
      </c>
      <c r="AF2830" s="65" t="s">
        <v>3611</v>
      </c>
      <c r="AG2830" s="66" t="s">
        <v>2734</v>
      </c>
      <c r="AH2830" s="67">
        <v>2.125</v>
      </c>
      <c r="AI2830" s="68" t="s">
        <v>2280</v>
      </c>
      <c r="AJ2830" s="67">
        <v>0</v>
      </c>
      <c r="AK2830" s="69">
        <v>-3500000</v>
      </c>
      <c r="FT2830" s="14"/>
    </row>
    <row r="2831" spans="30:176" ht="12.75" x14ac:dyDescent="0.2">
      <c r="AD2831" s="63">
        <v>35444</v>
      </c>
      <c r="AE2831" s="64">
        <v>36161</v>
      </c>
      <c r="AF2831" s="65" t="s">
        <v>3263</v>
      </c>
      <c r="AG2831" s="66" t="s">
        <v>3264</v>
      </c>
      <c r="AH2831" s="67">
        <v>2.42</v>
      </c>
      <c r="AI2831" s="68" t="s">
        <v>2280</v>
      </c>
      <c r="AJ2831" s="67">
        <v>0</v>
      </c>
      <c r="AK2831" s="69">
        <v>-15000000</v>
      </c>
      <c r="FT2831" s="14"/>
    </row>
    <row r="2832" spans="30:176" ht="12.75" x14ac:dyDescent="0.2">
      <c r="AD2832" s="63">
        <v>35482</v>
      </c>
      <c r="AE2832" s="64">
        <v>36161</v>
      </c>
      <c r="AF2832" s="65" t="s">
        <v>5194</v>
      </c>
      <c r="AG2832" s="66" t="s">
        <v>5195</v>
      </c>
      <c r="AH2832" s="67">
        <v>2.242</v>
      </c>
      <c r="AI2832" s="68" t="s">
        <v>2280</v>
      </c>
      <c r="AJ2832" s="67">
        <v>0</v>
      </c>
      <c r="AK2832" s="69">
        <v>2000000</v>
      </c>
      <c r="FT2832" s="14"/>
    </row>
    <row r="2833" spans="30:176" ht="12.75" x14ac:dyDescent="0.2">
      <c r="AD2833" s="63">
        <v>35486</v>
      </c>
      <c r="AE2833" s="64">
        <v>36161</v>
      </c>
      <c r="AF2833" s="65" t="s">
        <v>3507</v>
      </c>
      <c r="AG2833" s="66" t="s">
        <v>3508</v>
      </c>
      <c r="AH2833" s="67">
        <v>2.242</v>
      </c>
      <c r="AI2833" s="68" t="s">
        <v>2280</v>
      </c>
      <c r="AJ2833" s="67">
        <v>0</v>
      </c>
      <c r="AK2833" s="69">
        <v>2000000</v>
      </c>
      <c r="FT2833" s="14"/>
    </row>
    <row r="2834" spans="30:176" ht="12.75" x14ac:dyDescent="0.2">
      <c r="AD2834" s="63">
        <v>35487</v>
      </c>
      <c r="AE2834" s="64">
        <v>36161</v>
      </c>
      <c r="AF2834" s="65" t="s">
        <v>3709</v>
      </c>
      <c r="AG2834" s="66" t="s">
        <v>3710</v>
      </c>
      <c r="AH2834" s="67">
        <v>2.246</v>
      </c>
      <c r="AI2834" s="68" t="s">
        <v>2280</v>
      </c>
      <c r="AJ2834" s="67">
        <v>0</v>
      </c>
      <c r="AK2834" s="69">
        <v>2000000</v>
      </c>
      <c r="FT2834" s="14"/>
    </row>
    <row r="2835" spans="30:176" ht="12.75" x14ac:dyDescent="0.2">
      <c r="AD2835" s="63">
        <v>35495</v>
      </c>
      <c r="AE2835" s="64">
        <v>36161</v>
      </c>
      <c r="AF2835" s="68" t="s">
        <v>4547</v>
      </c>
      <c r="AG2835" s="66" t="s">
        <v>4548</v>
      </c>
      <c r="AH2835" s="67">
        <v>2.2238000000000002</v>
      </c>
      <c r="AI2835" s="68" t="s">
        <v>2280</v>
      </c>
      <c r="AJ2835" s="67">
        <v>0</v>
      </c>
      <c r="AK2835" s="69">
        <v>150000</v>
      </c>
      <c r="FT2835" s="14"/>
    </row>
    <row r="2836" spans="30:176" ht="12.75" x14ac:dyDescent="0.2">
      <c r="AD2836" s="63">
        <v>35501</v>
      </c>
      <c r="AE2836" s="64">
        <v>36161</v>
      </c>
      <c r="AF2836" s="68" t="s">
        <v>5196</v>
      </c>
      <c r="AG2836" s="66" t="s">
        <v>5197</v>
      </c>
      <c r="AH2836" s="67">
        <v>2.335</v>
      </c>
      <c r="AI2836" s="68" t="s">
        <v>2280</v>
      </c>
      <c r="AJ2836" s="67">
        <v>0</v>
      </c>
      <c r="AK2836" s="69">
        <v>-4000000</v>
      </c>
      <c r="FT2836" s="14"/>
    </row>
    <row r="2837" spans="30:176" ht="12.75" x14ac:dyDescent="0.2">
      <c r="AD2837" s="63">
        <v>35607</v>
      </c>
      <c r="AE2837" s="64">
        <v>36161</v>
      </c>
      <c r="AF2837" s="68" t="s">
        <v>3702</v>
      </c>
      <c r="AG2837" s="66" t="s">
        <v>3703</v>
      </c>
      <c r="AH2837" s="67">
        <v>2.29</v>
      </c>
      <c r="AI2837" s="68" t="s">
        <v>2280</v>
      </c>
      <c r="AJ2837" s="67">
        <v>0</v>
      </c>
      <c r="AK2837" s="69">
        <v>-3000000</v>
      </c>
      <c r="FT2837" s="14"/>
    </row>
    <row r="2838" spans="30:176" ht="12.75" x14ac:dyDescent="0.2">
      <c r="AD2838" s="63">
        <v>35613</v>
      </c>
      <c r="AE2838" s="64">
        <v>36161</v>
      </c>
      <c r="AF2838" s="68" t="s">
        <v>5198</v>
      </c>
      <c r="AG2838" s="66" t="s">
        <v>5199</v>
      </c>
      <c r="AH2838" s="67">
        <v>2.2799999999999998</v>
      </c>
      <c r="AI2838" s="68" t="s">
        <v>2280</v>
      </c>
      <c r="AJ2838" s="67">
        <v>0</v>
      </c>
      <c r="AK2838" s="69">
        <v>-2500000</v>
      </c>
      <c r="FT2838" s="14"/>
    </row>
    <row r="2839" spans="30:176" ht="12.75" x14ac:dyDescent="0.2">
      <c r="AD2839" s="63">
        <v>35614</v>
      </c>
      <c r="AE2839" s="64">
        <v>36161</v>
      </c>
      <c r="AF2839" s="68" t="s">
        <v>5200</v>
      </c>
      <c r="AG2839" s="66" t="s">
        <v>5201</v>
      </c>
      <c r="AH2839" s="67">
        <v>2.27</v>
      </c>
      <c r="AI2839" s="68" t="s">
        <v>2280</v>
      </c>
      <c r="AJ2839" s="67">
        <v>0</v>
      </c>
      <c r="AK2839" s="69">
        <v>-4000000</v>
      </c>
      <c r="FT2839" s="14"/>
    </row>
    <row r="2840" spans="30:176" ht="12.75" x14ac:dyDescent="0.2">
      <c r="AD2840" s="63">
        <v>35699</v>
      </c>
      <c r="AE2840" s="64">
        <v>36161</v>
      </c>
      <c r="AF2840" s="68" t="s">
        <v>4055</v>
      </c>
      <c r="AG2840" s="66" t="s">
        <v>4007</v>
      </c>
      <c r="AH2840" s="67">
        <v>2.5750000000000002</v>
      </c>
      <c r="AI2840" s="68" t="s">
        <v>2280</v>
      </c>
      <c r="AJ2840" s="67">
        <v>0</v>
      </c>
      <c r="AK2840" s="69">
        <v>4000000</v>
      </c>
      <c r="FT2840" s="14"/>
    </row>
    <row r="2841" spans="30:176" ht="12.75" x14ac:dyDescent="0.2">
      <c r="AD2841" s="63">
        <v>35824</v>
      </c>
      <c r="AE2841" s="64">
        <v>36161</v>
      </c>
      <c r="AF2841" s="68" t="s">
        <v>5121</v>
      </c>
      <c r="AG2841" s="66" t="s">
        <v>5122</v>
      </c>
      <c r="AH2841" s="67">
        <v>2.5099999999999998</v>
      </c>
      <c r="AI2841" s="68" t="s">
        <v>2280</v>
      </c>
      <c r="AJ2841" s="67">
        <v>0</v>
      </c>
      <c r="AK2841" s="69">
        <v>310000</v>
      </c>
      <c r="FT2841" s="14"/>
    </row>
    <row r="2842" spans="30:176" ht="12.75" x14ac:dyDescent="0.2">
      <c r="AD2842" s="63">
        <v>35828</v>
      </c>
      <c r="AE2842" s="64">
        <v>36161</v>
      </c>
      <c r="AF2842" s="68" t="s">
        <v>4514</v>
      </c>
      <c r="AG2842" s="66" t="s">
        <v>4516</v>
      </c>
      <c r="AH2842" s="67">
        <v>2.625</v>
      </c>
      <c r="AI2842" s="68" t="s">
        <v>2280</v>
      </c>
      <c r="AJ2842" s="67">
        <v>0</v>
      </c>
      <c r="AK2842" s="69">
        <v>500000</v>
      </c>
      <c r="FT2842" s="14"/>
    </row>
    <row r="2843" spans="30:176" ht="12.75" x14ac:dyDescent="0.2">
      <c r="AD2843" s="63">
        <v>35836</v>
      </c>
      <c r="AE2843" s="64">
        <v>36161</v>
      </c>
      <c r="AF2843" s="68" t="s">
        <v>5123</v>
      </c>
      <c r="AG2843" s="66" t="s">
        <v>5124</v>
      </c>
      <c r="AH2843" s="67">
        <v>2.613</v>
      </c>
      <c r="AI2843" s="68" t="s">
        <v>2280</v>
      </c>
      <c r="AJ2843" s="67">
        <v>0</v>
      </c>
      <c r="AK2843" s="69">
        <v>-310000</v>
      </c>
      <c r="FT2843" s="14"/>
    </row>
    <row r="2844" spans="30:176" ht="12.75" x14ac:dyDescent="0.2">
      <c r="AD2844" s="63">
        <v>35881</v>
      </c>
      <c r="AE2844" s="64">
        <v>36161</v>
      </c>
      <c r="AF2844" s="68" t="s">
        <v>4612</v>
      </c>
      <c r="AG2844" s="66" t="s">
        <v>5202</v>
      </c>
      <c r="AH2844" s="67">
        <v>2.2999999999999998</v>
      </c>
      <c r="AI2844" s="68" t="s">
        <v>2280</v>
      </c>
      <c r="AJ2844" s="67">
        <v>0</v>
      </c>
      <c r="AK2844" s="69">
        <v>1000000</v>
      </c>
      <c r="FT2844" s="14"/>
    </row>
    <row r="2845" spans="30:176" ht="12.75" x14ac:dyDescent="0.2">
      <c r="AD2845" s="63">
        <v>35912</v>
      </c>
      <c r="AE2845" s="64">
        <v>36161</v>
      </c>
      <c r="AF2845" s="68" t="s">
        <v>4672</v>
      </c>
      <c r="AG2845" s="66" t="s">
        <v>4673</v>
      </c>
      <c r="AH2845" s="67">
        <v>2.73</v>
      </c>
      <c r="AI2845" s="68" t="s">
        <v>2280</v>
      </c>
      <c r="AJ2845" s="67">
        <v>0</v>
      </c>
      <c r="AK2845" s="69">
        <v>-1000000</v>
      </c>
      <c r="FT2845" s="14"/>
    </row>
    <row r="2846" spans="30:176" ht="12.75" x14ac:dyDescent="0.2">
      <c r="AD2846" s="63">
        <v>35913</v>
      </c>
      <c r="AE2846" s="64">
        <v>36161</v>
      </c>
      <c r="AF2846" s="68" t="s">
        <v>4676</v>
      </c>
      <c r="AG2846" s="66" t="s">
        <v>4678</v>
      </c>
      <c r="AH2846" s="67">
        <v>2.68</v>
      </c>
      <c r="AI2846" s="68" t="s">
        <v>2254</v>
      </c>
      <c r="AJ2846" s="67">
        <v>0</v>
      </c>
      <c r="AK2846" s="69">
        <v>350000</v>
      </c>
      <c r="FT2846" s="14"/>
    </row>
    <row r="2847" spans="30:176" ht="12.75" x14ac:dyDescent="0.2">
      <c r="AD2847" s="63">
        <v>35916</v>
      </c>
      <c r="AE2847" s="64">
        <v>36161</v>
      </c>
      <c r="AF2847" s="68" t="s">
        <v>4747</v>
      </c>
      <c r="AG2847" s="66" t="s">
        <v>4748</v>
      </c>
      <c r="AH2847" s="67">
        <v>2.62</v>
      </c>
      <c r="AI2847" s="68" t="s">
        <v>2280</v>
      </c>
      <c r="AJ2847" s="67">
        <v>0</v>
      </c>
      <c r="AK2847" s="69">
        <v>1000000</v>
      </c>
      <c r="FT2847" s="14"/>
    </row>
    <row r="2848" spans="30:176" ht="12.75" x14ac:dyDescent="0.2">
      <c r="AD2848" s="63">
        <v>35920</v>
      </c>
      <c r="AE2848" s="64">
        <v>36161</v>
      </c>
      <c r="AF2848" s="68" t="s">
        <v>4751</v>
      </c>
      <c r="AG2848" s="66" t="s">
        <v>4752</v>
      </c>
      <c r="AH2848" s="67">
        <v>2.67</v>
      </c>
      <c r="AI2848" s="68" t="s">
        <v>2254</v>
      </c>
      <c r="AJ2848" s="67">
        <v>0</v>
      </c>
      <c r="AK2848" s="69">
        <v>150000</v>
      </c>
      <c r="FT2848" s="14"/>
    </row>
    <row r="2849" spans="30:176" ht="12.75" x14ac:dyDescent="0.2">
      <c r="AD2849" s="63">
        <v>35920</v>
      </c>
      <c r="AE2849" s="64">
        <v>36161</v>
      </c>
      <c r="AF2849" s="68" t="s">
        <v>4751</v>
      </c>
      <c r="AG2849" s="66" t="s">
        <v>4752</v>
      </c>
      <c r="AH2849" s="67">
        <v>2.665</v>
      </c>
      <c r="AI2849" s="68" t="s">
        <v>2254</v>
      </c>
      <c r="AJ2849" s="67">
        <v>0</v>
      </c>
      <c r="AK2849" s="69">
        <v>850000</v>
      </c>
      <c r="FT2849" s="14"/>
    </row>
    <row r="2850" spans="30:176" ht="12.75" x14ac:dyDescent="0.2">
      <c r="AD2850" s="63">
        <v>36012</v>
      </c>
      <c r="AE2850" s="64">
        <v>36161</v>
      </c>
      <c r="AF2850" s="68" t="s">
        <v>5203</v>
      </c>
      <c r="AG2850" s="66" t="s">
        <v>5204</v>
      </c>
      <c r="AH2850" s="67">
        <v>2.585</v>
      </c>
      <c r="AI2850" s="68" t="s">
        <v>2280</v>
      </c>
      <c r="AJ2850" s="67">
        <v>0</v>
      </c>
      <c r="AK2850" s="69">
        <v>1200000</v>
      </c>
      <c r="FT2850" s="14"/>
    </row>
    <row r="2851" spans="30:176" ht="12.75" x14ac:dyDescent="0.2">
      <c r="AD2851" s="63">
        <v>36012</v>
      </c>
      <c r="AE2851" s="64">
        <v>36161</v>
      </c>
      <c r="AF2851" s="68" t="s">
        <v>5203</v>
      </c>
      <c r="AG2851" s="66" t="s">
        <v>5204</v>
      </c>
      <c r="AH2851" s="67">
        <v>2.6</v>
      </c>
      <c r="AI2851" s="68" t="s">
        <v>2280</v>
      </c>
      <c r="AJ2851" s="67">
        <v>0</v>
      </c>
      <c r="AK2851" s="69">
        <v>4500000</v>
      </c>
      <c r="FT2851" s="14"/>
    </row>
    <row r="2852" spans="30:176" ht="12.75" x14ac:dyDescent="0.2">
      <c r="AD2852" s="63">
        <v>36032</v>
      </c>
      <c r="AE2852" s="64">
        <v>36161</v>
      </c>
      <c r="AF2852" s="68" t="s">
        <v>4917</v>
      </c>
      <c r="AG2852" s="66" t="s">
        <v>4918</v>
      </c>
      <c r="AH2852" s="67">
        <v>2.4700000000000002</v>
      </c>
      <c r="AI2852" s="68" t="s">
        <v>2280</v>
      </c>
      <c r="AJ2852" s="67">
        <v>0</v>
      </c>
      <c r="AK2852" s="69">
        <v>1500000</v>
      </c>
      <c r="FT2852" s="14"/>
    </row>
    <row r="2853" spans="30:176" ht="12.75" x14ac:dyDescent="0.2">
      <c r="AD2853" s="63">
        <v>36033</v>
      </c>
      <c r="AE2853" s="64">
        <v>36161</v>
      </c>
      <c r="AF2853" s="68" t="s">
        <v>4972</v>
      </c>
      <c r="AG2853" s="66" t="s">
        <v>5129</v>
      </c>
      <c r="AH2853" s="67">
        <v>2.44</v>
      </c>
      <c r="AI2853" s="68" t="s">
        <v>2280</v>
      </c>
      <c r="AJ2853" s="67">
        <v>0</v>
      </c>
      <c r="AK2853" s="69">
        <v>3000000</v>
      </c>
      <c r="FT2853" s="14"/>
    </row>
    <row r="2854" spans="30:176" ht="12.75" x14ac:dyDescent="0.2">
      <c r="AD2854" s="63">
        <v>36035</v>
      </c>
      <c r="AE2854" s="64">
        <v>36161</v>
      </c>
      <c r="AF2854" s="68" t="s">
        <v>5130</v>
      </c>
      <c r="AG2854" s="66"/>
      <c r="AH2854" s="67">
        <v>2.39</v>
      </c>
      <c r="AI2854" s="68" t="s">
        <v>2280</v>
      </c>
      <c r="AJ2854" s="67">
        <v>0</v>
      </c>
      <c r="AK2854" s="69">
        <v>286375</v>
      </c>
      <c r="FT2854" s="14"/>
    </row>
    <row r="2855" spans="30:176" ht="12.75" x14ac:dyDescent="0.2">
      <c r="AD2855" s="63">
        <v>36053</v>
      </c>
      <c r="AE2855" s="64">
        <v>36161</v>
      </c>
      <c r="AF2855" s="68" t="s">
        <v>5131</v>
      </c>
      <c r="AG2855" s="66"/>
      <c r="AH2855" s="67">
        <v>2.61</v>
      </c>
      <c r="AI2855" s="68" t="s">
        <v>2280</v>
      </c>
      <c r="AJ2855" s="67">
        <v>0</v>
      </c>
      <c r="AK2855" s="69">
        <v>1204000</v>
      </c>
      <c r="FT2855" s="14"/>
    </row>
    <row r="2856" spans="30:176" ht="12.75" x14ac:dyDescent="0.2">
      <c r="AD2856" s="63">
        <v>36066</v>
      </c>
      <c r="AE2856" s="64">
        <v>36161</v>
      </c>
      <c r="AF2856" s="68" t="s">
        <v>5006</v>
      </c>
      <c r="AG2856" s="66" t="s">
        <v>5007</v>
      </c>
      <c r="AH2856" s="67">
        <v>2.62</v>
      </c>
      <c r="AI2856" s="68" t="s">
        <v>2280</v>
      </c>
      <c r="AJ2856" s="67">
        <v>0</v>
      </c>
      <c r="AK2856" s="69">
        <v>-1000000</v>
      </c>
      <c r="FT2856" s="14"/>
    </row>
    <row r="2857" spans="30:176" ht="12.75" x14ac:dyDescent="0.2">
      <c r="AD2857" s="63">
        <v>36066</v>
      </c>
      <c r="AE2857" s="64">
        <v>36161</v>
      </c>
      <c r="AF2857" s="68" t="s">
        <v>5006</v>
      </c>
      <c r="AG2857" s="66" t="s">
        <v>5007</v>
      </c>
      <c r="AH2857" s="67">
        <v>2.61</v>
      </c>
      <c r="AI2857" s="68" t="s">
        <v>2280</v>
      </c>
      <c r="AJ2857" s="67">
        <v>0</v>
      </c>
      <c r="AK2857" s="69">
        <v>-310000</v>
      </c>
      <c r="FT2857" s="14"/>
    </row>
    <row r="2858" spans="30:176" ht="12.75" x14ac:dyDescent="0.2">
      <c r="AD2858" s="63">
        <v>36083</v>
      </c>
      <c r="AE2858" s="64">
        <v>36161</v>
      </c>
      <c r="AF2858" s="68" t="s">
        <v>5134</v>
      </c>
      <c r="AG2858" s="66"/>
      <c r="AH2858" s="67">
        <v>2.44</v>
      </c>
      <c r="AI2858" s="68" t="s">
        <v>2280</v>
      </c>
      <c r="AJ2858" s="67">
        <v>0</v>
      </c>
      <c r="AK2858" s="69">
        <v>560000</v>
      </c>
      <c r="FT2858" s="14"/>
    </row>
    <row r="2859" spans="30:176" ht="12.75" x14ac:dyDescent="0.2">
      <c r="AD2859" s="63">
        <v>36088</v>
      </c>
      <c r="AE2859" s="64">
        <v>36161</v>
      </c>
      <c r="AF2859" s="68" t="s">
        <v>5205</v>
      </c>
      <c r="AG2859" s="66" t="s">
        <v>5206</v>
      </c>
      <c r="AH2859" s="67">
        <v>2.5499999999999998</v>
      </c>
      <c r="AI2859" s="68" t="s">
        <v>2280</v>
      </c>
      <c r="AJ2859" s="67">
        <v>0</v>
      </c>
      <c r="AK2859" s="69">
        <v>1000000</v>
      </c>
      <c r="FT2859" s="14"/>
    </row>
    <row r="2860" spans="30:176" ht="12.75" x14ac:dyDescent="0.2">
      <c r="AD2860" s="63">
        <v>36088</v>
      </c>
      <c r="AE2860" s="64">
        <v>36161</v>
      </c>
      <c r="AF2860" s="68" t="s">
        <v>5205</v>
      </c>
      <c r="AG2860" s="66" t="s">
        <v>5206</v>
      </c>
      <c r="AH2860" s="67">
        <v>2.5550000000000002</v>
      </c>
      <c r="AI2860" s="68" t="s">
        <v>2280</v>
      </c>
      <c r="AJ2860" s="67">
        <v>0</v>
      </c>
      <c r="AK2860" s="69">
        <v>1000000</v>
      </c>
      <c r="FT2860" s="14"/>
    </row>
    <row r="2861" spans="30:176" ht="12.75" x14ac:dyDescent="0.2">
      <c r="AD2861" s="63">
        <v>36091</v>
      </c>
      <c r="AE2861" s="64">
        <v>36161</v>
      </c>
      <c r="AF2861" s="68" t="s">
        <v>5207</v>
      </c>
      <c r="AG2861" s="66" t="s">
        <v>5208</v>
      </c>
      <c r="AH2861" s="67">
        <v>2.5550000000000002</v>
      </c>
      <c r="AI2861" s="68" t="s">
        <v>2254</v>
      </c>
      <c r="AJ2861" s="67">
        <v>0</v>
      </c>
      <c r="AK2861" s="69">
        <v>500000</v>
      </c>
      <c r="FT2861" s="14"/>
    </row>
    <row r="2862" spans="30:176" ht="12.75" x14ac:dyDescent="0.2">
      <c r="AD2862" s="63">
        <v>36091</v>
      </c>
      <c r="AE2862" s="64">
        <v>36161</v>
      </c>
      <c r="AF2862" s="68" t="s">
        <v>5207</v>
      </c>
      <c r="AG2862" s="66" t="s">
        <v>5208</v>
      </c>
      <c r="AH2862" s="67">
        <v>2.5550000000000002</v>
      </c>
      <c r="AI2862" s="68" t="s">
        <v>2254</v>
      </c>
      <c r="AJ2862" s="67">
        <v>0</v>
      </c>
      <c r="AK2862" s="69">
        <v>500000</v>
      </c>
      <c r="FT2862" s="14"/>
    </row>
    <row r="2863" spans="30:176" ht="12.75" x14ac:dyDescent="0.2">
      <c r="AD2863" s="63">
        <v>36094</v>
      </c>
      <c r="AE2863" s="64">
        <v>36161</v>
      </c>
      <c r="AF2863" s="68" t="s">
        <v>5113</v>
      </c>
      <c r="AG2863" s="66" t="s">
        <v>5114</v>
      </c>
      <c r="AH2863" s="67">
        <v>2.67</v>
      </c>
      <c r="AI2863" s="68" t="s">
        <v>2254</v>
      </c>
      <c r="AJ2863" s="67">
        <v>0</v>
      </c>
      <c r="AK2863" s="69">
        <v>1000000</v>
      </c>
      <c r="FT2863" s="14"/>
    </row>
    <row r="2864" spans="30:176" ht="12.75" x14ac:dyDescent="0.2">
      <c r="AD2864" s="63">
        <v>36096</v>
      </c>
      <c r="AE2864" s="64">
        <v>36161</v>
      </c>
      <c r="AF2864" s="68" t="s">
        <v>5209</v>
      </c>
      <c r="AG2864" s="66" t="s">
        <v>5210</v>
      </c>
      <c r="AH2864" s="67">
        <v>2.48</v>
      </c>
      <c r="AI2864" s="68" t="s">
        <v>2254</v>
      </c>
      <c r="AJ2864" s="67">
        <v>0</v>
      </c>
      <c r="AK2864" s="69">
        <v>1000000</v>
      </c>
      <c r="FT2864" s="14"/>
    </row>
    <row r="2865" spans="30:176" ht="12.75" x14ac:dyDescent="0.2">
      <c r="AD2865" s="63">
        <v>36123</v>
      </c>
      <c r="AE2865" s="64">
        <v>36161</v>
      </c>
      <c r="AF2865" s="68" t="s">
        <v>5191</v>
      </c>
      <c r="AG2865" s="66" t="s">
        <v>5192</v>
      </c>
      <c r="AH2865" s="67">
        <v>2.2250000000000001</v>
      </c>
      <c r="AI2865" s="68" t="s">
        <v>2254</v>
      </c>
      <c r="AJ2865" s="67">
        <v>0</v>
      </c>
      <c r="AK2865" s="69">
        <v>-500000</v>
      </c>
      <c r="FT2865" s="14"/>
    </row>
    <row r="2866" spans="30:176" ht="12.75" x14ac:dyDescent="0.2">
      <c r="AD2866" s="63">
        <v>36123</v>
      </c>
      <c r="AE2866" s="64">
        <v>36161</v>
      </c>
      <c r="AF2866" s="68" t="s">
        <v>5191</v>
      </c>
      <c r="AG2866" s="66" t="s">
        <v>5192</v>
      </c>
      <c r="AH2866" s="67">
        <v>2.2250000000000001</v>
      </c>
      <c r="AI2866" s="68" t="s">
        <v>2254</v>
      </c>
      <c r="AJ2866" s="67">
        <v>0</v>
      </c>
      <c r="AK2866" s="69">
        <v>-500000</v>
      </c>
      <c r="FT2866" s="14"/>
    </row>
    <row r="2867" spans="30:176" ht="12.75" x14ac:dyDescent="0.2">
      <c r="AD2867" s="63">
        <v>36123</v>
      </c>
      <c r="AE2867" s="64">
        <v>36161</v>
      </c>
      <c r="AF2867" s="68" t="s">
        <v>5191</v>
      </c>
      <c r="AG2867" s="66" t="s">
        <v>5192</v>
      </c>
      <c r="AH2867" s="67">
        <v>2.2250000000000001</v>
      </c>
      <c r="AI2867" s="68" t="s">
        <v>2254</v>
      </c>
      <c r="AJ2867" s="67">
        <v>0</v>
      </c>
      <c r="AK2867" s="69">
        <v>-1000000</v>
      </c>
      <c r="FT2867" s="14"/>
    </row>
    <row r="2868" spans="30:176" ht="12.75" x14ac:dyDescent="0.2">
      <c r="AD2868" s="63">
        <v>36129</v>
      </c>
      <c r="AE2868" s="64">
        <v>36161</v>
      </c>
      <c r="AF2868" s="68" t="s">
        <v>5211</v>
      </c>
      <c r="AG2868" s="66" t="s">
        <v>5212</v>
      </c>
      <c r="AH2868" s="67">
        <v>2.04</v>
      </c>
      <c r="AI2868" s="68" t="s">
        <v>2254</v>
      </c>
      <c r="AJ2868" s="67">
        <v>0</v>
      </c>
      <c r="AK2868" s="69">
        <v>1000000</v>
      </c>
      <c r="FT2868" s="14"/>
    </row>
    <row r="2869" spans="30:176" ht="12.75" x14ac:dyDescent="0.2">
      <c r="AD2869" s="63">
        <v>36129</v>
      </c>
      <c r="AE2869" s="64">
        <v>36161</v>
      </c>
      <c r="AF2869" s="68" t="s">
        <v>5211</v>
      </c>
      <c r="AG2869" s="66" t="s">
        <v>5213</v>
      </c>
      <c r="AH2869" s="67">
        <v>2.0499999999999998</v>
      </c>
      <c r="AI2869" s="68" t="s">
        <v>2280</v>
      </c>
      <c r="AJ2869" s="67">
        <v>0</v>
      </c>
      <c r="AK2869" s="69">
        <v>-1000000</v>
      </c>
      <c r="FT2869" s="14"/>
    </row>
    <row r="2870" spans="30:176" ht="12.75" x14ac:dyDescent="0.2">
      <c r="AD2870" s="63">
        <v>36129</v>
      </c>
      <c r="AE2870" s="64">
        <v>36161</v>
      </c>
      <c r="AF2870" s="68" t="s">
        <v>5211</v>
      </c>
      <c r="AG2870" s="66" t="s">
        <v>5213</v>
      </c>
      <c r="AH2870" s="67">
        <v>1.98</v>
      </c>
      <c r="AI2870" s="68" t="s">
        <v>2280</v>
      </c>
      <c r="AJ2870" s="67">
        <v>0</v>
      </c>
      <c r="AK2870" s="69">
        <v>700000</v>
      </c>
      <c r="FT2870" s="14"/>
    </row>
    <row r="2871" spans="30:176" ht="12.75" x14ac:dyDescent="0.2">
      <c r="AD2871" s="63">
        <v>36130</v>
      </c>
      <c r="AE2871" s="64">
        <v>36161</v>
      </c>
      <c r="AF2871" s="68" t="s">
        <v>5214</v>
      </c>
      <c r="AG2871" s="66"/>
      <c r="AH2871" s="67">
        <v>1.958</v>
      </c>
      <c r="AI2871" s="68" t="s">
        <v>2280</v>
      </c>
      <c r="AJ2871" s="67">
        <v>0</v>
      </c>
      <c r="AK2871" s="69">
        <v>-1204000</v>
      </c>
      <c r="FT2871" s="14"/>
    </row>
    <row r="2872" spans="30:176" ht="12.75" x14ac:dyDescent="0.2">
      <c r="AD2872" s="63">
        <v>36130</v>
      </c>
      <c r="AE2872" s="64">
        <v>36161</v>
      </c>
      <c r="AF2872" s="68" t="s">
        <v>5214</v>
      </c>
      <c r="AG2872" s="66"/>
      <c r="AH2872" s="67">
        <v>1.97</v>
      </c>
      <c r="AI2872" s="68" t="s">
        <v>2280</v>
      </c>
      <c r="AJ2872" s="67">
        <v>0</v>
      </c>
      <c r="AK2872" s="69">
        <v>-1612000</v>
      </c>
      <c r="FT2872" s="14"/>
    </row>
    <row r="2873" spans="30:176" ht="12.75" x14ac:dyDescent="0.2">
      <c r="AD2873" s="63">
        <v>36130</v>
      </c>
      <c r="AE2873" s="64">
        <v>36161</v>
      </c>
      <c r="AF2873" s="68" t="s">
        <v>5215</v>
      </c>
      <c r="AG2873" s="66" t="s">
        <v>5216</v>
      </c>
      <c r="AH2873" s="67">
        <v>1.93</v>
      </c>
      <c r="AI2873" s="68" t="s">
        <v>2254</v>
      </c>
      <c r="AJ2873" s="67">
        <v>0</v>
      </c>
      <c r="AK2873" s="69">
        <v>2000000</v>
      </c>
      <c r="FT2873" s="14"/>
    </row>
    <row r="2874" spans="30:176" ht="12.75" x14ac:dyDescent="0.2">
      <c r="AD2874" s="63">
        <v>36130</v>
      </c>
      <c r="AE2874" s="64">
        <v>36161</v>
      </c>
      <c r="AF2874" s="68" t="s">
        <v>5215</v>
      </c>
      <c r="AG2874" s="66" t="s">
        <v>5216</v>
      </c>
      <c r="AH2874" s="67">
        <v>1.9</v>
      </c>
      <c r="AI2874" s="68" t="s">
        <v>2254</v>
      </c>
      <c r="AJ2874" s="67">
        <v>0</v>
      </c>
      <c r="AK2874" s="69">
        <v>2000000</v>
      </c>
      <c r="FT2874" s="14"/>
    </row>
    <row r="2875" spans="30:176" ht="12.75" x14ac:dyDescent="0.2">
      <c r="AD2875" s="63">
        <v>36130</v>
      </c>
      <c r="AE2875" s="64">
        <v>36161</v>
      </c>
      <c r="AF2875" s="68" t="s">
        <v>5215</v>
      </c>
      <c r="AG2875" s="66" t="s">
        <v>5216</v>
      </c>
      <c r="AH2875" s="67">
        <v>1.9</v>
      </c>
      <c r="AI2875" s="68" t="s">
        <v>2254</v>
      </c>
      <c r="AJ2875" s="67">
        <v>0</v>
      </c>
      <c r="AK2875" s="69">
        <v>2100000</v>
      </c>
      <c r="FT2875" s="14"/>
    </row>
    <row r="2876" spans="30:176" ht="12.75" x14ac:dyDescent="0.2">
      <c r="AD2876" s="63">
        <v>36130</v>
      </c>
      <c r="AE2876" s="64">
        <v>36161</v>
      </c>
      <c r="AF2876" s="68" t="s">
        <v>5215</v>
      </c>
      <c r="AG2876" s="66" t="s">
        <v>5216</v>
      </c>
      <c r="AH2876" s="67">
        <v>1.96</v>
      </c>
      <c r="AI2876" s="68" t="s">
        <v>2254</v>
      </c>
      <c r="AJ2876" s="67">
        <v>0</v>
      </c>
      <c r="AK2876" s="69">
        <v>-1000000</v>
      </c>
      <c r="FT2876" s="14"/>
    </row>
    <row r="2877" spans="30:176" ht="12.75" x14ac:dyDescent="0.2">
      <c r="AD2877" s="63">
        <v>36131</v>
      </c>
      <c r="AE2877" s="64">
        <v>36161</v>
      </c>
      <c r="AF2877" s="68" t="s">
        <v>5217</v>
      </c>
      <c r="AG2877" s="66"/>
      <c r="AH2877" s="67">
        <v>2.0049999999999999</v>
      </c>
      <c r="AI2877" s="68" t="s">
        <v>2280</v>
      </c>
      <c r="AJ2877" s="67">
        <v>0</v>
      </c>
      <c r="AK2877" s="69">
        <v>-1000000</v>
      </c>
      <c r="FT2877" s="14"/>
    </row>
    <row r="2878" spans="30:176" ht="12.75" x14ac:dyDescent="0.2">
      <c r="AD2878" s="63">
        <v>36131</v>
      </c>
      <c r="AE2878" s="64">
        <v>36161</v>
      </c>
      <c r="AF2878" s="68" t="s">
        <v>5218</v>
      </c>
      <c r="AG2878" s="66" t="s">
        <v>5219</v>
      </c>
      <c r="AH2878" s="67">
        <v>2</v>
      </c>
      <c r="AI2878" s="68" t="s">
        <v>2280</v>
      </c>
      <c r="AJ2878" s="67">
        <v>0</v>
      </c>
      <c r="AK2878" s="69">
        <v>2000000</v>
      </c>
      <c r="FT2878" s="14"/>
    </row>
    <row r="2879" spans="30:176" ht="12.75" x14ac:dyDescent="0.2">
      <c r="AD2879" s="63">
        <v>36131</v>
      </c>
      <c r="AE2879" s="64">
        <v>36161</v>
      </c>
      <c r="AF2879" s="68" t="s">
        <v>5218</v>
      </c>
      <c r="AG2879" s="66" t="s">
        <v>5219</v>
      </c>
      <c r="AH2879" s="67">
        <v>1.98</v>
      </c>
      <c r="AI2879" s="68" t="s">
        <v>2280</v>
      </c>
      <c r="AJ2879" s="67">
        <v>0</v>
      </c>
      <c r="AK2879" s="69">
        <v>1000000</v>
      </c>
      <c r="FT2879" s="14"/>
    </row>
    <row r="2880" spans="30:176" ht="12.75" x14ac:dyDescent="0.2">
      <c r="AD2880" s="63">
        <v>36131</v>
      </c>
      <c r="AE2880" s="64">
        <v>36161</v>
      </c>
      <c r="AF2880" s="68" t="s">
        <v>5218</v>
      </c>
      <c r="AG2880" s="66" t="s">
        <v>5219</v>
      </c>
      <c r="AH2880" s="67">
        <v>1.97</v>
      </c>
      <c r="AI2880" s="68" t="s">
        <v>2280</v>
      </c>
      <c r="AJ2880" s="67">
        <v>0</v>
      </c>
      <c r="AK2880" s="69">
        <v>2000000</v>
      </c>
      <c r="FT2880" s="14"/>
    </row>
    <row r="2881" spans="30:176" ht="12.75" x14ac:dyDescent="0.2">
      <c r="AD2881" s="63">
        <v>36131</v>
      </c>
      <c r="AE2881" s="64">
        <v>36161</v>
      </c>
      <c r="AF2881" s="68" t="s">
        <v>5218</v>
      </c>
      <c r="AG2881" s="66" t="s">
        <v>5219</v>
      </c>
      <c r="AH2881" s="67">
        <v>1.9450000000000001</v>
      </c>
      <c r="AI2881" s="68" t="s">
        <v>2280</v>
      </c>
      <c r="AJ2881" s="67">
        <v>0</v>
      </c>
      <c r="AK2881" s="69">
        <v>1000000</v>
      </c>
      <c r="FT2881" s="14"/>
    </row>
    <row r="2882" spans="30:176" ht="12.75" x14ac:dyDescent="0.2">
      <c r="AD2882" s="63">
        <v>36131</v>
      </c>
      <c r="AE2882" s="64">
        <v>36161</v>
      </c>
      <c r="AF2882" s="68" t="s">
        <v>5218</v>
      </c>
      <c r="AG2882" s="66" t="s">
        <v>5219</v>
      </c>
      <c r="AH2882" s="67">
        <v>1.9750000000000001</v>
      </c>
      <c r="AI2882" s="68" t="s">
        <v>2280</v>
      </c>
      <c r="AJ2882" s="67">
        <v>0</v>
      </c>
      <c r="AK2882" s="69">
        <v>1200000</v>
      </c>
      <c r="FT2882" s="14"/>
    </row>
    <row r="2883" spans="30:176" ht="12.75" x14ac:dyDescent="0.2">
      <c r="AD2883" s="63">
        <v>36131</v>
      </c>
      <c r="AE2883" s="64">
        <v>36161</v>
      </c>
      <c r="AF2883" s="68" t="s">
        <v>5218</v>
      </c>
      <c r="AG2883" s="66" t="s">
        <v>5219</v>
      </c>
      <c r="AH2883" s="67">
        <v>1.9</v>
      </c>
      <c r="AI2883" s="68" t="s">
        <v>2280</v>
      </c>
      <c r="AJ2883" s="67">
        <v>0</v>
      </c>
      <c r="AK2883" s="69">
        <v>1000000</v>
      </c>
      <c r="FT2883" s="14"/>
    </row>
    <row r="2884" spans="30:176" ht="12.75" x14ac:dyDescent="0.2">
      <c r="AD2884" s="63">
        <v>36131</v>
      </c>
      <c r="AE2884" s="64">
        <v>36161</v>
      </c>
      <c r="AF2884" s="68" t="s">
        <v>5218</v>
      </c>
      <c r="AG2884" s="66" t="s">
        <v>5219</v>
      </c>
      <c r="AH2884" s="67">
        <v>1.9</v>
      </c>
      <c r="AI2884" s="68" t="s">
        <v>2280</v>
      </c>
      <c r="AJ2884" s="67">
        <v>0</v>
      </c>
      <c r="AK2884" s="69">
        <v>1500000</v>
      </c>
      <c r="FT2884" s="14"/>
    </row>
    <row r="2885" spans="30:176" ht="12.75" x14ac:dyDescent="0.2">
      <c r="AD2885" s="63">
        <v>36131</v>
      </c>
      <c r="AE2885" s="64">
        <v>36161</v>
      </c>
      <c r="AF2885" s="68" t="s">
        <v>5218</v>
      </c>
      <c r="AG2885" s="66" t="s">
        <v>5219</v>
      </c>
      <c r="AH2885" s="67">
        <v>1.9</v>
      </c>
      <c r="AI2885" s="68" t="s">
        <v>2280</v>
      </c>
      <c r="AJ2885" s="67">
        <v>0</v>
      </c>
      <c r="AK2885" s="69">
        <v>2000000</v>
      </c>
      <c r="FT2885" s="14"/>
    </row>
    <row r="2886" spans="30:176" ht="12.75" x14ac:dyDescent="0.2">
      <c r="AD2886" s="63">
        <v>36132</v>
      </c>
      <c r="AE2886" s="64">
        <v>36161</v>
      </c>
      <c r="AF2886" s="68" t="s">
        <v>5220</v>
      </c>
      <c r="AG2886" s="66" t="s">
        <v>5221</v>
      </c>
      <c r="AH2886" s="67">
        <v>1.85</v>
      </c>
      <c r="AI2886" s="68" t="s">
        <v>2254</v>
      </c>
      <c r="AJ2886" s="67">
        <v>0</v>
      </c>
      <c r="AK2886" s="69">
        <v>-1000000</v>
      </c>
      <c r="FT2886" s="14"/>
    </row>
    <row r="2887" spans="30:176" ht="12.75" x14ac:dyDescent="0.2">
      <c r="AD2887" s="63">
        <v>36132</v>
      </c>
      <c r="AE2887" s="64">
        <v>36161</v>
      </c>
      <c r="AF2887" s="68" t="s">
        <v>5220</v>
      </c>
      <c r="AG2887" s="66" t="s">
        <v>5221</v>
      </c>
      <c r="AH2887" s="67">
        <v>1.85</v>
      </c>
      <c r="AI2887" s="68" t="s">
        <v>2254</v>
      </c>
      <c r="AJ2887" s="67">
        <v>0</v>
      </c>
      <c r="AK2887" s="69">
        <v>-1000000</v>
      </c>
      <c r="FT2887" s="14"/>
    </row>
    <row r="2888" spans="30:176" ht="12.75" x14ac:dyDescent="0.2">
      <c r="AD2888" s="63">
        <v>36132</v>
      </c>
      <c r="AE2888" s="64">
        <v>36161</v>
      </c>
      <c r="AF2888" s="68" t="s">
        <v>5220</v>
      </c>
      <c r="AG2888" s="66" t="s">
        <v>5221</v>
      </c>
      <c r="AH2888" s="67">
        <v>1.88</v>
      </c>
      <c r="AI2888" s="68" t="s">
        <v>2254</v>
      </c>
      <c r="AJ2888" s="67">
        <v>0</v>
      </c>
      <c r="AK2888" s="69">
        <v>-1000000</v>
      </c>
      <c r="FT2888" s="14"/>
    </row>
    <row r="2889" spans="30:176" ht="12.75" x14ac:dyDescent="0.2">
      <c r="AD2889" s="63">
        <v>36132</v>
      </c>
      <c r="AE2889" s="64">
        <v>36161</v>
      </c>
      <c r="AF2889" s="68" t="s">
        <v>5220</v>
      </c>
      <c r="AG2889" s="66" t="s">
        <v>5221</v>
      </c>
      <c r="AH2889" s="67">
        <v>1.88</v>
      </c>
      <c r="AI2889" s="68" t="s">
        <v>2254</v>
      </c>
      <c r="AJ2889" s="67">
        <v>0</v>
      </c>
      <c r="AK2889" s="69">
        <v>1000000</v>
      </c>
      <c r="FT2889" s="14"/>
    </row>
    <row r="2890" spans="30:176" ht="12.75" x14ac:dyDescent="0.2">
      <c r="AD2890" s="63">
        <v>36133</v>
      </c>
      <c r="AE2890" s="64">
        <v>36161</v>
      </c>
      <c r="AF2890" s="68" t="s">
        <v>5222</v>
      </c>
      <c r="AG2890" s="66" t="s">
        <v>5267</v>
      </c>
      <c r="AH2890" s="67">
        <v>1.885</v>
      </c>
      <c r="AI2890" s="68" t="s">
        <v>2254</v>
      </c>
      <c r="AJ2890" s="67">
        <v>0</v>
      </c>
      <c r="AK2890" s="69">
        <v>1000000</v>
      </c>
      <c r="FT2890" s="14"/>
    </row>
    <row r="2891" spans="30:176" ht="12.75" x14ac:dyDescent="0.2">
      <c r="AD2891" s="63">
        <v>36133</v>
      </c>
      <c r="AE2891" s="64">
        <v>36161</v>
      </c>
      <c r="AF2891" s="68" t="s">
        <v>5222</v>
      </c>
      <c r="AG2891" s="66" t="s">
        <v>5267</v>
      </c>
      <c r="AH2891" s="67">
        <v>1.93</v>
      </c>
      <c r="AI2891" s="68" t="s">
        <v>2254</v>
      </c>
      <c r="AJ2891" s="67">
        <v>0</v>
      </c>
      <c r="AK2891" s="69">
        <v>500000</v>
      </c>
      <c r="FT2891" s="14"/>
    </row>
    <row r="2892" spans="30:176" ht="12.75" x14ac:dyDescent="0.2">
      <c r="AD2892" s="63">
        <v>36136</v>
      </c>
      <c r="AE2892" s="64">
        <v>36161</v>
      </c>
      <c r="AF2892" s="68" t="s">
        <v>5268</v>
      </c>
      <c r="AG2892" s="66" t="s">
        <v>5269</v>
      </c>
      <c r="AH2892" s="67">
        <v>2.08</v>
      </c>
      <c r="AI2892" s="68" t="s">
        <v>2280</v>
      </c>
      <c r="AJ2892" s="67">
        <v>0</v>
      </c>
      <c r="AK2892" s="69">
        <v>500000</v>
      </c>
      <c r="FT2892" s="14"/>
    </row>
    <row r="2893" spans="30:176" ht="12.75" x14ac:dyDescent="0.2">
      <c r="AD2893" s="63">
        <v>36138</v>
      </c>
      <c r="AE2893" s="64">
        <v>36161</v>
      </c>
      <c r="AF2893" s="68" t="s">
        <v>5270</v>
      </c>
      <c r="AG2893" s="66"/>
      <c r="AH2893" s="67">
        <v>1.86</v>
      </c>
      <c r="AI2893" s="68" t="s">
        <v>2280</v>
      </c>
      <c r="AJ2893" s="67">
        <v>0</v>
      </c>
      <c r="AK2893" s="69">
        <v>-232250</v>
      </c>
      <c r="FT2893" s="14"/>
    </row>
    <row r="2894" spans="30:176" ht="12.75" x14ac:dyDescent="0.2">
      <c r="AD2894" s="63">
        <v>36138</v>
      </c>
      <c r="AE2894" s="64">
        <v>36161</v>
      </c>
      <c r="AF2894" s="68" t="s">
        <v>5270</v>
      </c>
      <c r="AG2894" s="66" t="s">
        <v>5271</v>
      </c>
      <c r="AH2894" s="67">
        <v>1.86</v>
      </c>
      <c r="AI2894" s="68" t="s">
        <v>2254</v>
      </c>
      <c r="AJ2894" s="67">
        <v>0</v>
      </c>
      <c r="AK2894" s="69">
        <v>-1000000</v>
      </c>
      <c r="FT2894" s="14"/>
    </row>
    <row r="2895" spans="30:176" ht="12.75" x14ac:dyDescent="0.2">
      <c r="AD2895" s="63">
        <v>36138</v>
      </c>
      <c r="AE2895" s="64">
        <v>36161</v>
      </c>
      <c r="AF2895" s="68" t="s">
        <v>5270</v>
      </c>
      <c r="AG2895" s="66" t="s">
        <v>5271</v>
      </c>
      <c r="AH2895" s="67">
        <v>1.865</v>
      </c>
      <c r="AI2895" s="68" t="s">
        <v>2254</v>
      </c>
      <c r="AJ2895" s="67">
        <v>0</v>
      </c>
      <c r="AK2895" s="69">
        <v>-500000</v>
      </c>
      <c r="FT2895" s="14"/>
    </row>
    <row r="2896" spans="30:176" ht="12.75" x14ac:dyDescent="0.2">
      <c r="AD2896" s="63">
        <v>36138</v>
      </c>
      <c r="AE2896" s="64">
        <v>36161</v>
      </c>
      <c r="AF2896" s="68" t="s">
        <v>5270</v>
      </c>
      <c r="AG2896" s="66" t="s">
        <v>5271</v>
      </c>
      <c r="AH2896" s="67">
        <v>1.86</v>
      </c>
      <c r="AI2896" s="68" t="s">
        <v>2254</v>
      </c>
      <c r="AJ2896" s="67">
        <v>0</v>
      </c>
      <c r="AK2896" s="69">
        <v>-1000000</v>
      </c>
      <c r="FT2896" s="14"/>
    </row>
    <row r="2897" spans="30:176" ht="12.75" x14ac:dyDescent="0.2">
      <c r="AD2897" s="63">
        <v>36138</v>
      </c>
      <c r="AE2897" s="64">
        <v>36161</v>
      </c>
      <c r="AF2897" s="68" t="s">
        <v>5270</v>
      </c>
      <c r="AG2897" s="66" t="s">
        <v>5271</v>
      </c>
      <c r="AH2897" s="67">
        <v>1.87</v>
      </c>
      <c r="AI2897" s="68" t="s">
        <v>2254</v>
      </c>
      <c r="AJ2897" s="67">
        <v>0</v>
      </c>
      <c r="AK2897" s="69">
        <v>-1000000</v>
      </c>
      <c r="FT2897" s="14"/>
    </row>
    <row r="2898" spans="30:176" ht="12.75" x14ac:dyDescent="0.2">
      <c r="AD2898" s="63">
        <v>36138</v>
      </c>
      <c r="AE2898" s="64">
        <v>36161</v>
      </c>
      <c r="AF2898" s="68" t="s">
        <v>5270</v>
      </c>
      <c r="AG2898" s="66" t="s">
        <v>5271</v>
      </c>
      <c r="AH2898" s="67">
        <v>1.865</v>
      </c>
      <c r="AI2898" s="68" t="s">
        <v>2254</v>
      </c>
      <c r="AJ2898" s="67">
        <v>0</v>
      </c>
      <c r="AK2898" s="69">
        <v>-500000</v>
      </c>
      <c r="FT2898" s="14"/>
    </row>
    <row r="2899" spans="30:176" ht="12.75" x14ac:dyDescent="0.2">
      <c r="AD2899" s="63">
        <v>36138</v>
      </c>
      <c r="AE2899" s="64">
        <v>36161</v>
      </c>
      <c r="AF2899" s="68" t="s">
        <v>5270</v>
      </c>
      <c r="AG2899" s="66" t="s">
        <v>5271</v>
      </c>
      <c r="AH2899" s="67">
        <v>1.855</v>
      </c>
      <c r="AI2899" s="68" t="s">
        <v>2254</v>
      </c>
      <c r="AJ2899" s="67">
        <v>0</v>
      </c>
      <c r="AK2899" s="69">
        <v>-1000000</v>
      </c>
      <c r="FT2899" s="14"/>
    </row>
    <row r="2900" spans="30:176" ht="12.75" x14ac:dyDescent="0.2">
      <c r="AD2900" s="63">
        <v>36139</v>
      </c>
      <c r="AE2900" s="64">
        <v>36161</v>
      </c>
      <c r="AF2900" s="68" t="s">
        <v>5272</v>
      </c>
      <c r="AG2900" s="66" t="s">
        <v>5273</v>
      </c>
      <c r="AH2900" s="67">
        <v>1.83</v>
      </c>
      <c r="AI2900" s="68" t="s">
        <v>2254</v>
      </c>
      <c r="AJ2900" s="67">
        <v>0</v>
      </c>
      <c r="AK2900" s="69">
        <v>2000000</v>
      </c>
      <c r="FT2900" s="14"/>
    </row>
    <row r="2901" spans="30:176" ht="12.75" x14ac:dyDescent="0.2">
      <c r="AD2901" s="63">
        <v>36139</v>
      </c>
      <c r="AE2901" s="64">
        <v>36161</v>
      </c>
      <c r="AF2901" s="68" t="s">
        <v>5272</v>
      </c>
      <c r="AG2901" s="66" t="s">
        <v>5273</v>
      </c>
      <c r="AH2901" s="67">
        <v>1.82</v>
      </c>
      <c r="AI2901" s="68" t="s">
        <v>2254</v>
      </c>
      <c r="AJ2901" s="67">
        <v>0</v>
      </c>
      <c r="AK2901" s="69">
        <v>1000000</v>
      </c>
      <c r="FT2901" s="14"/>
    </row>
    <row r="2902" spans="30:176" ht="12.75" x14ac:dyDescent="0.2">
      <c r="AD2902" s="63">
        <v>36139</v>
      </c>
      <c r="AE2902" s="64">
        <v>36161</v>
      </c>
      <c r="AF2902" s="68" t="s">
        <v>5272</v>
      </c>
      <c r="AG2902" s="66" t="s">
        <v>5274</v>
      </c>
      <c r="AH2902" s="67">
        <v>1.82</v>
      </c>
      <c r="AI2902" s="68" t="s">
        <v>2280</v>
      </c>
      <c r="AJ2902" s="67">
        <v>0</v>
      </c>
      <c r="AK2902" s="69">
        <v>-750000</v>
      </c>
      <c r="FT2902" s="14"/>
    </row>
    <row r="2903" spans="30:176" ht="12.75" x14ac:dyDescent="0.2">
      <c r="AD2903" s="63">
        <v>36139</v>
      </c>
      <c r="AE2903" s="64">
        <v>36161</v>
      </c>
      <c r="AF2903" s="68" t="s">
        <v>5272</v>
      </c>
      <c r="AG2903" s="66" t="s">
        <v>5274</v>
      </c>
      <c r="AH2903" s="67">
        <v>1.85</v>
      </c>
      <c r="AI2903" s="68" t="s">
        <v>2280</v>
      </c>
      <c r="AJ2903" s="67">
        <v>0</v>
      </c>
      <c r="AK2903" s="69">
        <v>-1000000</v>
      </c>
      <c r="FT2903" s="14"/>
    </row>
    <row r="2904" spans="30:176" ht="12.75" x14ac:dyDescent="0.2">
      <c r="AD2904" s="63">
        <v>36145</v>
      </c>
      <c r="AE2904" s="64">
        <v>36161</v>
      </c>
      <c r="AF2904" s="68" t="s">
        <v>5275</v>
      </c>
      <c r="AG2904" s="66" t="s">
        <v>5276</v>
      </c>
      <c r="AH2904" s="67">
        <v>1.98</v>
      </c>
      <c r="AI2904" s="68" t="s">
        <v>2280</v>
      </c>
      <c r="AJ2904" s="67">
        <v>0</v>
      </c>
      <c r="AK2904" s="69">
        <v>1000000</v>
      </c>
      <c r="FT2904" s="14"/>
    </row>
    <row r="2905" spans="30:176" ht="12.75" x14ac:dyDescent="0.2">
      <c r="AD2905" s="63">
        <v>36145</v>
      </c>
      <c r="AE2905" s="64">
        <v>36161</v>
      </c>
      <c r="AF2905" s="68" t="s">
        <v>5275</v>
      </c>
      <c r="AG2905" s="66" t="s">
        <v>5276</v>
      </c>
      <c r="AH2905" s="67">
        <v>1.9750000000000001</v>
      </c>
      <c r="AI2905" s="68" t="s">
        <v>2280</v>
      </c>
      <c r="AJ2905" s="67">
        <v>0</v>
      </c>
      <c r="AK2905" s="69">
        <v>1000000</v>
      </c>
      <c r="FT2905" s="14"/>
    </row>
    <row r="2906" spans="30:176" ht="12.75" x14ac:dyDescent="0.2">
      <c r="AD2906" s="63">
        <v>36145</v>
      </c>
      <c r="AE2906" s="64">
        <v>36161</v>
      </c>
      <c r="AF2906" s="68" t="s">
        <v>5275</v>
      </c>
      <c r="AG2906" s="66" t="s">
        <v>5276</v>
      </c>
      <c r="AH2906" s="67">
        <v>1.97</v>
      </c>
      <c r="AI2906" s="68" t="s">
        <v>2280</v>
      </c>
      <c r="AJ2906" s="67">
        <v>0</v>
      </c>
      <c r="AK2906" s="69">
        <v>1000000</v>
      </c>
      <c r="FT2906" s="14"/>
    </row>
    <row r="2907" spans="30:176" ht="12.75" x14ac:dyDescent="0.2">
      <c r="AD2907" s="63">
        <v>36145</v>
      </c>
      <c r="AE2907" s="64">
        <v>36161</v>
      </c>
      <c r="AF2907" s="68" t="s">
        <v>5275</v>
      </c>
      <c r="AG2907" s="66" t="s">
        <v>5276</v>
      </c>
      <c r="AH2907" s="67">
        <v>1.99</v>
      </c>
      <c r="AI2907" s="68" t="s">
        <v>2280</v>
      </c>
      <c r="AJ2907" s="67">
        <v>0</v>
      </c>
      <c r="AK2907" s="69">
        <v>1000000</v>
      </c>
      <c r="FT2907" s="14"/>
    </row>
    <row r="2908" spans="30:176" ht="12.75" x14ac:dyDescent="0.2">
      <c r="AD2908" s="63">
        <v>36146</v>
      </c>
      <c r="AE2908" s="64">
        <v>36161</v>
      </c>
      <c r="AF2908" s="68" t="s">
        <v>5277</v>
      </c>
      <c r="AG2908" s="66" t="s">
        <v>5278</v>
      </c>
      <c r="AH2908" s="67">
        <v>2.06</v>
      </c>
      <c r="AI2908" s="68" t="s">
        <v>2280</v>
      </c>
      <c r="AJ2908" s="67">
        <v>0</v>
      </c>
      <c r="AK2908" s="69">
        <v>-2000000</v>
      </c>
      <c r="FT2908" s="14"/>
    </row>
    <row r="2909" spans="30:176" ht="12.75" x14ac:dyDescent="0.2">
      <c r="AD2909" s="63">
        <v>36146</v>
      </c>
      <c r="AE2909" s="64">
        <v>36161</v>
      </c>
      <c r="AF2909" s="68" t="s">
        <v>5277</v>
      </c>
      <c r="AG2909" s="66" t="s">
        <v>5278</v>
      </c>
      <c r="AH2909" s="67">
        <v>2.0299999999999998</v>
      </c>
      <c r="AI2909" s="68" t="s">
        <v>2280</v>
      </c>
      <c r="AJ2909" s="67">
        <v>0</v>
      </c>
      <c r="AK2909" s="69">
        <v>-4000000</v>
      </c>
      <c r="FT2909" s="14"/>
    </row>
    <row r="2910" spans="30:176" ht="12.75" x14ac:dyDescent="0.2">
      <c r="AD2910" s="63">
        <v>36147</v>
      </c>
      <c r="AE2910" s="64">
        <v>36161</v>
      </c>
      <c r="AF2910" s="68" t="s">
        <v>5279</v>
      </c>
      <c r="AG2910" s="66" t="s">
        <v>5280</v>
      </c>
      <c r="AH2910" s="67">
        <v>2.0699999999999998</v>
      </c>
      <c r="AI2910" s="68" t="s">
        <v>2280</v>
      </c>
      <c r="AJ2910" s="67">
        <v>0</v>
      </c>
      <c r="AK2910" s="69">
        <v>1000000</v>
      </c>
      <c r="FT2910" s="14"/>
    </row>
    <row r="2911" spans="30:176" ht="12.75" x14ac:dyDescent="0.2">
      <c r="AD2911" s="63">
        <v>36147</v>
      </c>
      <c r="AE2911" s="64">
        <v>36161</v>
      </c>
      <c r="AF2911" s="68" t="s">
        <v>5279</v>
      </c>
      <c r="AG2911" s="66" t="s">
        <v>5280</v>
      </c>
      <c r="AH2911" s="67">
        <v>2.0750000000000002</v>
      </c>
      <c r="AI2911" s="68" t="s">
        <v>2254</v>
      </c>
      <c r="AJ2911" s="67">
        <v>0</v>
      </c>
      <c r="AK2911" s="69">
        <v>1000000</v>
      </c>
      <c r="FT2911" s="14"/>
    </row>
    <row r="2912" spans="30:176" ht="12.75" x14ac:dyDescent="0.2">
      <c r="AD2912" s="63">
        <v>36147</v>
      </c>
      <c r="AE2912" s="64">
        <v>36161</v>
      </c>
      <c r="AF2912" s="68" t="s">
        <v>5279</v>
      </c>
      <c r="AG2912" s="66" t="s">
        <v>5280</v>
      </c>
      <c r="AH2912" s="67">
        <v>2.09</v>
      </c>
      <c r="AI2912" s="68" t="s">
        <v>2280</v>
      </c>
      <c r="AJ2912" s="67">
        <v>0</v>
      </c>
      <c r="AK2912" s="69">
        <v>1000000</v>
      </c>
      <c r="FT2912" s="14"/>
    </row>
    <row r="2913" spans="30:176" ht="12.75" x14ac:dyDescent="0.2">
      <c r="AD2913" s="63">
        <v>36147</v>
      </c>
      <c r="AE2913" s="64">
        <v>36161</v>
      </c>
      <c r="AF2913" s="68" t="s">
        <v>5279</v>
      </c>
      <c r="AG2913" s="66" t="s">
        <v>5280</v>
      </c>
      <c r="AH2913" s="67">
        <v>2.09</v>
      </c>
      <c r="AI2913" s="68" t="s">
        <v>2280</v>
      </c>
      <c r="AJ2913" s="67">
        <v>0</v>
      </c>
      <c r="AK2913" s="69">
        <v>1000000</v>
      </c>
      <c r="FT2913" s="14"/>
    </row>
    <row r="2914" spans="30:176" ht="12.75" x14ac:dyDescent="0.2">
      <c r="AD2914" s="63">
        <v>36152</v>
      </c>
      <c r="AE2914" s="64">
        <v>36161</v>
      </c>
      <c r="AF2914" s="68" t="s">
        <v>5342</v>
      </c>
      <c r="AG2914" s="66" t="s">
        <v>5343</v>
      </c>
      <c r="AH2914" s="67">
        <v>1.9</v>
      </c>
      <c r="AI2914" s="68" t="s">
        <v>2280</v>
      </c>
      <c r="AJ2914" s="67">
        <v>0</v>
      </c>
      <c r="AK2914" s="69">
        <v>-7013750</v>
      </c>
      <c r="FT2914" s="14"/>
    </row>
    <row r="2915" spans="30:176" ht="12.75" x14ac:dyDescent="0.2">
      <c r="AD2915" s="63">
        <v>36152</v>
      </c>
      <c r="AE2915" s="64">
        <v>36161</v>
      </c>
      <c r="AF2915" s="68" t="s">
        <v>5342</v>
      </c>
      <c r="AG2915" s="66" t="s">
        <v>5343</v>
      </c>
      <c r="AH2915" s="67">
        <v>1.9</v>
      </c>
      <c r="AI2915" s="68" t="s">
        <v>2254</v>
      </c>
      <c r="AJ2915" s="67">
        <v>0</v>
      </c>
      <c r="AK2915" s="69">
        <v>7013750</v>
      </c>
      <c r="FT2915" s="14"/>
    </row>
    <row r="2916" spans="30:176" ht="12.75" x14ac:dyDescent="0.2">
      <c r="AD2916" s="63">
        <v>36157</v>
      </c>
      <c r="AE2916" s="64">
        <v>36161</v>
      </c>
      <c r="AF2916" s="68" t="s">
        <v>5344</v>
      </c>
      <c r="AG2916" s="66" t="s">
        <v>5345</v>
      </c>
      <c r="AH2916" s="67">
        <v>1.81</v>
      </c>
      <c r="AI2916" s="68" t="s">
        <v>2254</v>
      </c>
      <c r="AJ2916" s="67">
        <v>0</v>
      </c>
      <c r="AK2916" s="69">
        <v>-1000000</v>
      </c>
      <c r="FT2916" s="14"/>
    </row>
    <row r="2917" spans="30:176" ht="12.75" x14ac:dyDescent="0.2">
      <c r="AD2917" s="63">
        <v>36157</v>
      </c>
      <c r="AE2917" s="64">
        <v>36161</v>
      </c>
      <c r="AF2917" s="68" t="s">
        <v>5344</v>
      </c>
      <c r="AG2917" s="66" t="s">
        <v>5345</v>
      </c>
      <c r="AH2917" s="67">
        <v>1.8</v>
      </c>
      <c r="AI2917" s="68" t="s">
        <v>2254</v>
      </c>
      <c r="AJ2917" s="67">
        <v>0</v>
      </c>
      <c r="AK2917" s="69">
        <v>-500000</v>
      </c>
      <c r="FT2917" s="14"/>
    </row>
    <row r="2918" spans="30:176" ht="12.75" x14ac:dyDescent="0.2">
      <c r="AK2918" s="69">
        <f>SUM(AK2826:AK2917)</f>
        <v>-8857875</v>
      </c>
      <c r="FT2918" s="14"/>
    </row>
    <row r="2919" spans="30:176" ht="12.75" x14ac:dyDescent="0.2">
      <c r="FT2919" s="14"/>
    </row>
    <row r="2920" spans="30:176" ht="12.75" x14ac:dyDescent="0.2">
      <c r="AD2920" s="63">
        <v>35495</v>
      </c>
      <c r="AE2920" s="64">
        <v>36192</v>
      </c>
      <c r="AF2920" s="68" t="s">
        <v>4547</v>
      </c>
      <c r="AG2920" s="66" t="s">
        <v>4548</v>
      </c>
      <c r="AH2920" s="67">
        <v>2.2238000000000002</v>
      </c>
      <c r="AI2920" s="68" t="s">
        <v>2280</v>
      </c>
      <c r="AJ2920" s="67">
        <v>0</v>
      </c>
      <c r="AK2920" s="69">
        <v>150000</v>
      </c>
      <c r="FT2920" s="14"/>
    </row>
    <row r="2921" spans="30:176" ht="12.75" x14ac:dyDescent="0.2">
      <c r="AD2921" s="63">
        <v>35828</v>
      </c>
      <c r="AE2921" s="64">
        <v>36192</v>
      </c>
      <c r="AF2921" s="68" t="s">
        <v>4514</v>
      </c>
      <c r="AG2921" s="66" t="s">
        <v>4516</v>
      </c>
      <c r="AH2921" s="67">
        <v>2.4900000000000002</v>
      </c>
      <c r="AI2921" s="68" t="s">
        <v>2280</v>
      </c>
      <c r="AJ2921" s="67">
        <v>0</v>
      </c>
      <c r="AK2921" s="69">
        <v>125000</v>
      </c>
      <c r="FT2921" s="14"/>
    </row>
    <row r="2922" spans="30:176" ht="12.75" x14ac:dyDescent="0.2">
      <c r="AD2922" s="63">
        <v>35913</v>
      </c>
      <c r="AE2922" s="64">
        <v>36192</v>
      </c>
      <c r="AF2922" s="68" t="s">
        <v>4676</v>
      </c>
      <c r="AG2922" s="66" t="s">
        <v>4678</v>
      </c>
      <c r="AH2922" s="67">
        <v>2.5449999999999999</v>
      </c>
      <c r="AI2922" s="68" t="s">
        <v>2254</v>
      </c>
      <c r="AJ2922" s="67">
        <v>0</v>
      </c>
      <c r="AK2922" s="69">
        <v>150000</v>
      </c>
      <c r="FT2922" s="14"/>
    </row>
    <row r="2923" spans="30:176" ht="12.75" x14ac:dyDescent="0.2">
      <c r="AD2923" s="63">
        <v>35916</v>
      </c>
      <c r="AE2923" s="64">
        <v>36192</v>
      </c>
      <c r="AF2923" s="68" t="s">
        <v>4747</v>
      </c>
      <c r="AG2923" s="66" t="s">
        <v>4748</v>
      </c>
      <c r="AH2923" s="67">
        <v>2.5049999999999999</v>
      </c>
      <c r="AI2923" s="68" t="s">
        <v>2280</v>
      </c>
      <c r="AJ2923" s="67">
        <v>0</v>
      </c>
      <c r="AK2923" s="69">
        <v>500000</v>
      </c>
      <c r="FT2923" s="14"/>
    </row>
    <row r="2924" spans="30:176" ht="12.75" x14ac:dyDescent="0.2">
      <c r="AD2924" s="63">
        <v>35930</v>
      </c>
      <c r="AE2924" s="64">
        <v>36192</v>
      </c>
      <c r="AF2924" s="68" t="s">
        <v>4761</v>
      </c>
      <c r="AG2924" s="66" t="s">
        <v>4762</v>
      </c>
      <c r="AH2924" s="67">
        <v>2.5499999999999998</v>
      </c>
      <c r="AI2924" s="68" t="s">
        <v>2280</v>
      </c>
      <c r="AJ2924" s="67">
        <v>0</v>
      </c>
      <c r="AK2924" s="69">
        <v>1000000</v>
      </c>
      <c r="FT2924" s="14"/>
    </row>
    <row r="2925" spans="30:176" ht="12.75" x14ac:dyDescent="0.2">
      <c r="AD2925" s="63">
        <v>35936</v>
      </c>
      <c r="AE2925" s="64">
        <v>36192</v>
      </c>
      <c r="AF2925" s="68" t="s">
        <v>4763</v>
      </c>
      <c r="AG2925" s="66" t="s">
        <v>4824</v>
      </c>
      <c r="AH2925" s="67">
        <v>2.5099999999999998</v>
      </c>
      <c r="AI2925" s="68" t="s">
        <v>2280</v>
      </c>
      <c r="AJ2925" s="67">
        <v>0</v>
      </c>
      <c r="AK2925" s="69">
        <v>300000</v>
      </c>
      <c r="FT2925" s="14"/>
    </row>
    <row r="2926" spans="30:176" ht="12.75" x14ac:dyDescent="0.2">
      <c r="AD2926" s="63">
        <v>35936</v>
      </c>
      <c r="AE2926" s="64">
        <v>36192</v>
      </c>
      <c r="AF2926" s="68" t="s">
        <v>4763</v>
      </c>
      <c r="AG2926" s="66" t="s">
        <v>4824</v>
      </c>
      <c r="AH2926" s="67">
        <v>2.5099999999999998</v>
      </c>
      <c r="AI2926" s="68" t="s">
        <v>2280</v>
      </c>
      <c r="AJ2926" s="67">
        <v>0</v>
      </c>
      <c r="AK2926" s="69">
        <v>700000</v>
      </c>
      <c r="FT2926" s="14"/>
    </row>
    <row r="2927" spans="30:176" ht="12.75" x14ac:dyDescent="0.2">
      <c r="AD2927" s="63">
        <v>35950</v>
      </c>
      <c r="AE2927" s="64">
        <v>36192</v>
      </c>
      <c r="AF2927" s="68" t="s">
        <v>4780</v>
      </c>
      <c r="AG2927" s="66" t="s">
        <v>4782</v>
      </c>
      <c r="AH2927" s="67">
        <v>2.5099999999999998</v>
      </c>
      <c r="AI2927" s="68" t="s">
        <v>2280</v>
      </c>
      <c r="AJ2927" s="67">
        <v>0</v>
      </c>
      <c r="AK2927" s="69">
        <v>500000</v>
      </c>
      <c r="FT2927" s="14"/>
    </row>
    <row r="2928" spans="30:176" ht="12.75" x14ac:dyDescent="0.2">
      <c r="AD2928" s="63">
        <v>35950</v>
      </c>
      <c r="AE2928" s="64">
        <v>36192</v>
      </c>
      <c r="AF2928" s="68" t="s">
        <v>4780</v>
      </c>
      <c r="AG2928" s="66" t="s">
        <v>4782</v>
      </c>
      <c r="AH2928" s="67">
        <v>2.5099999999999998</v>
      </c>
      <c r="AI2928" s="68" t="s">
        <v>2280</v>
      </c>
      <c r="AJ2928" s="67">
        <v>0</v>
      </c>
      <c r="AK2928" s="69">
        <v>100000</v>
      </c>
      <c r="FT2928" s="14"/>
    </row>
    <row r="2929" spans="30:176" ht="12.75" x14ac:dyDescent="0.2">
      <c r="AD2929" s="63">
        <v>35956</v>
      </c>
      <c r="AE2929" s="64">
        <v>36192</v>
      </c>
      <c r="AF2929" s="68" t="s">
        <v>4910</v>
      </c>
      <c r="AG2929" s="66" t="s">
        <v>4911</v>
      </c>
      <c r="AH2929" s="67">
        <v>2.4700000000000002</v>
      </c>
      <c r="AI2929" s="68" t="s">
        <v>2254</v>
      </c>
      <c r="AJ2929" s="67">
        <v>0</v>
      </c>
      <c r="AK2929" s="69">
        <v>-3000000</v>
      </c>
      <c r="FT2929" s="14"/>
    </row>
    <row r="2930" spans="30:176" ht="12.75" x14ac:dyDescent="0.2">
      <c r="AD2930" s="63">
        <v>35957</v>
      </c>
      <c r="AE2930" s="64">
        <v>36192</v>
      </c>
      <c r="AF2930" s="68" t="s">
        <v>5008</v>
      </c>
      <c r="AG2930" s="66" t="s">
        <v>5009</v>
      </c>
      <c r="AH2930" s="67">
        <v>2.5</v>
      </c>
      <c r="AI2930" s="68" t="s">
        <v>2280</v>
      </c>
      <c r="AJ2930" s="67">
        <v>0</v>
      </c>
      <c r="AK2930" s="69">
        <v>-1000000</v>
      </c>
      <c r="FT2930" s="14"/>
    </row>
    <row r="2931" spans="30:176" ht="12.75" x14ac:dyDescent="0.2">
      <c r="AD2931" s="63">
        <v>35957</v>
      </c>
      <c r="AE2931" s="64">
        <v>36192</v>
      </c>
      <c r="AF2931" s="68" t="s">
        <v>5008</v>
      </c>
      <c r="AG2931" s="66" t="s">
        <v>5009</v>
      </c>
      <c r="AH2931" s="67">
        <v>2.4950000000000001</v>
      </c>
      <c r="AI2931" s="68" t="s">
        <v>2280</v>
      </c>
      <c r="AJ2931" s="67">
        <v>0</v>
      </c>
      <c r="AK2931" s="69">
        <v>-1000000</v>
      </c>
      <c r="FT2931" s="14"/>
    </row>
    <row r="2932" spans="30:176" ht="12.75" x14ac:dyDescent="0.2">
      <c r="AD2932" s="63">
        <v>35961</v>
      </c>
      <c r="AE2932" s="64">
        <v>36192</v>
      </c>
      <c r="AF2932" s="68" t="s">
        <v>4785</v>
      </c>
      <c r="AG2932" s="66" t="s">
        <v>4786</v>
      </c>
      <c r="AH2932" s="67">
        <v>2.57</v>
      </c>
      <c r="AI2932" s="68" t="s">
        <v>2280</v>
      </c>
      <c r="AJ2932" s="67">
        <v>0</v>
      </c>
      <c r="AK2932" s="69">
        <v>500000</v>
      </c>
      <c r="FT2932" s="14"/>
    </row>
    <row r="2933" spans="30:176" ht="12.75" x14ac:dyDescent="0.2">
      <c r="AD2933" s="63">
        <v>36012</v>
      </c>
      <c r="AE2933" s="64">
        <v>36192</v>
      </c>
      <c r="AF2933" s="68" t="s">
        <v>5203</v>
      </c>
      <c r="AG2933" s="66" t="s">
        <v>5204</v>
      </c>
      <c r="AH2933" s="67">
        <v>2.5</v>
      </c>
      <c r="AI2933" s="68" t="s">
        <v>2280</v>
      </c>
      <c r="AJ2933" s="67">
        <v>0</v>
      </c>
      <c r="AK2933" s="69">
        <v>-4500000</v>
      </c>
      <c r="FT2933" s="14"/>
    </row>
    <row r="2934" spans="30:176" ht="12.75" x14ac:dyDescent="0.2">
      <c r="AD2934" s="63">
        <v>36032</v>
      </c>
      <c r="AE2934" s="64">
        <v>36192</v>
      </c>
      <c r="AF2934" s="68" t="s">
        <v>4917</v>
      </c>
      <c r="AG2934" s="66" t="s">
        <v>4918</v>
      </c>
      <c r="AH2934" s="67">
        <v>2.4300000000000002</v>
      </c>
      <c r="AI2934" s="68" t="s">
        <v>2280</v>
      </c>
      <c r="AJ2934" s="67">
        <v>0</v>
      </c>
      <c r="AK2934" s="69">
        <v>-2000000</v>
      </c>
      <c r="FT2934" s="14"/>
    </row>
    <row r="2935" spans="30:176" ht="12.75" x14ac:dyDescent="0.2">
      <c r="AD2935" s="63">
        <v>36032</v>
      </c>
      <c r="AE2935" s="64">
        <v>36192</v>
      </c>
      <c r="AF2935" s="68" t="s">
        <v>4917</v>
      </c>
      <c r="AG2935" s="66" t="s">
        <v>4918</v>
      </c>
      <c r="AH2935" s="67">
        <v>2.42</v>
      </c>
      <c r="AI2935" s="68" t="s">
        <v>2280</v>
      </c>
      <c r="AJ2935" s="67">
        <v>0</v>
      </c>
      <c r="AK2935" s="69">
        <v>-500000</v>
      </c>
      <c r="FT2935" s="14"/>
    </row>
    <row r="2936" spans="30:176" ht="12.75" x14ac:dyDescent="0.2">
      <c r="AD2936" s="63">
        <v>36032</v>
      </c>
      <c r="AE2936" s="64">
        <v>36192</v>
      </c>
      <c r="AF2936" s="68" t="s">
        <v>4917</v>
      </c>
      <c r="AG2936" s="66" t="s">
        <v>4918</v>
      </c>
      <c r="AH2936" s="67">
        <v>2.42</v>
      </c>
      <c r="AI2936" s="68" t="s">
        <v>2280</v>
      </c>
      <c r="AJ2936" s="67">
        <v>0</v>
      </c>
      <c r="AK2936" s="69">
        <v>-1500000</v>
      </c>
      <c r="FT2936" s="14"/>
    </row>
    <row r="2937" spans="30:176" ht="12.75" x14ac:dyDescent="0.2">
      <c r="AD2937" s="63">
        <v>36033</v>
      </c>
      <c r="AE2937" s="64">
        <v>36192</v>
      </c>
      <c r="AF2937" s="68" t="s">
        <v>4972</v>
      </c>
      <c r="AG2937" s="66" t="s">
        <v>5129</v>
      </c>
      <c r="AH2937" s="67">
        <v>2.39</v>
      </c>
      <c r="AI2937" s="68" t="s">
        <v>2280</v>
      </c>
      <c r="AJ2937" s="67">
        <v>0</v>
      </c>
      <c r="AK2937" s="69">
        <v>-3000000</v>
      </c>
      <c r="FT2937" s="14"/>
    </row>
    <row r="2938" spans="30:176" ht="12.75" x14ac:dyDescent="0.2">
      <c r="AD2938" s="63">
        <v>36033</v>
      </c>
      <c r="AE2938" s="64">
        <v>36192</v>
      </c>
      <c r="AF2938" s="68" t="s">
        <v>4972</v>
      </c>
      <c r="AG2938" s="66" t="s">
        <v>5129</v>
      </c>
      <c r="AH2938" s="67">
        <v>2.39</v>
      </c>
      <c r="AI2938" s="68" t="s">
        <v>2280</v>
      </c>
      <c r="AJ2938" s="67">
        <v>0</v>
      </c>
      <c r="AK2938" s="69">
        <v>-8000000</v>
      </c>
      <c r="FT2938" s="14"/>
    </row>
    <row r="2939" spans="30:176" ht="12.75" x14ac:dyDescent="0.2">
      <c r="AD2939" s="63">
        <v>36034</v>
      </c>
      <c r="AE2939" s="64">
        <v>36192</v>
      </c>
      <c r="AF2939" s="68" t="s">
        <v>4974</v>
      </c>
      <c r="AG2939" s="66" t="s">
        <v>4975</v>
      </c>
      <c r="AH2939" s="67">
        <v>2.38</v>
      </c>
      <c r="AI2939" s="68" t="s">
        <v>2280</v>
      </c>
      <c r="AJ2939" s="67">
        <v>0</v>
      </c>
      <c r="AK2939" s="69">
        <v>-1000000</v>
      </c>
      <c r="FT2939" s="14"/>
    </row>
    <row r="2940" spans="30:176" ht="12.75" x14ac:dyDescent="0.2">
      <c r="AD2940" s="63">
        <v>36035</v>
      </c>
      <c r="AE2940" s="64">
        <v>36192</v>
      </c>
      <c r="AF2940" s="68" t="s">
        <v>5130</v>
      </c>
      <c r="AG2940" s="66" t="s">
        <v>5281</v>
      </c>
      <c r="AH2940" s="67">
        <v>2.2999999999999998</v>
      </c>
      <c r="AI2940" s="68" t="s">
        <v>2280</v>
      </c>
      <c r="AJ2940" s="67">
        <v>0</v>
      </c>
      <c r="AK2940" s="69">
        <v>-1700000</v>
      </c>
      <c r="FT2940" s="14"/>
    </row>
    <row r="2941" spans="30:176" ht="12.75" x14ac:dyDescent="0.2">
      <c r="AD2941" s="63">
        <v>36040</v>
      </c>
      <c r="AE2941" s="64">
        <v>36192</v>
      </c>
      <c r="AF2941" s="68" t="s">
        <v>5015</v>
      </c>
      <c r="AG2941" s="66" t="s">
        <v>5016</v>
      </c>
      <c r="AH2941" s="67">
        <v>2.2400000000000002</v>
      </c>
      <c r="AI2941" s="68" t="s">
        <v>2280</v>
      </c>
      <c r="AJ2941" s="67">
        <v>0</v>
      </c>
      <c r="AK2941" s="69">
        <v>-1500000</v>
      </c>
      <c r="FT2941" s="14"/>
    </row>
    <row r="2942" spans="30:176" ht="12.75" x14ac:dyDescent="0.2">
      <c r="AD2942" s="63">
        <v>36053</v>
      </c>
      <c r="AE2942" s="64">
        <v>36192</v>
      </c>
      <c r="AF2942" s="68" t="s">
        <v>4992</v>
      </c>
      <c r="AG2942" s="66"/>
      <c r="AH2942" s="67">
        <v>2.4900000000000002</v>
      </c>
      <c r="AI2942" s="68" t="s">
        <v>2280</v>
      </c>
      <c r="AJ2942" s="67">
        <v>0</v>
      </c>
      <c r="AK2942" s="69">
        <v>1000000</v>
      </c>
      <c r="FT2942" s="14"/>
    </row>
    <row r="2943" spans="30:176" ht="12.75" x14ac:dyDescent="0.2">
      <c r="AD2943" s="63">
        <v>36053</v>
      </c>
      <c r="AE2943" s="64">
        <v>36192</v>
      </c>
      <c r="AF2943" s="68" t="s">
        <v>4993</v>
      </c>
      <c r="AG2943" s="66" t="s">
        <v>4994</v>
      </c>
      <c r="AH2943" s="67">
        <v>2.4849999999999999</v>
      </c>
      <c r="AI2943" s="68" t="s">
        <v>2254</v>
      </c>
      <c r="AJ2943" s="67">
        <v>0</v>
      </c>
      <c r="AK2943" s="69">
        <v>1500000</v>
      </c>
      <c r="FT2943" s="14"/>
    </row>
    <row r="2944" spans="30:176" ht="12.75" x14ac:dyDescent="0.2">
      <c r="AD2944" s="63">
        <v>36053</v>
      </c>
      <c r="AE2944" s="64">
        <v>36192</v>
      </c>
      <c r="AF2944" s="68" t="s">
        <v>4993</v>
      </c>
      <c r="AG2944" s="66" t="s">
        <v>4994</v>
      </c>
      <c r="AH2944" s="67">
        <v>2.4900000000000002</v>
      </c>
      <c r="AI2944" s="68" t="s">
        <v>2254</v>
      </c>
      <c r="AJ2944" s="67">
        <v>0</v>
      </c>
      <c r="AK2944" s="69">
        <v>2500000</v>
      </c>
      <c r="FT2944" s="14"/>
    </row>
    <row r="2945" spans="30:176" ht="12.75" x14ac:dyDescent="0.2">
      <c r="AD2945" s="63">
        <v>36053</v>
      </c>
      <c r="AE2945" s="64">
        <v>36192</v>
      </c>
      <c r="AF2945" s="68" t="s">
        <v>4993</v>
      </c>
      <c r="AG2945" s="66" t="s">
        <v>4994</v>
      </c>
      <c r="AH2945" s="67">
        <v>2.48</v>
      </c>
      <c r="AI2945" s="68" t="s">
        <v>2254</v>
      </c>
      <c r="AJ2945" s="67">
        <v>0</v>
      </c>
      <c r="AK2945" s="69">
        <v>2500000</v>
      </c>
      <c r="FT2945" s="14"/>
    </row>
    <row r="2946" spans="30:176" ht="12.75" x14ac:dyDescent="0.2">
      <c r="AD2946" s="63">
        <v>36053</v>
      </c>
      <c r="AE2946" s="64">
        <v>36192</v>
      </c>
      <c r="AF2946" s="68" t="s">
        <v>4993</v>
      </c>
      <c r="AG2946" s="66" t="s">
        <v>4994</v>
      </c>
      <c r="AH2946" s="67">
        <v>2.4950000000000001</v>
      </c>
      <c r="AI2946" s="68" t="s">
        <v>2254</v>
      </c>
      <c r="AJ2946" s="67">
        <v>0</v>
      </c>
      <c r="AK2946" s="69">
        <v>5000000</v>
      </c>
      <c r="FT2946" s="14"/>
    </row>
    <row r="2947" spans="30:176" ht="12.75" x14ac:dyDescent="0.2">
      <c r="AD2947" s="63">
        <v>36054</v>
      </c>
      <c r="AE2947" s="64">
        <v>36192</v>
      </c>
      <c r="AF2947" s="68" t="s">
        <v>4995</v>
      </c>
      <c r="AG2947" s="66" t="s">
        <v>5020</v>
      </c>
      <c r="AH2947" s="67">
        <v>2.56</v>
      </c>
      <c r="AI2947" s="68" t="s">
        <v>2280</v>
      </c>
      <c r="AJ2947" s="67">
        <v>0</v>
      </c>
      <c r="AK2947" s="69">
        <v>1500000</v>
      </c>
      <c r="FT2947" s="14"/>
    </row>
    <row r="2948" spans="30:176" ht="12.75" x14ac:dyDescent="0.2">
      <c r="AD2948" s="63">
        <v>36055</v>
      </c>
      <c r="AE2948" s="64">
        <v>36192</v>
      </c>
      <c r="AF2948" s="68" t="s">
        <v>4996</v>
      </c>
      <c r="AG2948" s="66" t="s">
        <v>4997</v>
      </c>
      <c r="AH2948" s="67">
        <v>2.5049999999999999</v>
      </c>
      <c r="AI2948" s="68" t="s">
        <v>2280</v>
      </c>
      <c r="AJ2948" s="67">
        <v>0</v>
      </c>
      <c r="AK2948" s="69">
        <v>2500000</v>
      </c>
      <c r="FT2948" s="14"/>
    </row>
    <row r="2949" spans="30:176" ht="12.75" x14ac:dyDescent="0.2">
      <c r="AD2949" s="63">
        <v>36066</v>
      </c>
      <c r="AE2949" s="64">
        <v>36192</v>
      </c>
      <c r="AF2949" s="68" t="s">
        <v>5006</v>
      </c>
      <c r="AG2949" s="66" t="s">
        <v>5007</v>
      </c>
      <c r="AH2949" s="67">
        <v>2.4750000000000001</v>
      </c>
      <c r="AI2949" s="68" t="s">
        <v>2280</v>
      </c>
      <c r="AJ2949" s="67">
        <v>0</v>
      </c>
      <c r="AK2949" s="69">
        <v>1000000</v>
      </c>
      <c r="FT2949" s="14"/>
    </row>
    <row r="2950" spans="30:176" ht="12.75" x14ac:dyDescent="0.2">
      <c r="AD2950" s="63">
        <v>36066</v>
      </c>
      <c r="AE2950" s="64">
        <v>36192</v>
      </c>
      <c r="AF2950" s="68" t="s">
        <v>5006</v>
      </c>
      <c r="AG2950" s="66" t="s">
        <v>5007</v>
      </c>
      <c r="AH2950" s="67">
        <v>2.4700000000000002</v>
      </c>
      <c r="AI2950" s="68" t="s">
        <v>2280</v>
      </c>
      <c r="AJ2950" s="67">
        <v>0</v>
      </c>
      <c r="AK2950" s="69">
        <v>1000000</v>
      </c>
      <c r="FT2950" s="14"/>
    </row>
    <row r="2951" spans="30:176" ht="12.75" x14ac:dyDescent="0.2">
      <c r="AD2951" s="63">
        <v>36074</v>
      </c>
      <c r="AE2951" s="64">
        <v>36192</v>
      </c>
      <c r="AF2951" s="68" t="s">
        <v>5087</v>
      </c>
      <c r="AG2951" s="66" t="s">
        <v>5088</v>
      </c>
      <c r="AH2951" s="67">
        <v>2.4700000000000002</v>
      </c>
      <c r="AI2951" s="68" t="s">
        <v>2280</v>
      </c>
      <c r="AJ2951" s="67">
        <v>0</v>
      </c>
      <c r="AK2951" s="69">
        <v>-500000</v>
      </c>
      <c r="FT2951" s="14"/>
    </row>
    <row r="2952" spans="30:176" ht="12.75" x14ac:dyDescent="0.2">
      <c r="AD2952" s="63">
        <v>36081</v>
      </c>
      <c r="AE2952" s="64">
        <v>36192</v>
      </c>
      <c r="AF2952" s="68" t="s">
        <v>5092</v>
      </c>
      <c r="AG2952" s="66" t="s">
        <v>5093</v>
      </c>
      <c r="AH2952" s="67">
        <v>2.39</v>
      </c>
      <c r="AI2952" s="68" t="s">
        <v>2254</v>
      </c>
      <c r="AJ2952" s="67">
        <v>0</v>
      </c>
      <c r="AK2952" s="69">
        <v>-1500000</v>
      </c>
      <c r="FT2952" s="14"/>
    </row>
    <row r="2953" spans="30:176" ht="12.75" x14ac:dyDescent="0.2">
      <c r="AD2953" s="63">
        <v>36081</v>
      </c>
      <c r="AE2953" s="64">
        <v>36192</v>
      </c>
      <c r="AF2953" s="68" t="s">
        <v>5092</v>
      </c>
      <c r="AG2953" s="66" t="s">
        <v>5093</v>
      </c>
      <c r="AH2953" s="67">
        <v>2.39</v>
      </c>
      <c r="AI2953" s="68" t="s">
        <v>2254</v>
      </c>
      <c r="AJ2953" s="67">
        <v>0</v>
      </c>
      <c r="AK2953" s="69">
        <v>-500000</v>
      </c>
      <c r="FT2953" s="14"/>
    </row>
    <row r="2954" spans="30:176" ht="12.75" x14ac:dyDescent="0.2">
      <c r="AD2954" s="63">
        <v>36081</v>
      </c>
      <c r="AE2954" s="64">
        <v>36192</v>
      </c>
      <c r="AF2954" s="68" t="s">
        <v>5092</v>
      </c>
      <c r="AG2954" s="66" t="s">
        <v>5093</v>
      </c>
      <c r="AH2954" s="67">
        <v>2.39</v>
      </c>
      <c r="AI2954" s="68" t="s">
        <v>2254</v>
      </c>
      <c r="AJ2954" s="67">
        <v>0</v>
      </c>
      <c r="AK2954" s="69">
        <v>-1000000</v>
      </c>
      <c r="FT2954" s="14"/>
    </row>
    <row r="2955" spans="30:176" ht="12.75" x14ac:dyDescent="0.2">
      <c r="AD2955" s="63">
        <v>36083</v>
      </c>
      <c r="AE2955" s="64">
        <v>36192</v>
      </c>
      <c r="AF2955" s="68" t="s">
        <v>5282</v>
      </c>
      <c r="AG2955" s="66" t="s">
        <v>5283</v>
      </c>
      <c r="AH2955" s="67">
        <v>2.4049999999999998</v>
      </c>
      <c r="AI2955" s="68" t="s">
        <v>2280</v>
      </c>
      <c r="AJ2955" s="67">
        <v>0</v>
      </c>
      <c r="AK2955" s="69">
        <v>-1000000</v>
      </c>
      <c r="FT2955" s="14"/>
    </row>
    <row r="2956" spans="30:176" ht="12.75" x14ac:dyDescent="0.2">
      <c r="AD2956" s="63">
        <v>36084</v>
      </c>
      <c r="AE2956" s="64">
        <v>36192</v>
      </c>
      <c r="AF2956" s="68" t="s">
        <v>5094</v>
      </c>
      <c r="AG2956" s="66" t="s">
        <v>5099</v>
      </c>
      <c r="AH2956" s="67">
        <v>2.4</v>
      </c>
      <c r="AI2956" s="68" t="s">
        <v>2280</v>
      </c>
      <c r="AJ2956" s="67">
        <v>0</v>
      </c>
      <c r="AK2956" s="69">
        <v>-1000000</v>
      </c>
      <c r="FT2956" s="14"/>
    </row>
    <row r="2957" spans="30:176" ht="12.75" x14ac:dyDescent="0.2">
      <c r="AD2957" s="63">
        <v>36087</v>
      </c>
      <c r="AE2957" s="64">
        <v>36192</v>
      </c>
      <c r="AF2957" s="68" t="s">
        <v>5100</v>
      </c>
      <c r="AG2957" s="66" t="s">
        <v>5284</v>
      </c>
      <c r="AH2957" s="67">
        <v>2.4300000000000002</v>
      </c>
      <c r="AI2957" s="68" t="s">
        <v>2254</v>
      </c>
      <c r="AJ2957" s="67">
        <v>0</v>
      </c>
      <c r="AK2957" s="69">
        <v>-500000</v>
      </c>
      <c r="FT2957" s="14"/>
    </row>
    <row r="2958" spans="30:176" ht="12.75" x14ac:dyDescent="0.2">
      <c r="AD2958" s="63">
        <v>36087</v>
      </c>
      <c r="AE2958" s="64">
        <v>36192</v>
      </c>
      <c r="AF2958" s="68" t="s">
        <v>5100</v>
      </c>
      <c r="AG2958" s="66" t="s">
        <v>5284</v>
      </c>
      <c r="AH2958" s="67">
        <v>2.4350000000000001</v>
      </c>
      <c r="AI2958" s="68" t="s">
        <v>2254</v>
      </c>
      <c r="AJ2958" s="67">
        <v>0</v>
      </c>
      <c r="AK2958" s="69">
        <v>-500000</v>
      </c>
      <c r="FT2958" s="14"/>
    </row>
    <row r="2959" spans="30:176" ht="12.75" x14ac:dyDescent="0.2">
      <c r="AD2959" s="63">
        <v>36091</v>
      </c>
      <c r="AE2959" s="64">
        <v>36192</v>
      </c>
      <c r="AF2959" s="68" t="s">
        <v>5207</v>
      </c>
      <c r="AG2959" s="66" t="s">
        <v>5208</v>
      </c>
      <c r="AH2959" s="67">
        <v>2.46</v>
      </c>
      <c r="AI2959" s="68" t="s">
        <v>2254</v>
      </c>
      <c r="AJ2959" s="67">
        <v>0</v>
      </c>
      <c r="AK2959" s="69">
        <v>280000</v>
      </c>
      <c r="FT2959" s="14"/>
    </row>
    <row r="2960" spans="30:176" ht="12.75" x14ac:dyDescent="0.2">
      <c r="AD2960" s="63">
        <v>36094</v>
      </c>
      <c r="AE2960" s="64">
        <v>36192</v>
      </c>
      <c r="AF2960" s="68" t="s">
        <v>5113</v>
      </c>
      <c r="AG2960" s="66" t="s">
        <v>5114</v>
      </c>
      <c r="AH2960" s="67">
        <v>2.4950000000000001</v>
      </c>
      <c r="AI2960" s="68" t="s">
        <v>2254</v>
      </c>
      <c r="AJ2960" s="67">
        <v>0</v>
      </c>
      <c r="AK2960" s="69">
        <v>280000</v>
      </c>
      <c r="FT2960" s="14"/>
    </row>
    <row r="2961" spans="30:176" ht="12.75" x14ac:dyDescent="0.2">
      <c r="AD2961" s="63">
        <v>36094</v>
      </c>
      <c r="AE2961" s="64">
        <v>36192</v>
      </c>
      <c r="AF2961" s="68" t="s">
        <v>5113</v>
      </c>
      <c r="AG2961" s="66" t="s">
        <v>5114</v>
      </c>
      <c r="AH2961" s="67">
        <v>2.5550000000000002</v>
      </c>
      <c r="AI2961" s="68" t="s">
        <v>2254</v>
      </c>
      <c r="AJ2961" s="67">
        <v>0</v>
      </c>
      <c r="AK2961" s="69">
        <v>1000000</v>
      </c>
      <c r="FT2961" s="14"/>
    </row>
    <row r="2962" spans="30:176" ht="12.75" x14ac:dyDescent="0.2">
      <c r="AD2962" s="63">
        <v>36095</v>
      </c>
      <c r="AE2962" s="64">
        <v>36192</v>
      </c>
      <c r="AF2962" s="68" t="s">
        <v>5115</v>
      </c>
      <c r="AG2962" s="66" t="s">
        <v>5117</v>
      </c>
      <c r="AH2962" s="67">
        <v>2.44</v>
      </c>
      <c r="AI2962" s="68" t="s">
        <v>2254</v>
      </c>
      <c r="AJ2962" s="67">
        <v>0</v>
      </c>
      <c r="AK2962" s="69">
        <v>-2000000</v>
      </c>
      <c r="FT2962" s="14"/>
    </row>
    <row r="2963" spans="30:176" ht="12.75" x14ac:dyDescent="0.2">
      <c r="AD2963" s="63">
        <v>36095</v>
      </c>
      <c r="AE2963" s="64">
        <v>36192</v>
      </c>
      <c r="AF2963" s="68" t="s">
        <v>5115</v>
      </c>
      <c r="AG2963" s="66" t="s">
        <v>5117</v>
      </c>
      <c r="AH2963" s="67">
        <v>2.4350000000000001</v>
      </c>
      <c r="AI2963" s="68" t="s">
        <v>2254</v>
      </c>
      <c r="AJ2963" s="67">
        <v>0</v>
      </c>
      <c r="AK2963" s="69">
        <v>-1000000</v>
      </c>
      <c r="FT2963" s="14"/>
    </row>
    <row r="2964" spans="30:176" ht="12.75" x14ac:dyDescent="0.2">
      <c r="AD2964" s="63">
        <v>36095</v>
      </c>
      <c r="AE2964" s="64">
        <v>36192</v>
      </c>
      <c r="AF2964" s="68" t="s">
        <v>5115</v>
      </c>
      <c r="AG2964" s="66" t="s">
        <v>5117</v>
      </c>
      <c r="AH2964" s="67">
        <v>2.44</v>
      </c>
      <c r="AI2964" s="68" t="s">
        <v>2254</v>
      </c>
      <c r="AJ2964" s="67">
        <v>0</v>
      </c>
      <c r="AK2964" s="69">
        <v>-1000000</v>
      </c>
      <c r="FT2964" s="14"/>
    </row>
    <row r="2965" spans="30:176" ht="12.75" x14ac:dyDescent="0.2">
      <c r="AD2965" s="63">
        <v>36096</v>
      </c>
      <c r="AE2965" s="64">
        <v>36192</v>
      </c>
      <c r="AF2965" s="68" t="s">
        <v>5209</v>
      </c>
      <c r="AG2965" s="66" t="s">
        <v>5210</v>
      </c>
      <c r="AH2965" s="67">
        <v>2.44</v>
      </c>
      <c r="AI2965" s="68" t="s">
        <v>2254</v>
      </c>
      <c r="AJ2965" s="67">
        <v>0</v>
      </c>
      <c r="AK2965" s="69">
        <v>-1000000</v>
      </c>
      <c r="FT2965" s="14"/>
    </row>
    <row r="2966" spans="30:176" ht="12.75" x14ac:dyDescent="0.2">
      <c r="AD2966" s="63">
        <v>36097</v>
      </c>
      <c r="AE2966" s="64">
        <v>36192</v>
      </c>
      <c r="AF2966" s="68" t="s">
        <v>5135</v>
      </c>
      <c r="AG2966" s="66" t="s">
        <v>5285</v>
      </c>
      <c r="AH2966" s="67">
        <v>2.4500000000000002</v>
      </c>
      <c r="AI2966" s="68" t="s">
        <v>2280</v>
      </c>
      <c r="AJ2966" s="67">
        <v>0</v>
      </c>
      <c r="AK2966" s="69">
        <v>-200000</v>
      </c>
      <c r="FT2966" s="14"/>
    </row>
    <row r="2967" spans="30:176" ht="12.75" x14ac:dyDescent="0.2">
      <c r="AD2967" s="63">
        <v>36130</v>
      </c>
      <c r="AE2967" s="64">
        <v>36192</v>
      </c>
      <c r="AF2967" s="68" t="s">
        <v>5214</v>
      </c>
      <c r="AG2967" s="66"/>
      <c r="AH2967" s="67">
        <v>1.99</v>
      </c>
      <c r="AI2967" s="68" t="s">
        <v>2280</v>
      </c>
      <c r="AJ2967" s="67">
        <v>0</v>
      </c>
      <c r="AK2967" s="69">
        <v>-800000</v>
      </c>
      <c r="FT2967" s="14"/>
    </row>
    <row r="2968" spans="30:176" ht="12.75" x14ac:dyDescent="0.2">
      <c r="AD2968" s="63">
        <v>36131</v>
      </c>
      <c r="AE2968" s="64">
        <v>36192</v>
      </c>
      <c r="AF2968" s="68" t="s">
        <v>5218</v>
      </c>
      <c r="AG2968" s="66" t="s">
        <v>5219</v>
      </c>
      <c r="AH2968" s="67">
        <v>2.0049999999999999</v>
      </c>
      <c r="AI2968" s="68" t="s">
        <v>2280</v>
      </c>
      <c r="AJ2968" s="67">
        <v>0</v>
      </c>
      <c r="AK2968" s="69">
        <v>600000</v>
      </c>
      <c r="FT2968" s="14"/>
    </row>
    <row r="2969" spans="30:176" ht="12.75" x14ac:dyDescent="0.2">
      <c r="AD2969" s="63">
        <v>36131</v>
      </c>
      <c r="AE2969" s="64">
        <v>36192</v>
      </c>
      <c r="AF2969" s="68" t="s">
        <v>5218</v>
      </c>
      <c r="AG2969" s="66" t="s">
        <v>5219</v>
      </c>
      <c r="AH2969" s="67">
        <v>1.93</v>
      </c>
      <c r="AI2969" s="68" t="s">
        <v>2280</v>
      </c>
      <c r="AJ2969" s="67">
        <v>0</v>
      </c>
      <c r="AK2969" s="69">
        <v>-1000000</v>
      </c>
      <c r="FT2969" s="14"/>
    </row>
    <row r="2970" spans="30:176" ht="12.75" x14ac:dyDescent="0.2">
      <c r="AD2970" s="63">
        <v>36136</v>
      </c>
      <c r="AE2970" s="64">
        <v>36192</v>
      </c>
      <c r="AF2970" s="68" t="s">
        <v>5268</v>
      </c>
      <c r="AG2970" s="66" t="s">
        <v>5269</v>
      </c>
      <c r="AH2970" s="67">
        <v>2.11</v>
      </c>
      <c r="AI2970" s="68" t="s">
        <v>2280</v>
      </c>
      <c r="AJ2970" s="67">
        <v>0</v>
      </c>
      <c r="AK2970" s="69">
        <v>500000</v>
      </c>
      <c r="FT2970" s="14"/>
    </row>
    <row r="2971" spans="30:176" ht="12.75" x14ac:dyDescent="0.2">
      <c r="AD2971" s="63">
        <v>36138</v>
      </c>
      <c r="AE2971" s="64">
        <v>36192</v>
      </c>
      <c r="AF2971" s="68" t="s">
        <v>5286</v>
      </c>
      <c r="AG2971" s="66" t="s">
        <v>5287</v>
      </c>
      <c r="AH2971" s="67">
        <v>2.0099999999999998</v>
      </c>
      <c r="AI2971" s="68" t="s">
        <v>2280</v>
      </c>
      <c r="AJ2971" s="67">
        <v>0</v>
      </c>
      <c r="AK2971" s="69">
        <v>-1000000</v>
      </c>
      <c r="FT2971" s="14"/>
    </row>
    <row r="2972" spans="30:176" ht="12.75" x14ac:dyDescent="0.2">
      <c r="AD2972" s="63">
        <v>36138</v>
      </c>
      <c r="AE2972" s="64">
        <v>36192</v>
      </c>
      <c r="AF2972" s="68" t="s">
        <v>5286</v>
      </c>
      <c r="AG2972" s="66" t="s">
        <v>5287</v>
      </c>
      <c r="AH2972" s="67">
        <v>2.0049999999999999</v>
      </c>
      <c r="AI2972" s="68" t="s">
        <v>2280</v>
      </c>
      <c r="AJ2972" s="67">
        <v>0</v>
      </c>
      <c r="AK2972" s="69">
        <v>-300000</v>
      </c>
      <c r="FT2972" s="14"/>
    </row>
    <row r="2973" spans="30:176" ht="12.75" x14ac:dyDescent="0.2">
      <c r="AD2973" s="63">
        <v>36138</v>
      </c>
      <c r="AE2973" s="64">
        <v>36192</v>
      </c>
      <c r="AF2973" s="68" t="s">
        <v>5286</v>
      </c>
      <c r="AG2973" s="66" t="s">
        <v>5287</v>
      </c>
      <c r="AH2973" s="67">
        <v>1.9450000000000001</v>
      </c>
      <c r="AI2973" s="68" t="s">
        <v>2280</v>
      </c>
      <c r="AJ2973" s="67">
        <v>0</v>
      </c>
      <c r="AK2973" s="69">
        <v>-500000</v>
      </c>
      <c r="FT2973" s="14"/>
    </row>
    <row r="2974" spans="30:176" ht="12.75" x14ac:dyDescent="0.2">
      <c r="AD2974" s="63">
        <v>36138</v>
      </c>
      <c r="AE2974" s="64">
        <v>36192</v>
      </c>
      <c r="AF2974" s="68" t="s">
        <v>5270</v>
      </c>
      <c r="AG2974" s="66"/>
      <c r="AH2974" s="67">
        <v>1.92</v>
      </c>
      <c r="AI2974" s="68" t="s">
        <v>2280</v>
      </c>
      <c r="AJ2974" s="67">
        <v>0</v>
      </c>
      <c r="AK2974" s="69">
        <v>222480</v>
      </c>
      <c r="FT2974" s="14"/>
    </row>
    <row r="2975" spans="30:176" ht="12.75" x14ac:dyDescent="0.2">
      <c r="AD2975" s="63">
        <v>36144</v>
      </c>
      <c r="AE2975" s="64">
        <v>36192</v>
      </c>
      <c r="AF2975" s="68" t="s">
        <v>5288</v>
      </c>
      <c r="AG2975" s="66" t="s">
        <v>5289</v>
      </c>
      <c r="AH2975" s="67">
        <v>1.98</v>
      </c>
      <c r="AI2975" s="68" t="s">
        <v>2280</v>
      </c>
      <c r="AJ2975" s="67">
        <v>0</v>
      </c>
      <c r="AK2975" s="69">
        <v>1000000</v>
      </c>
      <c r="FT2975" s="14"/>
    </row>
    <row r="2976" spans="30:176" ht="12.75" x14ac:dyDescent="0.2">
      <c r="AD2976" s="63">
        <v>36145</v>
      </c>
      <c r="AE2976" s="64">
        <v>36192</v>
      </c>
      <c r="AF2976" s="68" t="s">
        <v>5275</v>
      </c>
      <c r="AG2976" s="66" t="s">
        <v>5276</v>
      </c>
      <c r="AH2976" s="67">
        <v>2</v>
      </c>
      <c r="AI2976" s="68" t="s">
        <v>2280</v>
      </c>
      <c r="AJ2976" s="67">
        <v>0</v>
      </c>
      <c r="AK2976" s="69">
        <v>1000000</v>
      </c>
      <c r="FT2976" s="14"/>
    </row>
    <row r="2977" spans="30:176" ht="12.75" x14ac:dyDescent="0.2">
      <c r="AD2977" s="63">
        <v>36147</v>
      </c>
      <c r="AE2977" s="64">
        <v>36192</v>
      </c>
      <c r="AF2977" s="68" t="s">
        <v>5279</v>
      </c>
      <c r="AG2977" s="66" t="s">
        <v>5280</v>
      </c>
      <c r="AH2977" s="67">
        <v>2.0750000000000002</v>
      </c>
      <c r="AI2977" s="68" t="s">
        <v>2280</v>
      </c>
      <c r="AJ2977" s="67">
        <v>0</v>
      </c>
      <c r="AK2977" s="69">
        <v>-1000000</v>
      </c>
      <c r="FT2977" s="14"/>
    </row>
    <row r="2978" spans="30:176" ht="12.75" x14ac:dyDescent="0.2">
      <c r="AD2978" s="63">
        <v>36147</v>
      </c>
      <c r="AE2978" s="64">
        <v>36192</v>
      </c>
      <c r="AF2978" s="68" t="s">
        <v>5279</v>
      </c>
      <c r="AG2978" s="66" t="s">
        <v>5280</v>
      </c>
      <c r="AH2978" s="67">
        <v>2.0950000000000002</v>
      </c>
      <c r="AI2978" s="68" t="s">
        <v>2280</v>
      </c>
      <c r="AJ2978" s="67">
        <v>0</v>
      </c>
      <c r="AK2978" s="69">
        <v>-1000000</v>
      </c>
      <c r="FT2978" s="14"/>
    </row>
    <row r="2979" spans="30:176" ht="12.75" x14ac:dyDescent="0.2">
      <c r="AD2979" s="63">
        <v>36147</v>
      </c>
      <c r="AE2979" s="64">
        <v>36192</v>
      </c>
      <c r="AF2979" s="68" t="s">
        <v>5279</v>
      </c>
      <c r="AG2979" s="66" t="s">
        <v>5280</v>
      </c>
      <c r="AH2979" s="67">
        <v>2.1</v>
      </c>
      <c r="AI2979" s="68" t="s">
        <v>2280</v>
      </c>
      <c r="AJ2979" s="67">
        <v>0</v>
      </c>
      <c r="AK2979" s="69">
        <v>-1000000</v>
      </c>
      <c r="FT2979" s="14"/>
    </row>
    <row r="2980" spans="30:176" ht="12.75" x14ac:dyDescent="0.2">
      <c r="AD2980" s="63">
        <v>36153</v>
      </c>
      <c r="AE2980" s="64">
        <v>36192</v>
      </c>
      <c r="AF2980" s="68" t="s">
        <v>5290</v>
      </c>
      <c r="AG2980" s="66" t="s">
        <v>5291</v>
      </c>
      <c r="AH2980" s="67">
        <v>1.9</v>
      </c>
      <c r="AI2980" s="68" t="s">
        <v>2280</v>
      </c>
      <c r="AJ2980" s="67">
        <v>0</v>
      </c>
      <c r="AK2980" s="69">
        <v>1000000</v>
      </c>
      <c r="FT2980" s="14"/>
    </row>
    <row r="2981" spans="30:176" ht="12.75" x14ac:dyDescent="0.2">
      <c r="AD2981" s="63">
        <v>36158</v>
      </c>
      <c r="AE2981" s="64">
        <v>36192</v>
      </c>
      <c r="AF2981" s="68" t="s">
        <v>5346</v>
      </c>
      <c r="AG2981" s="66" t="s">
        <v>5347</v>
      </c>
      <c r="AH2981" s="67">
        <v>1.7809999999999999</v>
      </c>
      <c r="AI2981" s="68" t="s">
        <v>2280</v>
      </c>
      <c r="AJ2981" s="67">
        <v>0</v>
      </c>
      <c r="AK2981" s="69">
        <v>6200000</v>
      </c>
      <c r="FT2981" s="14"/>
    </row>
    <row r="2982" spans="30:176" ht="12.75" x14ac:dyDescent="0.2">
      <c r="AD2982" s="63">
        <v>36158</v>
      </c>
      <c r="AE2982" s="64">
        <v>36192</v>
      </c>
      <c r="AF2982" s="68" t="s">
        <v>5346</v>
      </c>
      <c r="AG2982" s="66" t="s">
        <v>5347</v>
      </c>
      <c r="AH2982" s="67">
        <v>1.8</v>
      </c>
      <c r="AI2982" s="68" t="s">
        <v>2280</v>
      </c>
      <c r="AJ2982" s="67">
        <v>0</v>
      </c>
      <c r="AK2982" s="69">
        <v>1000000</v>
      </c>
      <c r="FT2982" s="14"/>
    </row>
    <row r="2983" spans="30:176" ht="12.75" x14ac:dyDescent="0.2">
      <c r="AD2983" s="63">
        <v>36159</v>
      </c>
      <c r="AE2983" s="64">
        <v>36192</v>
      </c>
      <c r="AF2983" s="68" t="s">
        <v>5348</v>
      </c>
      <c r="AG2983" s="66" t="s">
        <v>5349</v>
      </c>
      <c r="AH2983" s="67">
        <v>1.94</v>
      </c>
      <c r="AI2983" s="68" t="s">
        <v>2254</v>
      </c>
      <c r="AJ2983" s="67">
        <v>0</v>
      </c>
      <c r="AK2983" s="69">
        <v>1000000</v>
      </c>
      <c r="FT2983" s="14"/>
    </row>
    <row r="2984" spans="30:176" ht="12.75" x14ac:dyDescent="0.2">
      <c r="AD2984" s="63">
        <v>36159</v>
      </c>
      <c r="AE2984" s="64">
        <v>36192</v>
      </c>
      <c r="AF2984" s="68" t="s">
        <v>5348</v>
      </c>
      <c r="AG2984" s="66" t="s">
        <v>5349</v>
      </c>
      <c r="AH2984" s="67">
        <v>1.95</v>
      </c>
      <c r="AI2984" s="68" t="s">
        <v>2254</v>
      </c>
      <c r="AJ2984" s="67">
        <v>0</v>
      </c>
      <c r="AK2984" s="69">
        <v>2000000</v>
      </c>
      <c r="FT2984" s="14"/>
    </row>
    <row r="2985" spans="30:176" ht="12.75" x14ac:dyDescent="0.2">
      <c r="AD2985" s="63">
        <v>36159</v>
      </c>
      <c r="AE2985" s="64">
        <v>36192</v>
      </c>
      <c r="AF2985" s="68" t="s">
        <v>5348</v>
      </c>
      <c r="AG2985" s="66" t="s">
        <v>5350</v>
      </c>
      <c r="AH2985" s="67">
        <v>1.91</v>
      </c>
      <c r="AI2985" s="68" t="s">
        <v>2254</v>
      </c>
      <c r="AJ2985" s="67">
        <v>0</v>
      </c>
      <c r="AK2985" s="69">
        <v>1000000</v>
      </c>
      <c r="FT2985" s="14"/>
    </row>
    <row r="2986" spans="30:176" ht="12.75" x14ac:dyDescent="0.2">
      <c r="AD2986" s="63">
        <v>36165</v>
      </c>
      <c r="AE2986" s="64">
        <v>36192</v>
      </c>
      <c r="AF2986" s="68" t="s">
        <v>5353</v>
      </c>
      <c r="AG2986" s="66" t="s">
        <v>5354</v>
      </c>
      <c r="AH2986" s="67">
        <v>1.99</v>
      </c>
      <c r="AI2986" s="68" t="s">
        <v>2280</v>
      </c>
      <c r="AJ2986" s="67">
        <v>0</v>
      </c>
      <c r="AK2986" s="69">
        <v>-1000000</v>
      </c>
      <c r="FT2986" s="14"/>
    </row>
    <row r="2987" spans="30:176" ht="12.75" x14ac:dyDescent="0.2">
      <c r="AD2987" s="63">
        <v>36165</v>
      </c>
      <c r="AE2987" s="64">
        <v>36192</v>
      </c>
      <c r="AF2987" s="68" t="s">
        <v>5353</v>
      </c>
      <c r="AG2987" s="66" t="s">
        <v>5354</v>
      </c>
      <c r="AH2987" s="67">
        <v>1.98</v>
      </c>
      <c r="AI2987" s="68" t="s">
        <v>2280</v>
      </c>
      <c r="AJ2987" s="67">
        <v>0</v>
      </c>
      <c r="AK2987" s="69">
        <v>-2000000</v>
      </c>
      <c r="FT2987" s="14"/>
    </row>
    <row r="2988" spans="30:176" ht="12.75" x14ac:dyDescent="0.2">
      <c r="AD2988" s="63">
        <v>36166</v>
      </c>
      <c r="AE2988" s="64">
        <v>36192</v>
      </c>
      <c r="AF2988" s="68" t="s">
        <v>5355</v>
      </c>
      <c r="AG2988" s="66" t="s">
        <v>5356</v>
      </c>
      <c r="AH2988" s="67">
        <v>1.9450000000000001</v>
      </c>
      <c r="AI2988" s="68" t="s">
        <v>2280</v>
      </c>
      <c r="AJ2988" s="67">
        <v>0</v>
      </c>
      <c r="AK2988" s="69">
        <v>-1000000</v>
      </c>
      <c r="FT2988" s="14"/>
    </row>
    <row r="2989" spans="30:176" ht="12.75" x14ac:dyDescent="0.2">
      <c r="AD2989" s="63">
        <v>36166</v>
      </c>
      <c r="AE2989" s="64">
        <v>36192</v>
      </c>
      <c r="AF2989" s="68" t="s">
        <v>5355</v>
      </c>
      <c r="AG2989" s="66" t="s">
        <v>5356</v>
      </c>
      <c r="AH2989" s="67">
        <v>1.99</v>
      </c>
      <c r="AI2989" s="68" t="s">
        <v>2280</v>
      </c>
      <c r="AJ2989" s="67">
        <v>0</v>
      </c>
      <c r="AK2989" s="69">
        <v>-1000000</v>
      </c>
      <c r="FT2989" s="14"/>
    </row>
    <row r="2990" spans="30:176" ht="12.75" x14ac:dyDescent="0.2">
      <c r="AD2990" s="63">
        <v>36166</v>
      </c>
      <c r="AE2990" s="64">
        <v>36192</v>
      </c>
      <c r="AF2990" s="68" t="s">
        <v>5355</v>
      </c>
      <c r="AG2990" s="66" t="s">
        <v>5356</v>
      </c>
      <c r="AH2990" s="67">
        <v>1.915</v>
      </c>
      <c r="AI2990" s="68" t="s">
        <v>2280</v>
      </c>
      <c r="AJ2990" s="67">
        <v>0</v>
      </c>
      <c r="AK2990" s="69">
        <v>-2000000</v>
      </c>
      <c r="FT2990" s="14"/>
    </row>
    <row r="2991" spans="30:176" ht="12.75" x14ac:dyDescent="0.2">
      <c r="AD2991" s="63">
        <v>36167</v>
      </c>
      <c r="AE2991" s="64">
        <v>36192</v>
      </c>
      <c r="AF2991" s="68" t="s">
        <v>5357</v>
      </c>
      <c r="AG2991" s="66" t="s">
        <v>5358</v>
      </c>
      <c r="AH2991" s="67">
        <v>1.83</v>
      </c>
      <c r="AI2991" s="68" t="s">
        <v>2280</v>
      </c>
      <c r="AJ2991" s="67">
        <v>0</v>
      </c>
      <c r="AK2991" s="69">
        <v>3000000</v>
      </c>
      <c r="FT2991" s="14"/>
    </row>
    <row r="2992" spans="30:176" ht="12.75" x14ac:dyDescent="0.2">
      <c r="AD2992" s="63">
        <v>36167</v>
      </c>
      <c r="AE2992" s="64">
        <v>36192</v>
      </c>
      <c r="AF2992" s="68" t="s">
        <v>5357</v>
      </c>
      <c r="AG2992" s="66" t="s">
        <v>5358</v>
      </c>
      <c r="AH2992" s="67">
        <v>1.83</v>
      </c>
      <c r="AI2992" s="68" t="s">
        <v>2280</v>
      </c>
      <c r="AJ2992" s="67">
        <v>0</v>
      </c>
      <c r="AK2992" s="69">
        <v>3000000</v>
      </c>
      <c r="FT2992" s="14"/>
    </row>
    <row r="2993" spans="30:176" ht="12.75" x14ac:dyDescent="0.2">
      <c r="AD2993" s="63">
        <v>36167</v>
      </c>
      <c r="AE2993" s="64">
        <v>36192</v>
      </c>
      <c r="AF2993" s="68" t="s">
        <v>5357</v>
      </c>
      <c r="AG2993" s="66" t="s">
        <v>5358</v>
      </c>
      <c r="AH2993" s="67">
        <v>1.83</v>
      </c>
      <c r="AI2993" s="68" t="s">
        <v>2280</v>
      </c>
      <c r="AJ2993" s="67">
        <v>0</v>
      </c>
      <c r="AK2993" s="69">
        <v>1500000</v>
      </c>
      <c r="FT2993" s="14"/>
    </row>
    <row r="2994" spans="30:176" ht="12.75" x14ac:dyDescent="0.2">
      <c r="AD2994" s="63">
        <v>36173</v>
      </c>
      <c r="AE2994" s="64">
        <v>36192</v>
      </c>
      <c r="AF2994" s="68" t="s">
        <v>5367</v>
      </c>
      <c r="AG2994" s="66"/>
      <c r="AH2994" s="67">
        <v>1.77</v>
      </c>
      <c r="AI2994" s="68" t="s">
        <v>2280</v>
      </c>
      <c r="AJ2994" s="67">
        <v>0</v>
      </c>
      <c r="AK2994" s="69">
        <v>-707000</v>
      </c>
      <c r="FT2994" s="14"/>
    </row>
    <row r="2995" spans="30:176" ht="12.75" x14ac:dyDescent="0.2">
      <c r="AD2995" s="63">
        <v>36173</v>
      </c>
      <c r="AE2995" s="64">
        <v>36192</v>
      </c>
      <c r="AF2995" s="68" t="s">
        <v>5367</v>
      </c>
      <c r="AG2995" s="66" t="s">
        <v>5368</v>
      </c>
      <c r="AH2995" s="67">
        <v>1.77</v>
      </c>
      <c r="AI2995" s="68" t="s">
        <v>2280</v>
      </c>
      <c r="AJ2995" s="67">
        <v>0</v>
      </c>
      <c r="AK2995" s="69">
        <v>-354891</v>
      </c>
      <c r="FT2995" s="14"/>
    </row>
    <row r="2996" spans="30:176" ht="12.75" x14ac:dyDescent="0.2">
      <c r="AD2996" s="63">
        <v>36174</v>
      </c>
      <c r="AE2996" s="64">
        <v>36192</v>
      </c>
      <c r="AF2996" s="68" t="s">
        <v>5370</v>
      </c>
      <c r="AG2996" s="66"/>
      <c r="AH2996" s="67">
        <v>1.77</v>
      </c>
      <c r="AI2996" s="68" t="s">
        <v>2280</v>
      </c>
      <c r="AJ2996" s="67">
        <v>0</v>
      </c>
      <c r="AK2996" s="69">
        <v>-3521</v>
      </c>
      <c r="FT2996" s="14"/>
    </row>
    <row r="2997" spans="30:176" ht="12.75" x14ac:dyDescent="0.2">
      <c r="AD2997" s="63">
        <v>36180</v>
      </c>
      <c r="AE2997" s="64">
        <v>36192</v>
      </c>
      <c r="AF2997" s="68" t="s">
        <v>5373</v>
      </c>
      <c r="AG2997" s="66"/>
      <c r="AH2997" s="67">
        <v>1.8169999999999999</v>
      </c>
      <c r="AI2997" s="68" t="s">
        <v>2254</v>
      </c>
      <c r="AJ2997" s="67">
        <v>0</v>
      </c>
      <c r="AK2997" s="69">
        <v>-6000000</v>
      </c>
      <c r="FT2997" s="14"/>
    </row>
    <row r="2998" spans="30:176" ht="12.75" x14ac:dyDescent="0.2">
      <c r="AD2998" s="63">
        <v>36180</v>
      </c>
      <c r="AE2998" s="64">
        <v>36192</v>
      </c>
      <c r="AF2998" s="68" t="s">
        <v>5373</v>
      </c>
      <c r="AG2998" s="66"/>
      <c r="AH2998" s="67">
        <v>1.8169999999999999</v>
      </c>
      <c r="AI2998" s="68" t="s">
        <v>2280</v>
      </c>
      <c r="AJ2998" s="67">
        <v>0</v>
      </c>
      <c r="AK2998" s="69">
        <v>6000000</v>
      </c>
      <c r="FT2998" s="14"/>
    </row>
    <row r="2999" spans="30:176" ht="12.75" x14ac:dyDescent="0.2">
      <c r="AD2999" s="63">
        <v>36181</v>
      </c>
      <c r="AE2999" s="64">
        <v>36192</v>
      </c>
      <c r="AF2999" s="68" t="s">
        <v>5375</v>
      </c>
      <c r="AG2999" s="66"/>
      <c r="AH2999" s="67">
        <v>1.875</v>
      </c>
      <c r="AI2999" s="68" t="s">
        <v>2280</v>
      </c>
      <c r="AJ2999" s="67">
        <v>0</v>
      </c>
      <c r="AK2999" s="69">
        <v>1000000</v>
      </c>
      <c r="FT2999" s="14"/>
    </row>
    <row r="3000" spans="30:176" ht="12.75" x14ac:dyDescent="0.2">
      <c r="AD3000" s="63">
        <v>36181</v>
      </c>
      <c r="AE3000" s="64">
        <v>36192</v>
      </c>
      <c r="AF3000" s="68" t="s">
        <v>5375</v>
      </c>
      <c r="AG3000" s="66"/>
      <c r="AH3000" s="67">
        <v>1.87</v>
      </c>
      <c r="AI3000" s="68" t="s">
        <v>2280</v>
      </c>
      <c r="AJ3000" s="67">
        <v>0</v>
      </c>
      <c r="AK3000" s="69">
        <v>500000</v>
      </c>
      <c r="FT3000" s="14"/>
    </row>
    <row r="3001" spans="30:176" ht="12.75" x14ac:dyDescent="0.2">
      <c r="AD3001" s="63">
        <v>36181</v>
      </c>
      <c r="AE3001" s="64">
        <v>36192</v>
      </c>
      <c r="AF3001" s="68" t="s">
        <v>5375</v>
      </c>
      <c r="AG3001" s="66"/>
      <c r="AH3001" s="67">
        <v>1.875</v>
      </c>
      <c r="AI3001" s="68" t="s">
        <v>2280</v>
      </c>
      <c r="AJ3001" s="67">
        <v>0</v>
      </c>
      <c r="AK3001" s="69">
        <v>1000000</v>
      </c>
      <c r="FT3001" s="14"/>
    </row>
    <row r="3002" spans="30:176" ht="12.75" x14ac:dyDescent="0.2">
      <c r="AD3002" s="63">
        <v>36181</v>
      </c>
      <c r="AE3002" s="64">
        <v>36192</v>
      </c>
      <c r="AF3002" s="68" t="s">
        <v>5375</v>
      </c>
      <c r="AG3002" s="66"/>
      <c r="AH3002" s="67">
        <v>1.87</v>
      </c>
      <c r="AI3002" s="68" t="s">
        <v>2280</v>
      </c>
      <c r="AJ3002" s="67">
        <v>0</v>
      </c>
      <c r="AK3002" s="69">
        <v>1500000</v>
      </c>
      <c r="FT3002" s="14"/>
    </row>
    <row r="3003" spans="30:176" ht="12.75" x14ac:dyDescent="0.2">
      <c r="AD3003" s="63">
        <v>36181</v>
      </c>
      <c r="AE3003" s="64">
        <v>36192</v>
      </c>
      <c r="AF3003" s="68" t="s">
        <v>5375</v>
      </c>
      <c r="AG3003" s="66"/>
      <c r="AH3003" s="67">
        <v>1.87</v>
      </c>
      <c r="AI3003" s="68" t="s">
        <v>2280</v>
      </c>
      <c r="AJ3003" s="67">
        <v>0</v>
      </c>
      <c r="AK3003" s="69">
        <v>1000000</v>
      </c>
      <c r="FT3003" s="14"/>
    </row>
    <row r="3004" spans="30:176" ht="12.75" x14ac:dyDescent="0.2">
      <c r="AD3004" s="63">
        <v>36181</v>
      </c>
      <c r="AE3004" s="64">
        <v>36192</v>
      </c>
      <c r="AF3004" s="68" t="s">
        <v>5375</v>
      </c>
      <c r="AG3004" s="66"/>
      <c r="AH3004" s="67">
        <v>1.875</v>
      </c>
      <c r="AI3004" s="68" t="s">
        <v>2280</v>
      </c>
      <c r="AJ3004" s="67">
        <v>0</v>
      </c>
      <c r="AK3004" s="69">
        <v>1000000</v>
      </c>
      <c r="FT3004" s="14"/>
    </row>
    <row r="3005" spans="30:176" ht="12.75" x14ac:dyDescent="0.2">
      <c r="AD3005" s="63">
        <v>36181</v>
      </c>
      <c r="AE3005" s="64">
        <v>36192</v>
      </c>
      <c r="AF3005" s="68" t="s">
        <v>5375</v>
      </c>
      <c r="AG3005" s="66"/>
      <c r="AH3005" s="67">
        <v>1.87</v>
      </c>
      <c r="AI3005" s="68" t="s">
        <v>2280</v>
      </c>
      <c r="AJ3005" s="67">
        <v>0</v>
      </c>
      <c r="AK3005" s="69">
        <v>1000000</v>
      </c>
      <c r="FT3005" s="14"/>
    </row>
    <row r="3006" spans="30:176" ht="12.75" x14ac:dyDescent="0.2">
      <c r="AD3006" s="63">
        <v>36181</v>
      </c>
      <c r="AE3006" s="64">
        <v>36192</v>
      </c>
      <c r="AF3006" s="68" t="s">
        <v>5375</v>
      </c>
      <c r="AG3006" s="66"/>
      <c r="AH3006" s="67">
        <v>1.875</v>
      </c>
      <c r="AI3006" s="68" t="s">
        <v>2280</v>
      </c>
      <c r="AJ3006" s="67">
        <v>0</v>
      </c>
      <c r="AK3006" s="69">
        <v>1000000</v>
      </c>
      <c r="FT3006" s="14"/>
    </row>
    <row r="3007" spans="30:176" ht="12.75" x14ac:dyDescent="0.2">
      <c r="AD3007" s="63">
        <v>36181</v>
      </c>
      <c r="AE3007" s="64">
        <v>36192</v>
      </c>
      <c r="AF3007" s="68" t="s">
        <v>5375</v>
      </c>
      <c r="AG3007" s="66"/>
      <c r="AH3007" s="67">
        <v>1.8919999999999999</v>
      </c>
      <c r="AI3007" s="68" t="s">
        <v>2280</v>
      </c>
      <c r="AJ3007" s="67">
        <v>0</v>
      </c>
      <c r="AK3007" s="69">
        <v>362032</v>
      </c>
      <c r="FT3007" s="14"/>
    </row>
    <row r="3008" spans="30:176" ht="12.75" x14ac:dyDescent="0.2">
      <c r="AD3008" s="63">
        <v>36182</v>
      </c>
      <c r="AE3008" s="64">
        <v>36192</v>
      </c>
      <c r="AF3008" s="68" t="s">
        <v>5376</v>
      </c>
      <c r="AG3008" s="66"/>
      <c r="AH3008" s="67">
        <v>1.81</v>
      </c>
      <c r="AI3008" s="68" t="s">
        <v>2280</v>
      </c>
      <c r="AJ3008" s="67">
        <v>0</v>
      </c>
      <c r="AK3008" s="69">
        <v>-361997</v>
      </c>
      <c r="FT3008" s="14"/>
    </row>
    <row r="3009" spans="30:176" ht="12.75" x14ac:dyDescent="0.2">
      <c r="AD3009" s="63">
        <v>36182</v>
      </c>
      <c r="AE3009" s="64">
        <v>36192</v>
      </c>
      <c r="AF3009" s="68" t="s">
        <v>5377</v>
      </c>
      <c r="AG3009" s="66"/>
      <c r="AH3009" s="67">
        <v>1.85</v>
      </c>
      <c r="AI3009" s="68" t="s">
        <v>2254</v>
      </c>
      <c r="AJ3009" s="67">
        <v>0</v>
      </c>
      <c r="AK3009" s="69">
        <v>-1000000</v>
      </c>
      <c r="FT3009" s="14"/>
    </row>
    <row r="3010" spans="30:176" ht="12.75" x14ac:dyDescent="0.2">
      <c r="AD3010" s="63">
        <v>36182</v>
      </c>
      <c r="AE3010" s="64">
        <v>36192</v>
      </c>
      <c r="AF3010" s="68" t="s">
        <v>5377</v>
      </c>
      <c r="AG3010" s="66"/>
      <c r="AH3010" s="67">
        <v>1.778</v>
      </c>
      <c r="AI3010" s="68" t="s">
        <v>2254</v>
      </c>
      <c r="AJ3010" s="67">
        <v>0</v>
      </c>
      <c r="AK3010" s="69">
        <v>-480000</v>
      </c>
      <c r="FT3010" s="14"/>
    </row>
    <row r="3011" spans="30:176" ht="12.75" x14ac:dyDescent="0.2">
      <c r="AD3011" s="63">
        <v>36182</v>
      </c>
      <c r="AE3011" s="64">
        <v>36192</v>
      </c>
      <c r="AF3011" s="68" t="s">
        <v>5377</v>
      </c>
      <c r="AG3011" s="66"/>
      <c r="AH3011" s="67">
        <v>1.778</v>
      </c>
      <c r="AI3011" s="68" t="s">
        <v>2280</v>
      </c>
      <c r="AJ3011" s="67">
        <v>0</v>
      </c>
      <c r="AK3011" s="69">
        <v>480000</v>
      </c>
      <c r="FT3011" s="14"/>
    </row>
    <row r="3012" spans="30:176" ht="12.75" x14ac:dyDescent="0.2">
      <c r="AK3012" s="69">
        <f>SUM(AK2920:AK3011)</f>
        <v>-957897</v>
      </c>
      <c r="FT3012" s="14"/>
    </row>
    <row r="3013" spans="30:176" ht="12.75" x14ac:dyDescent="0.2">
      <c r="FT3013" s="14"/>
    </row>
    <row r="3014" spans="30:176" ht="12.75" x14ac:dyDescent="0.2">
      <c r="AD3014" s="63">
        <v>35495</v>
      </c>
      <c r="AE3014" s="64">
        <v>36220</v>
      </c>
      <c r="AF3014" s="68" t="s">
        <v>4547</v>
      </c>
      <c r="AG3014" s="66" t="s">
        <v>4548</v>
      </c>
      <c r="AH3014" s="67">
        <v>2.2238000000000002</v>
      </c>
      <c r="AI3014" s="68" t="s">
        <v>2280</v>
      </c>
      <c r="AJ3014" s="67">
        <v>0</v>
      </c>
      <c r="AK3014" s="69">
        <v>150000</v>
      </c>
      <c r="FT3014" s="14"/>
    </row>
    <row r="3015" spans="30:176" ht="12.75" x14ac:dyDescent="0.2">
      <c r="AD3015" s="63">
        <v>35859</v>
      </c>
      <c r="AE3015" s="64">
        <v>36220</v>
      </c>
      <c r="AF3015" s="68" t="s">
        <v>4587</v>
      </c>
      <c r="AG3015" s="66" t="s">
        <v>4588</v>
      </c>
      <c r="AH3015" s="67">
        <v>2.38</v>
      </c>
      <c r="AI3015" s="68" t="s">
        <v>2280</v>
      </c>
      <c r="AJ3015" s="67">
        <v>0</v>
      </c>
      <c r="AK3015" s="69">
        <v>1000000</v>
      </c>
      <c r="FT3015" s="14"/>
    </row>
    <row r="3016" spans="30:176" ht="12.75" x14ac:dyDescent="0.2">
      <c r="AD3016" s="63">
        <v>35930</v>
      </c>
      <c r="AE3016" s="64">
        <v>36220</v>
      </c>
      <c r="AF3016" s="68" t="s">
        <v>4761</v>
      </c>
      <c r="AG3016" s="66" t="s">
        <v>4762</v>
      </c>
      <c r="AH3016" s="67">
        <v>2.4300000000000002</v>
      </c>
      <c r="AI3016" s="68" t="s">
        <v>2280</v>
      </c>
      <c r="AJ3016" s="67">
        <v>0</v>
      </c>
      <c r="AK3016" s="69">
        <v>-1000000</v>
      </c>
      <c r="FT3016" s="14"/>
    </row>
    <row r="3017" spans="30:176" ht="12.75" x14ac:dyDescent="0.2">
      <c r="AD3017" s="63">
        <v>35997</v>
      </c>
      <c r="AE3017" s="64">
        <v>36220</v>
      </c>
      <c r="AF3017" s="68" t="s">
        <v>4842</v>
      </c>
      <c r="AG3017" s="66" t="s">
        <v>4857</v>
      </c>
      <c r="AH3017" s="67">
        <v>2.415</v>
      </c>
      <c r="AI3017" s="68" t="s">
        <v>2280</v>
      </c>
      <c r="AJ3017" s="67">
        <v>0</v>
      </c>
      <c r="AK3017" s="69">
        <v>-150000</v>
      </c>
      <c r="FT3017" s="14"/>
    </row>
    <row r="3018" spans="30:176" ht="12.75" x14ac:dyDescent="0.2">
      <c r="AD3018" s="63">
        <v>36033</v>
      </c>
      <c r="AE3018" s="64">
        <v>36220</v>
      </c>
      <c r="AF3018" s="68" t="s">
        <v>4972</v>
      </c>
      <c r="AG3018" s="66" t="s">
        <v>5129</v>
      </c>
      <c r="AH3018" s="67">
        <v>2.33</v>
      </c>
      <c r="AI3018" s="68" t="s">
        <v>2280</v>
      </c>
      <c r="AJ3018" s="67">
        <v>0</v>
      </c>
      <c r="AK3018" s="69">
        <v>-3000000</v>
      </c>
      <c r="FT3018" s="14"/>
    </row>
    <row r="3019" spans="30:176" ht="12.75" x14ac:dyDescent="0.2">
      <c r="AD3019" s="63">
        <v>36035</v>
      </c>
      <c r="AE3019" s="64">
        <v>36220</v>
      </c>
      <c r="AF3019" s="68" t="s">
        <v>5130</v>
      </c>
      <c r="AG3019" s="66" t="s">
        <v>5281</v>
      </c>
      <c r="AH3019" s="67">
        <v>2.2450000000000001</v>
      </c>
      <c r="AI3019" s="68" t="s">
        <v>2280</v>
      </c>
      <c r="AJ3019" s="67">
        <v>0</v>
      </c>
      <c r="AK3019" s="69">
        <v>1700000</v>
      </c>
      <c r="FT3019" s="14"/>
    </row>
    <row r="3020" spans="30:176" ht="12.75" x14ac:dyDescent="0.2">
      <c r="AD3020" s="63">
        <v>36066</v>
      </c>
      <c r="AE3020" s="64">
        <v>36220</v>
      </c>
      <c r="AF3020" s="68" t="s">
        <v>5006</v>
      </c>
      <c r="AG3020" s="66" t="s">
        <v>5007</v>
      </c>
      <c r="AH3020" s="67">
        <v>2.335</v>
      </c>
      <c r="AI3020" s="68" t="s">
        <v>2280</v>
      </c>
      <c r="AJ3020" s="67">
        <v>0</v>
      </c>
      <c r="AK3020" s="69">
        <v>1000000</v>
      </c>
      <c r="FT3020" s="14"/>
    </row>
    <row r="3021" spans="30:176" ht="12.75" x14ac:dyDescent="0.2">
      <c r="AD3021" s="63">
        <v>36074</v>
      </c>
      <c r="AE3021" s="64">
        <v>36220</v>
      </c>
      <c r="AF3021" s="68" t="s">
        <v>5087</v>
      </c>
      <c r="AG3021" s="66" t="s">
        <v>5088</v>
      </c>
      <c r="AH3021" s="67">
        <v>2.33</v>
      </c>
      <c r="AI3021" s="68" t="s">
        <v>2280</v>
      </c>
      <c r="AJ3021" s="67">
        <v>0</v>
      </c>
      <c r="AK3021" s="69">
        <v>-500000</v>
      </c>
      <c r="FT3021" s="14"/>
    </row>
    <row r="3022" spans="30:176" ht="12.75" x14ac:dyDescent="0.2">
      <c r="AD3022" s="63">
        <v>36081</v>
      </c>
      <c r="AE3022" s="64">
        <v>36220</v>
      </c>
      <c r="AF3022" s="68" t="s">
        <v>5092</v>
      </c>
      <c r="AG3022" s="66" t="s">
        <v>5093</v>
      </c>
      <c r="AH3022" s="67">
        <v>2.3050000000000002</v>
      </c>
      <c r="AI3022" s="68" t="s">
        <v>2254</v>
      </c>
      <c r="AJ3022" s="67">
        <v>0</v>
      </c>
      <c r="AK3022" s="69">
        <v>-500000</v>
      </c>
      <c r="FT3022" s="14"/>
    </row>
    <row r="3023" spans="30:176" ht="12.75" x14ac:dyDescent="0.2">
      <c r="AD3023" s="63">
        <v>36098</v>
      </c>
      <c r="AE3023" s="64">
        <v>36220</v>
      </c>
      <c r="AF3023" s="68" t="s">
        <v>5162</v>
      </c>
      <c r="AG3023" s="66" t="s">
        <v>5163</v>
      </c>
      <c r="AH3023" s="67">
        <v>2.31</v>
      </c>
      <c r="AI3023" s="68" t="s">
        <v>2254</v>
      </c>
      <c r="AJ3023" s="67">
        <v>0</v>
      </c>
      <c r="AK3023" s="69">
        <v>-1000000</v>
      </c>
      <c r="FT3023" s="14"/>
    </row>
    <row r="3024" spans="30:176" ht="12.75" x14ac:dyDescent="0.2">
      <c r="AD3024" s="63">
        <v>36101</v>
      </c>
      <c r="AE3024" s="64">
        <v>36220</v>
      </c>
      <c r="AF3024" s="68" t="s">
        <v>5292</v>
      </c>
      <c r="AG3024" s="66" t="s">
        <v>5293</v>
      </c>
      <c r="AH3024" s="67">
        <v>2.335</v>
      </c>
      <c r="AI3024" s="68" t="s">
        <v>2280</v>
      </c>
      <c r="AJ3024" s="67">
        <v>0</v>
      </c>
      <c r="AK3024" s="69">
        <v>30000</v>
      </c>
      <c r="FT3024" s="14"/>
    </row>
    <row r="3025" spans="30:176" ht="12.75" x14ac:dyDescent="0.2">
      <c r="AD3025" s="63">
        <v>36104</v>
      </c>
      <c r="AE3025" s="64">
        <v>36220</v>
      </c>
      <c r="AF3025" s="68" t="s">
        <v>5166</v>
      </c>
      <c r="AG3025" s="66"/>
      <c r="AH3025" s="67">
        <v>2.4</v>
      </c>
      <c r="AI3025" s="68" t="s">
        <v>2280</v>
      </c>
      <c r="AJ3025" s="67">
        <v>0</v>
      </c>
      <c r="AK3025" s="69">
        <v>60000</v>
      </c>
      <c r="FT3025" s="14"/>
    </row>
    <row r="3026" spans="30:176" ht="12.75" x14ac:dyDescent="0.2">
      <c r="AD3026" s="63">
        <v>36105</v>
      </c>
      <c r="AE3026" s="64">
        <v>36220</v>
      </c>
      <c r="AF3026" s="68" t="s">
        <v>5168</v>
      </c>
      <c r="AG3026" s="66"/>
      <c r="AH3026" s="67">
        <v>2.42</v>
      </c>
      <c r="AI3026" s="68" t="s">
        <v>2280</v>
      </c>
      <c r="AJ3026" s="67">
        <v>0</v>
      </c>
      <c r="AK3026" s="69">
        <v>90000</v>
      </c>
      <c r="FT3026" s="14"/>
    </row>
    <row r="3027" spans="30:176" ht="12.75" x14ac:dyDescent="0.2">
      <c r="AD3027" s="63">
        <v>36115</v>
      </c>
      <c r="AE3027" s="64">
        <v>36220</v>
      </c>
      <c r="AF3027" s="68" t="s">
        <v>5178</v>
      </c>
      <c r="AG3027" s="66" t="s">
        <v>5179</v>
      </c>
      <c r="AH3027" s="67">
        <v>2.31</v>
      </c>
      <c r="AI3027" s="68" t="s">
        <v>2280</v>
      </c>
      <c r="AJ3027" s="67">
        <v>0</v>
      </c>
      <c r="AK3027" s="69">
        <v>-1000000</v>
      </c>
      <c r="FT3027" s="14"/>
    </row>
    <row r="3028" spans="30:176" ht="12.75" x14ac:dyDescent="0.2">
      <c r="AD3028" s="63">
        <v>36117</v>
      </c>
      <c r="AE3028" s="64">
        <v>36220</v>
      </c>
      <c r="AF3028" s="68" t="s">
        <v>5182</v>
      </c>
      <c r="AG3028" s="66" t="s">
        <v>5183</v>
      </c>
      <c r="AH3028" s="67">
        <v>2.2400000000000002</v>
      </c>
      <c r="AI3028" s="68" t="s">
        <v>2254</v>
      </c>
      <c r="AJ3028" s="67">
        <v>0</v>
      </c>
      <c r="AK3028" s="69">
        <v>-2500000</v>
      </c>
      <c r="FT3028" s="14"/>
    </row>
    <row r="3029" spans="30:176" ht="12.75" x14ac:dyDescent="0.2">
      <c r="AD3029" s="63">
        <v>36122</v>
      </c>
      <c r="AE3029" s="64">
        <v>36220</v>
      </c>
      <c r="AF3029" s="68" t="s">
        <v>5189</v>
      </c>
      <c r="AG3029" s="66" t="s">
        <v>5190</v>
      </c>
      <c r="AH3029" s="67">
        <v>2.1800000000000002</v>
      </c>
      <c r="AI3029" s="68" t="s">
        <v>2254</v>
      </c>
      <c r="AJ3029" s="67">
        <v>0</v>
      </c>
      <c r="AK3029" s="69">
        <v>-1000000</v>
      </c>
      <c r="FT3029" s="14"/>
    </row>
    <row r="3030" spans="30:176" ht="12.75" x14ac:dyDescent="0.2">
      <c r="AD3030" s="63">
        <v>36122</v>
      </c>
      <c r="AE3030" s="64">
        <v>36220</v>
      </c>
      <c r="AF3030" s="68" t="s">
        <v>5189</v>
      </c>
      <c r="AG3030" s="66" t="s">
        <v>5190</v>
      </c>
      <c r="AH3030" s="67">
        <v>2.17</v>
      </c>
      <c r="AI3030" s="68" t="s">
        <v>2254</v>
      </c>
      <c r="AJ3030" s="67">
        <v>0</v>
      </c>
      <c r="AK3030" s="69">
        <v>-1000000</v>
      </c>
      <c r="FT3030" s="14"/>
    </row>
    <row r="3031" spans="30:176" ht="12.75" x14ac:dyDescent="0.2">
      <c r="AD3031" s="63">
        <v>36122</v>
      </c>
      <c r="AE3031" s="64">
        <v>36220</v>
      </c>
      <c r="AF3031" s="68" t="s">
        <v>5189</v>
      </c>
      <c r="AG3031" s="66" t="s">
        <v>5190</v>
      </c>
      <c r="AH3031" s="67">
        <v>2.17</v>
      </c>
      <c r="AI3031" s="68" t="s">
        <v>2254</v>
      </c>
      <c r="AJ3031" s="67">
        <v>0</v>
      </c>
      <c r="AK3031" s="69">
        <v>-1000000</v>
      </c>
      <c r="FT3031" s="14"/>
    </row>
    <row r="3032" spans="30:176" ht="12.75" x14ac:dyDescent="0.2">
      <c r="AD3032" s="63">
        <v>36123</v>
      </c>
      <c r="AE3032" s="64">
        <v>36220</v>
      </c>
      <c r="AF3032" s="68" t="s">
        <v>5294</v>
      </c>
      <c r="AG3032" s="66" t="s">
        <v>5295</v>
      </c>
      <c r="AH3032" s="67">
        <v>2.1800000000000002</v>
      </c>
      <c r="AI3032" s="68" t="s">
        <v>2254</v>
      </c>
      <c r="AJ3032" s="67">
        <v>0</v>
      </c>
      <c r="AK3032" s="69">
        <v>110000</v>
      </c>
      <c r="FT3032" s="14"/>
    </row>
    <row r="3033" spans="30:176" ht="12.75" x14ac:dyDescent="0.2">
      <c r="AD3033" s="63">
        <v>36129</v>
      </c>
      <c r="AE3033" s="64">
        <v>36220</v>
      </c>
      <c r="AF3033" s="68" t="s">
        <v>5211</v>
      </c>
      <c r="AG3033" s="66" t="s">
        <v>5213</v>
      </c>
      <c r="AH3033" s="67">
        <v>2.0449999999999999</v>
      </c>
      <c r="AI3033" s="68" t="s">
        <v>2280</v>
      </c>
      <c r="AJ3033" s="67">
        <v>0</v>
      </c>
      <c r="AK3033" s="69">
        <v>94050</v>
      </c>
      <c r="FT3033" s="14"/>
    </row>
    <row r="3034" spans="30:176" ht="12.75" x14ac:dyDescent="0.2">
      <c r="AD3034" s="63">
        <v>36129</v>
      </c>
      <c r="AE3034" s="64">
        <v>36220</v>
      </c>
      <c r="AF3034" s="68" t="s">
        <v>5211</v>
      </c>
      <c r="AG3034" s="66" t="s">
        <v>5213</v>
      </c>
      <c r="AH3034" s="67">
        <v>2.0449999999999999</v>
      </c>
      <c r="AI3034" s="68" t="s">
        <v>2280</v>
      </c>
      <c r="AJ3034" s="67">
        <v>0</v>
      </c>
      <c r="AK3034" s="69">
        <v>-220000</v>
      </c>
      <c r="FT3034" s="14"/>
    </row>
    <row r="3035" spans="30:176" ht="12.75" x14ac:dyDescent="0.2">
      <c r="AD3035" s="63">
        <v>36129</v>
      </c>
      <c r="AE3035" s="64">
        <v>36220</v>
      </c>
      <c r="AF3035" s="68" t="s">
        <v>5211</v>
      </c>
      <c r="AG3035" s="66" t="s">
        <v>5213</v>
      </c>
      <c r="AH3035" s="67">
        <v>2.0099999999999998</v>
      </c>
      <c r="AI3035" s="68" t="s">
        <v>2280</v>
      </c>
      <c r="AJ3035" s="67">
        <v>0</v>
      </c>
      <c r="AK3035" s="69">
        <v>-700000</v>
      </c>
      <c r="FT3035" s="14"/>
    </row>
    <row r="3036" spans="30:176" ht="12.75" x14ac:dyDescent="0.2">
      <c r="AD3036" s="63">
        <v>36129</v>
      </c>
      <c r="AE3036" s="64">
        <v>36220</v>
      </c>
      <c r="AF3036" s="68" t="s">
        <v>5211</v>
      </c>
      <c r="AG3036" s="66" t="s">
        <v>5213</v>
      </c>
      <c r="AH3036" s="67">
        <v>2.02</v>
      </c>
      <c r="AI3036" s="68" t="s">
        <v>2280</v>
      </c>
      <c r="AJ3036" s="67">
        <v>0</v>
      </c>
      <c r="AK3036" s="69">
        <v>-1000000</v>
      </c>
      <c r="FT3036" s="14"/>
    </row>
    <row r="3037" spans="30:176" ht="12.75" x14ac:dyDescent="0.2">
      <c r="AD3037" s="63">
        <v>36129</v>
      </c>
      <c r="AE3037" s="64">
        <v>36220</v>
      </c>
      <c r="AF3037" s="68" t="s">
        <v>5211</v>
      </c>
      <c r="AG3037" s="66" t="s">
        <v>5213</v>
      </c>
      <c r="AH3037" s="67">
        <v>2.0299999999999998</v>
      </c>
      <c r="AI3037" s="68" t="s">
        <v>2280</v>
      </c>
      <c r="AJ3037" s="67">
        <v>0</v>
      </c>
      <c r="AK3037" s="69">
        <v>-1000000</v>
      </c>
      <c r="FT3037" s="14"/>
    </row>
    <row r="3038" spans="30:176" ht="12.75" x14ac:dyDescent="0.2">
      <c r="AD3038" s="63">
        <v>36129</v>
      </c>
      <c r="AE3038" s="64">
        <v>36220</v>
      </c>
      <c r="AF3038" s="68" t="s">
        <v>5211</v>
      </c>
      <c r="AG3038" s="66" t="s">
        <v>5213</v>
      </c>
      <c r="AH3038" s="67">
        <v>2</v>
      </c>
      <c r="AI3038" s="68" t="s">
        <v>2280</v>
      </c>
      <c r="AJ3038" s="67">
        <v>0</v>
      </c>
      <c r="AK3038" s="69">
        <v>-600000</v>
      </c>
      <c r="FT3038" s="14"/>
    </row>
    <row r="3039" spans="30:176" ht="12.75" x14ac:dyDescent="0.2">
      <c r="AD3039" s="63">
        <v>36130</v>
      </c>
      <c r="AE3039" s="64">
        <v>36220</v>
      </c>
      <c r="AF3039" s="68" t="s">
        <v>5296</v>
      </c>
      <c r="AG3039" s="66" t="s">
        <v>5297</v>
      </c>
      <c r="AH3039" s="67">
        <v>2.004</v>
      </c>
      <c r="AI3039" s="68" t="s">
        <v>2254</v>
      </c>
      <c r="AJ3039" s="67">
        <v>0</v>
      </c>
      <c r="AK3039" s="69">
        <v>-2000000</v>
      </c>
      <c r="FT3039" s="14"/>
    </row>
    <row r="3040" spans="30:176" ht="12.75" x14ac:dyDescent="0.2">
      <c r="AD3040" s="63">
        <v>36130</v>
      </c>
      <c r="AE3040" s="64">
        <v>36220</v>
      </c>
      <c r="AF3040" s="68" t="s">
        <v>5214</v>
      </c>
      <c r="AG3040" s="66" t="s">
        <v>5297</v>
      </c>
      <c r="AH3040" s="67">
        <v>1.988</v>
      </c>
      <c r="AI3040" s="68" t="s">
        <v>2280</v>
      </c>
      <c r="AJ3040" s="67">
        <v>0</v>
      </c>
      <c r="AK3040" s="69">
        <v>1204000</v>
      </c>
      <c r="FT3040" s="14"/>
    </row>
    <row r="3041" spans="30:176" ht="12.75" x14ac:dyDescent="0.2">
      <c r="AD3041" s="63">
        <v>36130</v>
      </c>
      <c r="AE3041" s="64">
        <v>36220</v>
      </c>
      <c r="AF3041" s="68" t="s">
        <v>5214</v>
      </c>
      <c r="AG3041" s="66" t="s">
        <v>5297</v>
      </c>
      <c r="AH3041" s="67">
        <v>1.988</v>
      </c>
      <c r="AI3041" s="68" t="s">
        <v>2280</v>
      </c>
      <c r="AJ3041" s="67">
        <v>0</v>
      </c>
      <c r="AK3041" s="69">
        <v>800000</v>
      </c>
      <c r="FT3041" s="14"/>
    </row>
    <row r="3042" spans="30:176" ht="12.75" x14ac:dyDescent="0.2">
      <c r="AD3042" s="63">
        <v>36130</v>
      </c>
      <c r="AE3042" s="64">
        <v>36220</v>
      </c>
      <c r="AF3042" s="68" t="s">
        <v>5214</v>
      </c>
      <c r="AG3042" s="66" t="s">
        <v>5297</v>
      </c>
      <c r="AH3042" s="67">
        <v>2.0049999999999999</v>
      </c>
      <c r="AI3042" s="68" t="s">
        <v>2280</v>
      </c>
      <c r="AJ3042" s="67">
        <v>0</v>
      </c>
      <c r="AK3042" s="69">
        <v>1612000</v>
      </c>
      <c r="FT3042" s="14"/>
    </row>
    <row r="3043" spans="30:176" ht="12.75" x14ac:dyDescent="0.2">
      <c r="AD3043" s="63">
        <v>36130</v>
      </c>
      <c r="AE3043" s="64">
        <v>36220</v>
      </c>
      <c r="AF3043" s="68" t="s">
        <v>5214</v>
      </c>
      <c r="AG3043" s="66" t="s">
        <v>5297</v>
      </c>
      <c r="AH3043" s="67">
        <v>1.95</v>
      </c>
      <c r="AI3043" s="68" t="s">
        <v>2254</v>
      </c>
      <c r="AJ3043" s="67">
        <v>0</v>
      </c>
      <c r="AK3043" s="69">
        <v>-2528084</v>
      </c>
      <c r="FT3043" s="14"/>
    </row>
    <row r="3044" spans="30:176" ht="12.75" x14ac:dyDescent="0.2">
      <c r="AD3044" s="63">
        <v>36130</v>
      </c>
      <c r="AE3044" s="64">
        <v>36220</v>
      </c>
      <c r="AF3044" s="68" t="s">
        <v>5215</v>
      </c>
      <c r="AG3044" s="66" t="s">
        <v>5216</v>
      </c>
      <c r="AH3044" s="67">
        <v>1.96</v>
      </c>
      <c r="AI3044" s="68" t="s">
        <v>2254</v>
      </c>
      <c r="AJ3044" s="67">
        <v>0</v>
      </c>
      <c r="AK3044" s="69">
        <v>-2000000</v>
      </c>
      <c r="FT3044" s="14"/>
    </row>
    <row r="3045" spans="30:176" ht="12.75" x14ac:dyDescent="0.2">
      <c r="AD3045" s="63">
        <v>36130</v>
      </c>
      <c r="AE3045" s="64">
        <v>36220</v>
      </c>
      <c r="AF3045" s="68" t="s">
        <v>5215</v>
      </c>
      <c r="AG3045" s="66" t="s">
        <v>5216</v>
      </c>
      <c r="AH3045" s="67">
        <v>1.9450000000000001</v>
      </c>
      <c r="AI3045" s="68" t="s">
        <v>2254</v>
      </c>
      <c r="AJ3045" s="67">
        <v>0</v>
      </c>
      <c r="AK3045" s="69">
        <v>-2000000</v>
      </c>
      <c r="FT3045" s="14"/>
    </row>
    <row r="3046" spans="30:176" ht="12.75" x14ac:dyDescent="0.2">
      <c r="AD3046" s="63">
        <v>36131</v>
      </c>
      <c r="AE3046" s="64">
        <v>36220</v>
      </c>
      <c r="AF3046" s="68" t="s">
        <v>5218</v>
      </c>
      <c r="AG3046" s="66" t="s">
        <v>5219</v>
      </c>
      <c r="AH3046" s="67">
        <v>2</v>
      </c>
      <c r="AI3046" s="68" t="s">
        <v>2280</v>
      </c>
      <c r="AJ3046" s="67">
        <v>0</v>
      </c>
      <c r="AK3046" s="69">
        <v>-2000000</v>
      </c>
      <c r="FT3046" s="14"/>
    </row>
    <row r="3047" spans="30:176" ht="12.75" x14ac:dyDescent="0.2">
      <c r="AD3047" s="63">
        <v>36131</v>
      </c>
      <c r="AE3047" s="64">
        <v>36220</v>
      </c>
      <c r="AF3047" s="68" t="s">
        <v>5218</v>
      </c>
      <c r="AG3047" s="66" t="s">
        <v>5219</v>
      </c>
      <c r="AH3047" s="67">
        <v>1.925</v>
      </c>
      <c r="AI3047" s="68" t="s">
        <v>2280</v>
      </c>
      <c r="AJ3047" s="67">
        <v>0</v>
      </c>
      <c r="AK3047" s="69">
        <v>-2000000</v>
      </c>
      <c r="FT3047" s="14"/>
    </row>
    <row r="3048" spans="30:176" ht="12.75" x14ac:dyDescent="0.2">
      <c r="AD3048" s="63">
        <v>36132</v>
      </c>
      <c r="AE3048" s="64">
        <v>36220</v>
      </c>
      <c r="AF3048" s="68" t="s">
        <v>5220</v>
      </c>
      <c r="AG3048" s="66" t="s">
        <v>5221</v>
      </c>
      <c r="AH3048" s="67">
        <v>1.95</v>
      </c>
      <c r="AI3048" s="68" t="s">
        <v>2254</v>
      </c>
      <c r="AJ3048" s="67">
        <v>0</v>
      </c>
      <c r="AK3048" s="69">
        <v>1000000</v>
      </c>
      <c r="FT3048" s="14"/>
    </row>
    <row r="3049" spans="30:176" ht="12.75" x14ac:dyDescent="0.2">
      <c r="AD3049" s="63">
        <v>36133</v>
      </c>
      <c r="AE3049" s="64">
        <v>36220</v>
      </c>
      <c r="AF3049" s="68" t="s">
        <v>5222</v>
      </c>
      <c r="AG3049" s="66" t="s">
        <v>5267</v>
      </c>
      <c r="AH3049" s="67">
        <v>1.9850000000000001</v>
      </c>
      <c r="AI3049" s="68" t="s">
        <v>2254</v>
      </c>
      <c r="AJ3049" s="67">
        <v>0</v>
      </c>
      <c r="AK3049" s="69">
        <v>500000</v>
      </c>
      <c r="FT3049" s="14"/>
    </row>
    <row r="3050" spans="30:176" ht="12.75" x14ac:dyDescent="0.2">
      <c r="AD3050" s="63">
        <v>36138</v>
      </c>
      <c r="AE3050" s="64">
        <v>36220</v>
      </c>
      <c r="AF3050" s="68" t="s">
        <v>5286</v>
      </c>
      <c r="AG3050" s="66" t="s">
        <v>5298</v>
      </c>
      <c r="AH3050" s="67">
        <v>1.97</v>
      </c>
      <c r="AI3050" s="68" t="s">
        <v>2280</v>
      </c>
      <c r="AJ3050" s="67">
        <v>0</v>
      </c>
      <c r="AK3050" s="69">
        <v>-1000000</v>
      </c>
      <c r="FT3050" s="14"/>
    </row>
    <row r="3051" spans="30:176" ht="12.75" x14ac:dyDescent="0.2">
      <c r="AD3051" s="63">
        <v>36138</v>
      </c>
      <c r="AE3051" s="64">
        <v>36220</v>
      </c>
      <c r="AF3051" s="68" t="s">
        <v>5270</v>
      </c>
      <c r="AG3051" s="66"/>
      <c r="AH3051" s="67">
        <v>1.94</v>
      </c>
      <c r="AI3051" s="68" t="s">
        <v>2280</v>
      </c>
      <c r="AJ3051" s="67">
        <v>0</v>
      </c>
      <c r="AK3051" s="69">
        <v>173645</v>
      </c>
      <c r="FT3051" s="14"/>
    </row>
    <row r="3052" spans="30:176" ht="12.75" x14ac:dyDescent="0.2">
      <c r="AD3052" s="63">
        <v>36138</v>
      </c>
      <c r="AE3052" s="64">
        <v>36220</v>
      </c>
      <c r="AF3052" s="68" t="s">
        <v>5270</v>
      </c>
      <c r="AG3052" s="66"/>
      <c r="AH3052" s="67">
        <v>1.94</v>
      </c>
      <c r="AI3052" s="68" t="s">
        <v>2280</v>
      </c>
      <c r="AJ3052" s="67">
        <v>0</v>
      </c>
      <c r="AK3052" s="69">
        <v>-75652</v>
      </c>
      <c r="FT3052" s="14"/>
    </row>
    <row r="3053" spans="30:176" ht="12.75" x14ac:dyDescent="0.2">
      <c r="AD3053" s="63">
        <v>36143</v>
      </c>
      <c r="AE3053" s="64">
        <v>36220</v>
      </c>
      <c r="AF3053" s="68" t="s">
        <v>5299</v>
      </c>
      <c r="AG3053" s="66" t="s">
        <v>5300</v>
      </c>
      <c r="AH3053" s="67">
        <v>2.0099999999999998</v>
      </c>
      <c r="AI3053" s="68" t="s">
        <v>2280</v>
      </c>
      <c r="AJ3053" s="67">
        <v>0</v>
      </c>
      <c r="AK3053" s="69">
        <v>-500000</v>
      </c>
      <c r="FT3053" s="14"/>
    </row>
    <row r="3054" spans="30:176" ht="12.75" x14ac:dyDescent="0.2">
      <c r="AD3054" s="63">
        <v>36143</v>
      </c>
      <c r="AE3054" s="64">
        <v>36220</v>
      </c>
      <c r="AF3054" s="68" t="s">
        <v>5299</v>
      </c>
      <c r="AG3054" s="66" t="s">
        <v>5300</v>
      </c>
      <c r="AH3054" s="67">
        <v>2.0099999999999998</v>
      </c>
      <c r="AI3054" s="68" t="s">
        <v>2280</v>
      </c>
      <c r="AJ3054" s="67">
        <v>0</v>
      </c>
      <c r="AK3054" s="69">
        <v>-1000000</v>
      </c>
      <c r="FT3054" s="14"/>
    </row>
    <row r="3055" spans="30:176" ht="12.75" x14ac:dyDescent="0.2">
      <c r="AD3055" s="63">
        <v>36143</v>
      </c>
      <c r="AE3055" s="64">
        <v>36220</v>
      </c>
      <c r="AF3055" s="68" t="s">
        <v>5299</v>
      </c>
      <c r="AG3055" s="66" t="s">
        <v>5300</v>
      </c>
      <c r="AH3055" s="67">
        <v>2.0099999999999998</v>
      </c>
      <c r="AI3055" s="68" t="s">
        <v>2280</v>
      </c>
      <c r="AJ3055" s="67">
        <v>0</v>
      </c>
      <c r="AK3055" s="69">
        <v>-500000</v>
      </c>
      <c r="FT3055" s="14"/>
    </row>
    <row r="3056" spans="30:176" ht="12.75" x14ac:dyDescent="0.2">
      <c r="AD3056" s="63">
        <v>36146</v>
      </c>
      <c r="AE3056" s="64">
        <v>36220</v>
      </c>
      <c r="AF3056" s="68" t="s">
        <v>5277</v>
      </c>
      <c r="AG3056" s="66" t="s">
        <v>5278</v>
      </c>
      <c r="AH3056" s="67">
        <v>2.0449999999999999</v>
      </c>
      <c r="AI3056" s="68" t="s">
        <v>2280</v>
      </c>
      <c r="AJ3056" s="67">
        <v>0</v>
      </c>
      <c r="AK3056" s="69">
        <v>2000000</v>
      </c>
      <c r="FT3056" s="14"/>
    </row>
    <row r="3057" spans="30:176" ht="12.75" x14ac:dyDescent="0.2">
      <c r="AD3057" s="63">
        <v>36146</v>
      </c>
      <c r="AE3057" s="64">
        <v>36220</v>
      </c>
      <c r="AF3057" s="68" t="s">
        <v>5277</v>
      </c>
      <c r="AG3057" s="66" t="s">
        <v>5278</v>
      </c>
      <c r="AH3057" s="67">
        <v>2.0299999999999998</v>
      </c>
      <c r="AI3057" s="68" t="s">
        <v>2280</v>
      </c>
      <c r="AJ3057" s="67">
        <v>0</v>
      </c>
      <c r="AK3057" s="69">
        <v>4000000</v>
      </c>
      <c r="FT3057" s="14"/>
    </row>
    <row r="3058" spans="30:176" ht="12.75" x14ac:dyDescent="0.2">
      <c r="AD3058" s="63">
        <v>36158</v>
      </c>
      <c r="AE3058" s="64">
        <v>36220</v>
      </c>
      <c r="AF3058" s="68" t="s">
        <v>5346</v>
      </c>
      <c r="AG3058" s="66" t="s">
        <v>5347</v>
      </c>
      <c r="AH3058" s="67">
        <v>1.83</v>
      </c>
      <c r="AI3058" s="68" t="s">
        <v>2280</v>
      </c>
      <c r="AJ3058" s="67">
        <v>0</v>
      </c>
      <c r="AK3058" s="69">
        <v>1000000</v>
      </c>
      <c r="FT3058" s="14"/>
    </row>
    <row r="3059" spans="30:176" ht="12.75" x14ac:dyDescent="0.2">
      <c r="AD3059" s="63">
        <v>36164</v>
      </c>
      <c r="AE3059" s="64">
        <v>36220</v>
      </c>
      <c r="AF3059" s="68" t="s">
        <v>5351</v>
      </c>
      <c r="AG3059" s="66" t="s">
        <v>5352</v>
      </c>
      <c r="AH3059" s="67">
        <v>2.0299999999999998</v>
      </c>
      <c r="AI3059" s="68" t="s">
        <v>2280</v>
      </c>
      <c r="AJ3059" s="67">
        <v>0</v>
      </c>
      <c r="AK3059" s="69">
        <v>1000000</v>
      </c>
      <c r="FT3059" s="14"/>
    </row>
    <row r="3060" spans="30:176" ht="12.75" x14ac:dyDescent="0.2">
      <c r="AD3060" s="63">
        <v>36166</v>
      </c>
      <c r="AE3060" s="64">
        <v>36220</v>
      </c>
      <c r="AF3060" s="68" t="s">
        <v>5355</v>
      </c>
      <c r="AG3060" s="66" t="s">
        <v>5356</v>
      </c>
      <c r="AH3060" s="67">
        <v>1.92</v>
      </c>
      <c r="AI3060" s="68" t="s">
        <v>2280</v>
      </c>
      <c r="AJ3060" s="67">
        <v>0</v>
      </c>
      <c r="AK3060" s="69">
        <v>-1500000</v>
      </c>
      <c r="FT3060" s="14"/>
    </row>
    <row r="3061" spans="30:176" ht="12.75" x14ac:dyDescent="0.2">
      <c r="AD3061" s="63">
        <v>36168</v>
      </c>
      <c r="AE3061" s="64">
        <v>36220</v>
      </c>
      <c r="AF3061" s="68" t="s">
        <v>5359</v>
      </c>
      <c r="AG3061" s="66"/>
      <c r="AH3061" s="67">
        <v>1.8560000000000001</v>
      </c>
      <c r="AI3061" s="68" t="s">
        <v>2280</v>
      </c>
      <c r="AJ3061" s="67">
        <v>0</v>
      </c>
      <c r="AK3061" s="69">
        <v>-356775</v>
      </c>
      <c r="FT3061" s="14"/>
    </row>
    <row r="3062" spans="30:176" ht="12.75" x14ac:dyDescent="0.2">
      <c r="AD3062" s="63">
        <v>36173</v>
      </c>
      <c r="AE3062" s="64">
        <v>36220</v>
      </c>
      <c r="AF3062" s="68" t="s">
        <v>5367</v>
      </c>
      <c r="AG3062" s="66"/>
      <c r="AH3062" s="67">
        <v>1.7989999999999999</v>
      </c>
      <c r="AI3062" s="68" t="s">
        <v>2280</v>
      </c>
      <c r="AJ3062" s="67">
        <v>0</v>
      </c>
      <c r="AK3062" s="69">
        <v>-504000</v>
      </c>
      <c r="FT3062" s="14"/>
    </row>
    <row r="3063" spans="30:176" ht="12.75" x14ac:dyDescent="0.2">
      <c r="AD3063" s="63">
        <v>36173</v>
      </c>
      <c r="AE3063" s="64">
        <v>36220</v>
      </c>
      <c r="AF3063" s="68" t="s">
        <v>5367</v>
      </c>
      <c r="AG3063" s="66" t="s">
        <v>5368</v>
      </c>
      <c r="AH3063" s="67">
        <v>1.7989999999999999</v>
      </c>
      <c r="AI3063" s="68" t="s">
        <v>2280</v>
      </c>
      <c r="AJ3063" s="67">
        <v>0</v>
      </c>
      <c r="AK3063" s="69">
        <v>-641623</v>
      </c>
      <c r="FT3063" s="14"/>
    </row>
    <row r="3064" spans="30:176" ht="12.75" x14ac:dyDescent="0.2">
      <c r="AD3064" s="63">
        <v>36173</v>
      </c>
      <c r="AE3064" s="64">
        <v>36220</v>
      </c>
      <c r="AF3064" s="68" t="s">
        <v>5367</v>
      </c>
      <c r="AG3064" s="66"/>
      <c r="AH3064" s="67">
        <v>1.7989999999999999</v>
      </c>
      <c r="AI3064" s="68" t="s">
        <v>2280</v>
      </c>
      <c r="AJ3064" s="67">
        <v>0</v>
      </c>
      <c r="AK3064" s="69">
        <v>-700000</v>
      </c>
      <c r="FT3064" s="14"/>
    </row>
    <row r="3065" spans="30:176" ht="12.75" x14ac:dyDescent="0.2">
      <c r="AD3065" s="63">
        <v>36173</v>
      </c>
      <c r="AE3065" s="64">
        <v>36220</v>
      </c>
      <c r="AF3065" s="68" t="s">
        <v>5367</v>
      </c>
      <c r="AG3065" s="66" t="s">
        <v>5369</v>
      </c>
      <c r="AH3065" s="67">
        <v>1.79</v>
      </c>
      <c r="AI3065" s="68" t="s">
        <v>2280</v>
      </c>
      <c r="AJ3065" s="67">
        <v>0</v>
      </c>
      <c r="AK3065" s="69">
        <v>1000000</v>
      </c>
      <c r="FT3065" s="14"/>
    </row>
    <row r="3066" spans="30:176" ht="12.75" x14ac:dyDescent="0.2">
      <c r="AD3066" s="63">
        <v>36173</v>
      </c>
      <c r="AE3066" s="64">
        <v>36220</v>
      </c>
      <c r="AF3066" s="68" t="s">
        <v>5367</v>
      </c>
      <c r="AG3066" s="66" t="s">
        <v>5369</v>
      </c>
      <c r="AH3066" s="67">
        <v>1.79</v>
      </c>
      <c r="AI3066" s="68" t="s">
        <v>2280</v>
      </c>
      <c r="AJ3066" s="67">
        <v>0</v>
      </c>
      <c r="AK3066" s="69">
        <v>1000000</v>
      </c>
      <c r="FT3066" s="14"/>
    </row>
    <row r="3067" spans="30:176" ht="12.75" x14ac:dyDescent="0.2">
      <c r="AD3067" s="63">
        <v>36173</v>
      </c>
      <c r="AE3067" s="64">
        <v>36220</v>
      </c>
      <c r="AF3067" s="68" t="s">
        <v>5367</v>
      </c>
      <c r="AG3067" s="66" t="s">
        <v>5369</v>
      </c>
      <c r="AH3067" s="67">
        <v>1.8</v>
      </c>
      <c r="AI3067" s="68" t="s">
        <v>2280</v>
      </c>
      <c r="AJ3067" s="67">
        <v>0</v>
      </c>
      <c r="AK3067" s="69">
        <v>1000000</v>
      </c>
      <c r="FT3067" s="14"/>
    </row>
    <row r="3068" spans="30:176" ht="12.75" x14ac:dyDescent="0.2">
      <c r="AD3068" s="63">
        <v>36173</v>
      </c>
      <c r="AE3068" s="64">
        <v>36220</v>
      </c>
      <c r="AF3068" s="68" t="s">
        <v>5367</v>
      </c>
      <c r="AG3068" s="66" t="s">
        <v>5369</v>
      </c>
      <c r="AH3068" s="67">
        <v>1.79</v>
      </c>
      <c r="AI3068" s="68" t="s">
        <v>2280</v>
      </c>
      <c r="AJ3068" s="67">
        <v>0</v>
      </c>
      <c r="AK3068" s="69">
        <v>1500000</v>
      </c>
      <c r="FT3068" s="14"/>
    </row>
    <row r="3069" spans="30:176" ht="12.75" x14ac:dyDescent="0.2">
      <c r="AD3069" s="63">
        <v>36173</v>
      </c>
      <c r="AE3069" s="64">
        <v>36220</v>
      </c>
      <c r="AF3069" s="68" t="s">
        <v>5367</v>
      </c>
      <c r="AG3069" s="66" t="s">
        <v>5369</v>
      </c>
      <c r="AH3069" s="67">
        <v>1.7949999999999999</v>
      </c>
      <c r="AI3069" s="68" t="s">
        <v>2280</v>
      </c>
      <c r="AJ3069" s="67">
        <v>0</v>
      </c>
      <c r="AK3069" s="69">
        <v>1000000</v>
      </c>
      <c r="FT3069" s="14"/>
    </row>
    <row r="3070" spans="30:176" ht="12.75" x14ac:dyDescent="0.2">
      <c r="AD3070" s="63">
        <v>36174</v>
      </c>
      <c r="AE3070" s="64">
        <v>36220</v>
      </c>
      <c r="AF3070" s="68" t="s">
        <v>5371</v>
      </c>
      <c r="AG3070" s="66"/>
      <c r="AH3070" s="67">
        <v>1.772</v>
      </c>
      <c r="AI3070" s="68" t="s">
        <v>2280</v>
      </c>
      <c r="AJ3070" s="67">
        <v>0</v>
      </c>
      <c r="AK3070" s="69">
        <v>2000000</v>
      </c>
      <c r="FT3070" s="14"/>
    </row>
    <row r="3071" spans="30:176" ht="12.75" x14ac:dyDescent="0.2">
      <c r="AD3071" s="63">
        <v>36174</v>
      </c>
      <c r="AE3071" s="64">
        <v>36220</v>
      </c>
      <c r="AF3071" s="68" t="s">
        <v>5371</v>
      </c>
      <c r="AG3071" s="66"/>
      <c r="AH3071" s="67">
        <v>1.8</v>
      </c>
      <c r="AI3071" s="68" t="s">
        <v>2280</v>
      </c>
      <c r="AJ3071" s="67">
        <v>0</v>
      </c>
      <c r="AK3071" s="69">
        <v>500000</v>
      </c>
      <c r="FT3071" s="14"/>
    </row>
    <row r="3072" spans="30:176" ht="12.75" x14ac:dyDescent="0.2">
      <c r="AD3072" s="63">
        <v>36175</v>
      </c>
      <c r="AE3072" s="64">
        <v>36220</v>
      </c>
      <c r="AF3072" s="68" t="s">
        <v>5372</v>
      </c>
      <c r="AG3072" s="66"/>
      <c r="AH3072" s="67">
        <v>1.84</v>
      </c>
      <c r="AI3072" s="68" t="s">
        <v>2280</v>
      </c>
      <c r="AJ3072" s="67">
        <v>0</v>
      </c>
      <c r="AK3072" s="69">
        <v>3000000</v>
      </c>
      <c r="FT3072" s="14"/>
    </row>
    <row r="3073" spans="30:176" ht="12.75" x14ac:dyDescent="0.2">
      <c r="AD3073" s="63">
        <v>36181</v>
      </c>
      <c r="AE3073" s="64">
        <v>36220</v>
      </c>
      <c r="AF3073" s="68" t="s">
        <v>5375</v>
      </c>
      <c r="AG3073" s="66"/>
      <c r="AH3073" s="67">
        <v>1.85</v>
      </c>
      <c r="AI3073" s="68" t="s">
        <v>2280</v>
      </c>
      <c r="AJ3073" s="67">
        <v>0</v>
      </c>
      <c r="AK3073" s="69">
        <v>-3000000</v>
      </c>
      <c r="FT3073" s="14"/>
    </row>
    <row r="3074" spans="30:176" ht="12.75" x14ac:dyDescent="0.2">
      <c r="AD3074" s="63">
        <v>36181</v>
      </c>
      <c r="AE3074" s="64">
        <v>36220</v>
      </c>
      <c r="AF3074" s="68" t="s">
        <v>5375</v>
      </c>
      <c r="AG3074" s="66"/>
      <c r="AH3074" s="67">
        <v>1.885</v>
      </c>
      <c r="AI3074" s="68" t="s">
        <v>2280</v>
      </c>
      <c r="AJ3074" s="67">
        <v>0</v>
      </c>
      <c r="AK3074" s="69">
        <v>3000000</v>
      </c>
      <c r="FT3074" s="14"/>
    </row>
    <row r="3075" spans="30:176" ht="12.75" x14ac:dyDescent="0.2">
      <c r="AD3075" s="63">
        <v>36181</v>
      </c>
      <c r="AE3075" s="64">
        <v>36220</v>
      </c>
      <c r="AF3075" s="68" t="s">
        <v>5375</v>
      </c>
      <c r="AG3075" s="66"/>
      <c r="AH3075" s="67">
        <v>1.9</v>
      </c>
      <c r="AI3075" s="68" t="s">
        <v>2280</v>
      </c>
      <c r="AJ3075" s="67">
        <v>0</v>
      </c>
      <c r="AK3075" s="69">
        <v>2500000</v>
      </c>
      <c r="FT3075" s="14"/>
    </row>
    <row r="3076" spans="30:176" ht="12.75" x14ac:dyDescent="0.2">
      <c r="AD3076" s="63">
        <v>36181</v>
      </c>
      <c r="AE3076" s="64">
        <v>36220</v>
      </c>
      <c r="AF3076" s="68" t="s">
        <v>5375</v>
      </c>
      <c r="AG3076" s="66"/>
      <c r="AH3076" s="67">
        <v>1.9</v>
      </c>
      <c r="AI3076" s="68" t="s">
        <v>2280</v>
      </c>
      <c r="AJ3076" s="67">
        <v>0</v>
      </c>
      <c r="AK3076" s="69">
        <v>1000000</v>
      </c>
      <c r="FT3076" s="14"/>
    </row>
    <row r="3077" spans="30:176" ht="12.75" x14ac:dyDescent="0.2">
      <c r="AD3077" s="63">
        <v>36182</v>
      </c>
      <c r="AE3077" s="64">
        <v>36220</v>
      </c>
      <c r="AF3077" s="68" t="s">
        <v>5377</v>
      </c>
      <c r="AG3077" s="66"/>
      <c r="AH3077" s="67">
        <v>1.9</v>
      </c>
      <c r="AI3077" s="68" t="s">
        <v>2254</v>
      </c>
      <c r="AJ3077" s="67">
        <v>0</v>
      </c>
      <c r="AK3077" s="69">
        <v>110000</v>
      </c>
      <c r="FT3077" s="14"/>
    </row>
    <row r="3078" spans="30:176" ht="12.75" x14ac:dyDescent="0.2">
      <c r="AD3078" s="63">
        <v>36187</v>
      </c>
      <c r="AE3078" s="64">
        <v>36220</v>
      </c>
      <c r="AF3078" s="68" t="s">
        <v>5381</v>
      </c>
      <c r="AG3078" s="66"/>
      <c r="AH3078" s="67">
        <v>1.77</v>
      </c>
      <c r="AI3078" s="68" t="s">
        <v>2280</v>
      </c>
      <c r="AJ3078" s="67">
        <v>0</v>
      </c>
      <c r="AK3078" s="69">
        <v>2000000</v>
      </c>
      <c r="FT3078" s="14"/>
    </row>
    <row r="3079" spans="30:176" ht="12.75" x14ac:dyDescent="0.2">
      <c r="AD3079" s="63">
        <v>36187</v>
      </c>
      <c r="AE3079" s="64">
        <v>36220</v>
      </c>
      <c r="AF3079" s="68" t="s">
        <v>5381</v>
      </c>
      <c r="AG3079" s="66"/>
      <c r="AH3079" s="67">
        <v>1.78</v>
      </c>
      <c r="AI3079" s="68" t="s">
        <v>2280</v>
      </c>
      <c r="AJ3079" s="67">
        <v>0</v>
      </c>
      <c r="AK3079" s="69">
        <v>1000000</v>
      </c>
      <c r="FT3079" s="14"/>
    </row>
    <row r="3080" spans="30:176" ht="12.75" x14ac:dyDescent="0.2">
      <c r="AD3080" s="63">
        <v>36187</v>
      </c>
      <c r="AE3080" s="64">
        <v>36220</v>
      </c>
      <c r="AF3080" s="68" t="s">
        <v>5381</v>
      </c>
      <c r="AG3080" s="66"/>
      <c r="AH3080" s="67">
        <v>1.8049999999999999</v>
      </c>
      <c r="AI3080" s="68" t="s">
        <v>2280</v>
      </c>
      <c r="AJ3080" s="67">
        <v>0</v>
      </c>
      <c r="AK3080" s="69">
        <v>500000</v>
      </c>
      <c r="FT3080" s="14"/>
    </row>
    <row r="3081" spans="30:176" ht="12.75" x14ac:dyDescent="0.2">
      <c r="AD3081" s="63">
        <v>36187</v>
      </c>
      <c r="AE3081" s="64">
        <v>36220</v>
      </c>
      <c r="AF3081" s="68" t="s">
        <v>5381</v>
      </c>
      <c r="AG3081" s="66"/>
      <c r="AH3081" s="67">
        <v>1.8</v>
      </c>
      <c r="AI3081" s="68" t="s">
        <v>2280</v>
      </c>
      <c r="AJ3081" s="67">
        <v>0</v>
      </c>
      <c r="AK3081" s="69">
        <v>2500000</v>
      </c>
      <c r="FT3081" s="14"/>
    </row>
    <row r="3082" spans="30:176" ht="12.75" x14ac:dyDescent="0.2">
      <c r="AD3082" s="63">
        <v>36187</v>
      </c>
      <c r="AE3082" s="64">
        <v>36220</v>
      </c>
      <c r="AF3082" s="68" t="s">
        <v>5381</v>
      </c>
      <c r="AG3082" s="66"/>
      <c r="AH3082" s="67">
        <v>1.825</v>
      </c>
      <c r="AI3082" s="68" t="s">
        <v>2280</v>
      </c>
      <c r="AJ3082" s="67">
        <v>0</v>
      </c>
      <c r="AK3082" s="69">
        <v>1000000</v>
      </c>
      <c r="FT3082" s="14"/>
    </row>
    <row r="3083" spans="30:176" ht="12.75" x14ac:dyDescent="0.2">
      <c r="AD3083" s="63">
        <v>36187</v>
      </c>
      <c r="AE3083" s="64">
        <v>36220</v>
      </c>
      <c r="AF3083" s="68" t="s">
        <v>5381</v>
      </c>
      <c r="AG3083" s="66"/>
      <c r="AH3083" s="67">
        <v>1.82</v>
      </c>
      <c r="AI3083" s="68" t="s">
        <v>2280</v>
      </c>
      <c r="AJ3083" s="67">
        <v>0</v>
      </c>
      <c r="AK3083" s="69">
        <v>1500000</v>
      </c>
      <c r="FT3083" s="14"/>
    </row>
    <row r="3084" spans="30:176" ht="12.75" x14ac:dyDescent="0.2">
      <c r="AD3084" s="63">
        <v>36189</v>
      </c>
      <c r="AE3084" s="64">
        <v>36220</v>
      </c>
      <c r="AF3084" s="68" t="s">
        <v>5384</v>
      </c>
      <c r="AG3084" s="66"/>
      <c r="AH3084" s="67">
        <v>1.835</v>
      </c>
      <c r="AI3084" s="68" t="s">
        <v>2280</v>
      </c>
      <c r="AJ3084" s="67">
        <v>0</v>
      </c>
      <c r="AK3084" s="69">
        <v>-1000000</v>
      </c>
      <c r="FT3084" s="14"/>
    </row>
    <row r="3085" spans="30:176" ht="12.75" x14ac:dyDescent="0.2">
      <c r="AD3085" s="63">
        <v>36193</v>
      </c>
      <c r="AE3085" s="64">
        <v>36220</v>
      </c>
      <c r="AF3085" s="68" t="s">
        <v>5387</v>
      </c>
      <c r="AG3085" s="66" t="s">
        <v>5389</v>
      </c>
      <c r="AH3085" s="67">
        <v>1.79</v>
      </c>
      <c r="AI3085" s="68" t="s">
        <v>2254</v>
      </c>
      <c r="AJ3085" s="67">
        <v>0</v>
      </c>
      <c r="AK3085" s="69">
        <v>-1000000</v>
      </c>
      <c r="FT3085" s="14"/>
    </row>
    <row r="3086" spans="30:176" ht="12.75" x14ac:dyDescent="0.2">
      <c r="AD3086" s="63">
        <v>36193</v>
      </c>
      <c r="AE3086" s="64">
        <v>36220</v>
      </c>
      <c r="AF3086" s="68" t="s">
        <v>5387</v>
      </c>
      <c r="AG3086" s="66" t="s">
        <v>5388</v>
      </c>
      <c r="AH3086" s="67">
        <v>1.75</v>
      </c>
      <c r="AI3086" s="68" t="s">
        <v>2280</v>
      </c>
      <c r="AJ3086" s="67">
        <v>0</v>
      </c>
      <c r="AK3086" s="69">
        <v>-1000000</v>
      </c>
      <c r="FT3086" s="14"/>
    </row>
    <row r="3087" spans="30:176" ht="12.75" x14ac:dyDescent="0.2">
      <c r="AD3087" s="63">
        <v>36193</v>
      </c>
      <c r="AE3087" s="64">
        <v>36220</v>
      </c>
      <c r="AF3087" s="68" t="s">
        <v>5387</v>
      </c>
      <c r="AG3087" s="66" t="s">
        <v>5388</v>
      </c>
      <c r="AH3087" s="67">
        <v>1.77</v>
      </c>
      <c r="AI3087" s="68" t="s">
        <v>2280</v>
      </c>
      <c r="AJ3087" s="67">
        <v>0</v>
      </c>
      <c r="AK3087" s="69">
        <v>-1000000</v>
      </c>
      <c r="FT3087" s="14"/>
    </row>
    <row r="3088" spans="30:176" ht="12.75" x14ac:dyDescent="0.2">
      <c r="AD3088" s="63">
        <v>36194</v>
      </c>
      <c r="AE3088" s="64">
        <v>36220</v>
      </c>
      <c r="AF3088" s="68" t="s">
        <v>5390</v>
      </c>
      <c r="AG3088" s="66" t="s">
        <v>5394</v>
      </c>
      <c r="AH3088" s="67">
        <v>1.7649999999999999</v>
      </c>
      <c r="AI3088" s="68" t="s">
        <v>2280</v>
      </c>
      <c r="AJ3088" s="67">
        <v>0</v>
      </c>
      <c r="AK3088" s="69">
        <v>4000000</v>
      </c>
      <c r="FT3088" s="14"/>
    </row>
    <row r="3089" spans="30:176" ht="12.75" x14ac:dyDescent="0.2">
      <c r="AD3089" s="63">
        <v>36195</v>
      </c>
      <c r="AE3089" s="64">
        <v>36220</v>
      </c>
      <c r="AF3089" s="68" t="s">
        <v>5395</v>
      </c>
      <c r="AG3089" s="66" t="s">
        <v>5396</v>
      </c>
      <c r="AH3089" s="67">
        <v>1.77</v>
      </c>
      <c r="AI3089" s="68" t="s">
        <v>2280</v>
      </c>
      <c r="AJ3089" s="67">
        <v>0</v>
      </c>
      <c r="AK3089" s="69">
        <v>2000000</v>
      </c>
      <c r="FT3089" s="14"/>
    </row>
    <row r="3090" spans="30:176" ht="12.75" x14ac:dyDescent="0.2">
      <c r="AD3090" s="63">
        <v>36196</v>
      </c>
      <c r="AE3090" s="64">
        <v>36220</v>
      </c>
      <c r="AF3090" s="68" t="s">
        <v>5397</v>
      </c>
      <c r="AG3090" s="66" t="s">
        <v>5398</v>
      </c>
      <c r="AH3090" s="67">
        <v>1.86</v>
      </c>
      <c r="AI3090" s="68" t="s">
        <v>2280</v>
      </c>
      <c r="AJ3090" s="67">
        <v>0</v>
      </c>
      <c r="AK3090" s="69">
        <v>1500000</v>
      </c>
      <c r="FT3090" s="14"/>
    </row>
    <row r="3091" spans="30:176" ht="12.75" x14ac:dyDescent="0.2">
      <c r="AD3091" s="63">
        <v>36196</v>
      </c>
      <c r="AE3091" s="64">
        <v>36220</v>
      </c>
      <c r="AF3091" s="68" t="s">
        <v>5397</v>
      </c>
      <c r="AG3091" s="66" t="s">
        <v>5398</v>
      </c>
      <c r="AH3091" s="67">
        <v>1.845</v>
      </c>
      <c r="AI3091" s="68" t="s">
        <v>2280</v>
      </c>
      <c r="AJ3091" s="67">
        <v>0</v>
      </c>
      <c r="AK3091" s="69">
        <v>700000</v>
      </c>
      <c r="FT3091" s="14"/>
    </row>
    <row r="3092" spans="30:176" ht="12.75" x14ac:dyDescent="0.2">
      <c r="AD3092" s="63">
        <v>36201</v>
      </c>
      <c r="AE3092" s="64">
        <v>36220</v>
      </c>
      <c r="AF3092" s="68" t="s">
        <v>5399</v>
      </c>
      <c r="AG3092" s="66" t="s">
        <v>5400</v>
      </c>
      <c r="AH3092" s="67">
        <v>1.7749999999999999</v>
      </c>
      <c r="AI3092" s="68" t="s">
        <v>2280</v>
      </c>
      <c r="AJ3092" s="67">
        <v>0</v>
      </c>
      <c r="AK3092" s="69">
        <v>500000</v>
      </c>
      <c r="FT3092" s="14"/>
    </row>
    <row r="3093" spans="30:176" ht="12.75" x14ac:dyDescent="0.2">
      <c r="AD3093" s="63">
        <v>36201</v>
      </c>
      <c r="AE3093" s="64">
        <v>36220</v>
      </c>
      <c r="AF3093" s="68" t="s">
        <v>5399</v>
      </c>
      <c r="AG3093" s="66" t="s">
        <v>5411</v>
      </c>
      <c r="AH3093" s="67">
        <v>1.82</v>
      </c>
      <c r="AI3093" s="68" t="s">
        <v>2254</v>
      </c>
      <c r="AJ3093" s="67">
        <v>0</v>
      </c>
      <c r="AK3093" s="69">
        <v>1000000</v>
      </c>
      <c r="FT3093" s="14"/>
    </row>
    <row r="3094" spans="30:176" ht="12.75" x14ac:dyDescent="0.2">
      <c r="AD3094" s="63">
        <v>36202</v>
      </c>
      <c r="AE3094" s="64">
        <v>36220</v>
      </c>
      <c r="AF3094" s="68" t="s">
        <v>5412</v>
      </c>
      <c r="AG3094" s="66" t="s">
        <v>5413</v>
      </c>
      <c r="AH3094" s="67">
        <v>1.7749999999999999</v>
      </c>
      <c r="AI3094" s="68" t="s">
        <v>2280</v>
      </c>
      <c r="AJ3094" s="67">
        <v>0</v>
      </c>
      <c r="AK3094" s="69">
        <v>500000</v>
      </c>
      <c r="FT3094" s="14"/>
    </row>
    <row r="3095" spans="30:176" ht="12.75" x14ac:dyDescent="0.2">
      <c r="AD3095" s="63">
        <v>36203</v>
      </c>
      <c r="AE3095" s="64">
        <v>36220</v>
      </c>
      <c r="AF3095" s="68" t="s">
        <v>5414</v>
      </c>
      <c r="AG3095" s="66" t="s">
        <v>5415</v>
      </c>
      <c r="AH3095" s="67">
        <v>1.82</v>
      </c>
      <c r="AI3095" s="68" t="s">
        <v>2254</v>
      </c>
      <c r="AJ3095" s="67">
        <v>0</v>
      </c>
      <c r="AK3095" s="69">
        <v>18000000</v>
      </c>
      <c r="FT3095" s="14"/>
    </row>
    <row r="3096" spans="30:176" ht="12.75" x14ac:dyDescent="0.2">
      <c r="AD3096" s="63">
        <v>36203</v>
      </c>
      <c r="AE3096" s="64">
        <v>36220</v>
      </c>
      <c r="AF3096" s="68" t="s">
        <v>5414</v>
      </c>
      <c r="AG3096" s="66" t="s">
        <v>5415</v>
      </c>
      <c r="AH3096" s="67">
        <v>1.82</v>
      </c>
      <c r="AI3096" s="68" t="s">
        <v>2280</v>
      </c>
      <c r="AJ3096" s="67">
        <v>0</v>
      </c>
      <c r="AK3096" s="69">
        <v>-18000000</v>
      </c>
      <c r="FT3096" s="14"/>
    </row>
    <row r="3097" spans="30:176" ht="12.75" x14ac:dyDescent="0.2">
      <c r="AD3097" s="63">
        <v>36209</v>
      </c>
      <c r="AE3097" s="64">
        <v>36220</v>
      </c>
      <c r="AF3097" s="68" t="s">
        <v>5416</v>
      </c>
      <c r="AG3097" s="66" t="s">
        <v>5417</v>
      </c>
      <c r="AH3097" s="67">
        <v>1.75</v>
      </c>
      <c r="AI3097" s="68" t="s">
        <v>2254</v>
      </c>
      <c r="AJ3097" s="67">
        <v>0</v>
      </c>
      <c r="AK3097" s="69">
        <v>7165645</v>
      </c>
      <c r="FT3097" s="14"/>
    </row>
    <row r="3098" spans="30:176" ht="12.75" x14ac:dyDescent="0.2">
      <c r="AD3098" s="63">
        <v>36209</v>
      </c>
      <c r="AE3098" s="64">
        <v>36220</v>
      </c>
      <c r="AF3098" s="68" t="s">
        <v>5416</v>
      </c>
      <c r="AG3098" s="66" t="s">
        <v>5417</v>
      </c>
      <c r="AH3098" s="67">
        <v>1.75</v>
      </c>
      <c r="AI3098" s="68" t="s">
        <v>2280</v>
      </c>
      <c r="AJ3098" s="67">
        <v>0</v>
      </c>
      <c r="AK3098" s="69">
        <v>-7165645</v>
      </c>
      <c r="FT3098" s="14"/>
    </row>
    <row r="3099" spans="30:176" ht="12.75" x14ac:dyDescent="0.2">
      <c r="AK3099" s="69">
        <f>SUM(AK3014:AK3098)</f>
        <v>11357561</v>
      </c>
      <c r="FT3099" s="14"/>
    </row>
    <row r="3100" spans="30:176" ht="12.75" x14ac:dyDescent="0.2">
      <c r="FT3100" s="14"/>
    </row>
    <row r="3101" spans="30:176" ht="12.75" x14ac:dyDescent="0.2">
      <c r="AD3101" s="63">
        <v>35185</v>
      </c>
      <c r="AE3101" s="64">
        <v>36251</v>
      </c>
      <c r="AF3101" s="65" t="s">
        <v>3544</v>
      </c>
      <c r="AG3101" s="66" t="s">
        <v>5301</v>
      </c>
      <c r="AH3101" s="67">
        <v>1.7949999999999999</v>
      </c>
      <c r="AI3101" s="68" t="s">
        <v>2245</v>
      </c>
      <c r="AJ3101" s="67">
        <v>0</v>
      </c>
      <c r="AK3101" s="69">
        <v>1000000</v>
      </c>
      <c r="FT3101" s="14"/>
    </row>
    <row r="3102" spans="30:176" ht="12.75" x14ac:dyDescent="0.2">
      <c r="AD3102" s="63">
        <v>35495</v>
      </c>
      <c r="AE3102" s="64">
        <v>36251</v>
      </c>
      <c r="AF3102" s="68" t="s">
        <v>4547</v>
      </c>
      <c r="AG3102" s="66" t="s">
        <v>4548</v>
      </c>
      <c r="AH3102" s="67">
        <v>2.1671999999999998</v>
      </c>
      <c r="AI3102" s="68" t="s">
        <v>2280</v>
      </c>
      <c r="AJ3102" s="67">
        <v>0</v>
      </c>
      <c r="AK3102" s="69">
        <v>150000</v>
      </c>
      <c r="FT3102" s="14"/>
    </row>
    <row r="3103" spans="30:176" ht="12.75" x14ac:dyDescent="0.2">
      <c r="AD3103" s="63">
        <v>35529</v>
      </c>
      <c r="AE3103" s="64">
        <v>36251</v>
      </c>
      <c r="AF3103" s="68" t="s">
        <v>3560</v>
      </c>
      <c r="AG3103" s="66" t="s">
        <v>3561</v>
      </c>
      <c r="AH3103" s="67">
        <v>2.0030000000000001</v>
      </c>
      <c r="AI3103" s="68" t="s">
        <v>2254</v>
      </c>
      <c r="AJ3103" s="67">
        <v>0</v>
      </c>
      <c r="AK3103" s="69">
        <v>-2500000</v>
      </c>
      <c r="FT3103" s="14"/>
    </row>
    <row r="3104" spans="30:176" ht="12.75" x14ac:dyDescent="0.2">
      <c r="AD3104" s="63">
        <v>35607</v>
      </c>
      <c r="AE3104" s="64">
        <v>36251</v>
      </c>
      <c r="AF3104" s="68" t="s">
        <v>3702</v>
      </c>
      <c r="AG3104" s="66" t="s">
        <v>3703</v>
      </c>
      <c r="AH3104" s="67">
        <v>2.04</v>
      </c>
      <c r="AI3104" s="68" t="s">
        <v>2280</v>
      </c>
      <c r="AJ3104" s="67">
        <v>0</v>
      </c>
      <c r="AK3104" s="69">
        <v>500000</v>
      </c>
      <c r="FT3104" s="14"/>
    </row>
    <row r="3105" spans="30:176" ht="12.75" x14ac:dyDescent="0.2">
      <c r="AD3105" s="63">
        <v>35866</v>
      </c>
      <c r="AE3105" s="64">
        <v>36251</v>
      </c>
      <c r="AF3105" s="68" t="s">
        <v>5302</v>
      </c>
      <c r="AG3105" s="66" t="s">
        <v>5303</v>
      </c>
      <c r="AH3105" s="67">
        <v>2.2549999999999999</v>
      </c>
      <c r="AI3105" s="68" t="s">
        <v>2280</v>
      </c>
      <c r="AJ3105" s="67">
        <v>0</v>
      </c>
      <c r="AK3105" s="69">
        <v>1000000</v>
      </c>
      <c r="FT3105" s="14"/>
    </row>
    <row r="3106" spans="30:176" ht="12.75" x14ac:dyDescent="0.2">
      <c r="AD3106" s="63">
        <v>35867</v>
      </c>
      <c r="AE3106" s="64">
        <v>36251</v>
      </c>
      <c r="AF3106" s="68" t="s">
        <v>4819</v>
      </c>
      <c r="AG3106" s="66" t="s">
        <v>5304</v>
      </c>
      <c r="AH3106" s="67">
        <v>2.2549999999999999</v>
      </c>
      <c r="AI3106" s="68" t="s">
        <v>2254</v>
      </c>
      <c r="AJ3106" s="67">
        <v>0</v>
      </c>
      <c r="AK3106" s="69">
        <v>1000000</v>
      </c>
      <c r="FT3106" s="14"/>
    </row>
    <row r="3107" spans="30:176" ht="12.75" x14ac:dyDescent="0.2">
      <c r="AD3107" s="63">
        <v>35878</v>
      </c>
      <c r="AE3107" s="64">
        <v>36251</v>
      </c>
      <c r="AF3107" s="68" t="s">
        <v>4684</v>
      </c>
      <c r="AG3107" s="66" t="s">
        <v>4685</v>
      </c>
      <c r="AH3107" s="67">
        <v>2.2999999999999998</v>
      </c>
      <c r="AI3107" s="68" t="s">
        <v>2254</v>
      </c>
      <c r="AJ3107" s="67">
        <v>0</v>
      </c>
      <c r="AK3107" s="69">
        <v>1000000</v>
      </c>
      <c r="FT3107" s="14"/>
    </row>
    <row r="3108" spans="30:176" ht="12.75" x14ac:dyDescent="0.2">
      <c r="AD3108" s="63">
        <v>35885</v>
      </c>
      <c r="AE3108" s="64">
        <v>36251</v>
      </c>
      <c r="AF3108" s="68" t="s">
        <v>4614</v>
      </c>
      <c r="AG3108" s="66" t="s">
        <v>4615</v>
      </c>
      <c r="AH3108" s="67">
        <v>2.3199999999999998</v>
      </c>
      <c r="AI3108" s="68" t="s">
        <v>2254</v>
      </c>
      <c r="AJ3108" s="67">
        <v>0</v>
      </c>
      <c r="AK3108" s="69">
        <v>2000000</v>
      </c>
      <c r="FT3108" s="14"/>
    </row>
    <row r="3109" spans="30:176" ht="12.75" x14ac:dyDescent="0.2">
      <c r="AD3109" s="63">
        <v>35886</v>
      </c>
      <c r="AE3109" s="64">
        <v>36251</v>
      </c>
      <c r="AF3109" s="68" t="s">
        <v>4616</v>
      </c>
      <c r="AG3109" s="66" t="s">
        <v>4617</v>
      </c>
      <c r="AH3109" s="67">
        <v>2.39</v>
      </c>
      <c r="AI3109" s="68" t="s">
        <v>2254</v>
      </c>
      <c r="AJ3109" s="67">
        <v>0</v>
      </c>
      <c r="AK3109" s="69">
        <v>1000000</v>
      </c>
      <c r="FT3109" s="14"/>
    </row>
    <row r="3110" spans="30:176" ht="12.75" x14ac:dyDescent="0.2">
      <c r="AD3110" s="63">
        <v>35888</v>
      </c>
      <c r="AE3110" s="64">
        <v>36251</v>
      </c>
      <c r="AF3110" s="68" t="s">
        <v>4618</v>
      </c>
      <c r="AG3110" s="66" t="s">
        <v>4619</v>
      </c>
      <c r="AH3110" s="67">
        <v>2.3650000000000002</v>
      </c>
      <c r="AI3110" s="68" t="s">
        <v>2280</v>
      </c>
      <c r="AJ3110" s="67">
        <v>0</v>
      </c>
      <c r="AK3110" s="69">
        <v>1000000</v>
      </c>
      <c r="FT3110" s="14"/>
    </row>
    <row r="3111" spans="30:176" ht="12.75" x14ac:dyDescent="0.2">
      <c r="AD3111" s="63">
        <v>35950</v>
      </c>
      <c r="AE3111" s="64">
        <v>36251</v>
      </c>
      <c r="AF3111" s="68" t="s">
        <v>4780</v>
      </c>
      <c r="AG3111" s="66" t="s">
        <v>4782</v>
      </c>
      <c r="AH3111" s="67">
        <v>2.2999999999999998</v>
      </c>
      <c r="AI3111" s="68" t="s">
        <v>2280</v>
      </c>
      <c r="AJ3111" s="67">
        <v>0</v>
      </c>
      <c r="AK3111" s="69">
        <v>-1000000</v>
      </c>
      <c r="FT3111" s="14"/>
    </row>
    <row r="3112" spans="30:176" ht="12.75" x14ac:dyDescent="0.2">
      <c r="AD3112" s="63">
        <v>35958</v>
      </c>
      <c r="AE3112" s="64">
        <v>36251</v>
      </c>
      <c r="AF3112" s="68" t="s">
        <v>4783</v>
      </c>
      <c r="AG3112" s="66" t="s">
        <v>4784</v>
      </c>
      <c r="AH3112" s="67">
        <v>2.335</v>
      </c>
      <c r="AI3112" s="68" t="s">
        <v>2280</v>
      </c>
      <c r="AJ3112" s="67">
        <v>0</v>
      </c>
      <c r="AK3112" s="69">
        <v>-500000</v>
      </c>
      <c r="FT3112" s="14"/>
    </row>
    <row r="3113" spans="30:176" ht="12.75" x14ac:dyDescent="0.2">
      <c r="AD3113" s="63">
        <v>35984</v>
      </c>
      <c r="AE3113" s="64">
        <v>36251</v>
      </c>
      <c r="AF3113" s="68" t="s">
        <v>4834</v>
      </c>
      <c r="AG3113" s="66" t="s">
        <v>4835</v>
      </c>
      <c r="AH3113" s="67">
        <v>2.36</v>
      </c>
      <c r="AI3113" s="68" t="s">
        <v>2280</v>
      </c>
      <c r="AJ3113" s="67">
        <v>0</v>
      </c>
      <c r="AK3113" s="69">
        <v>-500000</v>
      </c>
      <c r="FT3113" s="14"/>
    </row>
    <row r="3114" spans="30:176" ht="12.75" x14ac:dyDescent="0.2">
      <c r="AD3114" s="63">
        <v>35986</v>
      </c>
      <c r="AE3114" s="64">
        <v>36251</v>
      </c>
      <c r="AF3114" s="68" t="s">
        <v>4870</v>
      </c>
      <c r="AG3114" s="66" t="s">
        <v>4871</v>
      </c>
      <c r="AH3114" s="67">
        <v>2.335</v>
      </c>
      <c r="AI3114" s="68" t="s">
        <v>2280</v>
      </c>
      <c r="AJ3114" s="67">
        <v>0</v>
      </c>
      <c r="AK3114" s="69">
        <v>-500000</v>
      </c>
      <c r="FT3114" s="14"/>
    </row>
    <row r="3115" spans="30:176" ht="12.75" x14ac:dyDescent="0.2">
      <c r="AD3115" s="63">
        <v>35989</v>
      </c>
      <c r="AE3115" s="64">
        <v>36251</v>
      </c>
      <c r="AF3115" s="68" t="s">
        <v>4872</v>
      </c>
      <c r="AG3115" s="66" t="s">
        <v>4873</v>
      </c>
      <c r="AH3115" s="67">
        <v>2.31</v>
      </c>
      <c r="AI3115" s="68" t="s">
        <v>2280</v>
      </c>
      <c r="AJ3115" s="67">
        <v>0</v>
      </c>
      <c r="AK3115" s="69">
        <v>-2000000</v>
      </c>
      <c r="FT3115" s="14"/>
    </row>
    <row r="3116" spans="30:176" ht="12.75" x14ac:dyDescent="0.2">
      <c r="AD3116" s="63">
        <v>35990</v>
      </c>
      <c r="AE3116" s="64">
        <v>36251</v>
      </c>
      <c r="AF3116" s="68" t="s">
        <v>4913</v>
      </c>
      <c r="AG3116" s="66" t="s">
        <v>4915</v>
      </c>
      <c r="AH3116" s="67">
        <v>2.2999999999999998</v>
      </c>
      <c r="AI3116" s="68" t="s">
        <v>2280</v>
      </c>
      <c r="AJ3116" s="67">
        <v>0</v>
      </c>
      <c r="AK3116" s="69">
        <v>-650000</v>
      </c>
      <c r="FT3116" s="14"/>
    </row>
    <row r="3117" spans="30:176" ht="12.75" x14ac:dyDescent="0.2">
      <c r="AD3117" s="63">
        <v>35990</v>
      </c>
      <c r="AE3117" s="64">
        <v>36251</v>
      </c>
      <c r="AF3117" s="68" t="s">
        <v>4913</v>
      </c>
      <c r="AG3117" s="66" t="s">
        <v>4915</v>
      </c>
      <c r="AH3117" s="67">
        <v>2.3050000000000002</v>
      </c>
      <c r="AI3117" s="68" t="s">
        <v>2280</v>
      </c>
      <c r="AJ3117" s="67">
        <v>0</v>
      </c>
      <c r="AK3117" s="69">
        <v>-500000</v>
      </c>
      <c r="FT3117" s="14"/>
    </row>
    <row r="3118" spans="30:176" ht="12.75" x14ac:dyDescent="0.2">
      <c r="AD3118" s="63">
        <v>35990</v>
      </c>
      <c r="AE3118" s="64">
        <v>36251</v>
      </c>
      <c r="AF3118" s="68" t="s">
        <v>4913</v>
      </c>
      <c r="AG3118" s="66" t="s">
        <v>4915</v>
      </c>
      <c r="AH3118" s="67">
        <v>2.3050000000000002</v>
      </c>
      <c r="AI3118" s="68" t="s">
        <v>2280</v>
      </c>
      <c r="AJ3118" s="67">
        <v>0</v>
      </c>
      <c r="AK3118" s="69">
        <v>-500000</v>
      </c>
      <c r="FT3118" s="14"/>
    </row>
    <row r="3119" spans="30:176" ht="12.75" x14ac:dyDescent="0.2">
      <c r="AD3119" s="63">
        <v>36096</v>
      </c>
      <c r="AE3119" s="64">
        <v>36251</v>
      </c>
      <c r="AF3119" s="68" t="s">
        <v>5209</v>
      </c>
      <c r="AG3119" s="66" t="s">
        <v>5210</v>
      </c>
      <c r="AH3119" s="67">
        <v>2.2000000000000002</v>
      </c>
      <c r="AI3119" s="68" t="s">
        <v>2254</v>
      </c>
      <c r="AJ3119" s="67">
        <v>0</v>
      </c>
      <c r="AK3119" s="69">
        <v>-1000000</v>
      </c>
      <c r="FT3119" s="14"/>
    </row>
    <row r="3120" spans="30:176" ht="12.75" x14ac:dyDescent="0.2">
      <c r="AD3120" s="63">
        <v>36096</v>
      </c>
      <c r="AE3120" s="64">
        <v>36251</v>
      </c>
      <c r="AF3120" s="68" t="s">
        <v>5209</v>
      </c>
      <c r="AG3120" s="66" t="s">
        <v>5210</v>
      </c>
      <c r="AH3120" s="67">
        <v>2.2050000000000001</v>
      </c>
      <c r="AI3120" s="68" t="s">
        <v>2254</v>
      </c>
      <c r="AJ3120" s="67">
        <v>0</v>
      </c>
      <c r="AK3120" s="69">
        <v>-780000</v>
      </c>
      <c r="FT3120" s="14"/>
    </row>
    <row r="3121" spans="30:176" ht="12.75" x14ac:dyDescent="0.2">
      <c r="AD3121" s="63">
        <v>36123</v>
      </c>
      <c r="AE3121" s="64">
        <v>36251</v>
      </c>
      <c r="AF3121" s="68" t="s">
        <v>5191</v>
      </c>
      <c r="AG3121" s="66" t="s">
        <v>5192</v>
      </c>
      <c r="AH3121" s="67">
        <v>2.14</v>
      </c>
      <c r="AI3121" s="68" t="s">
        <v>2254</v>
      </c>
      <c r="AJ3121" s="67">
        <v>0</v>
      </c>
      <c r="AK3121" s="69">
        <v>-300000</v>
      </c>
      <c r="FT3121" s="14"/>
    </row>
    <row r="3122" spans="30:176" ht="12.75" x14ac:dyDescent="0.2">
      <c r="AD3122" s="63">
        <v>36158</v>
      </c>
      <c r="AE3122" s="64">
        <v>36251</v>
      </c>
      <c r="AF3122" s="68" t="s">
        <v>5346</v>
      </c>
      <c r="AG3122" s="66" t="s">
        <v>5347</v>
      </c>
      <c r="AH3122" s="67">
        <v>1.82</v>
      </c>
      <c r="AI3122" s="68" t="s">
        <v>2280</v>
      </c>
      <c r="AJ3122" s="67">
        <v>0</v>
      </c>
      <c r="AK3122" s="69">
        <v>1000000</v>
      </c>
      <c r="FT3122" s="14"/>
    </row>
    <row r="3123" spans="30:176" ht="12.75" x14ac:dyDescent="0.2">
      <c r="AD3123" s="63">
        <v>36164</v>
      </c>
      <c r="AE3123" s="64">
        <v>36251</v>
      </c>
      <c r="AF3123" s="68" t="s">
        <v>5351</v>
      </c>
      <c r="AG3123" s="66" t="s">
        <v>5352</v>
      </c>
      <c r="AH3123" s="67">
        <v>2</v>
      </c>
      <c r="AI3123" s="68" t="s">
        <v>2280</v>
      </c>
      <c r="AJ3123" s="67">
        <v>0</v>
      </c>
      <c r="AK3123" s="69">
        <v>2000000</v>
      </c>
      <c r="FT3123" s="14"/>
    </row>
    <row r="3124" spans="30:176" ht="12.75" x14ac:dyDescent="0.2">
      <c r="AD3124" s="63">
        <v>36166</v>
      </c>
      <c r="AE3124" s="64">
        <v>36251</v>
      </c>
      <c r="AF3124" s="68" t="s">
        <v>5355</v>
      </c>
      <c r="AG3124" s="66" t="s">
        <v>5356</v>
      </c>
      <c r="AH3124" s="67">
        <v>1.91</v>
      </c>
      <c r="AI3124" s="68" t="s">
        <v>2280</v>
      </c>
      <c r="AJ3124" s="67">
        <v>0</v>
      </c>
      <c r="AK3124" s="69">
        <v>2000000</v>
      </c>
      <c r="FT3124" s="14"/>
    </row>
    <row r="3125" spans="30:176" ht="12.75" x14ac:dyDescent="0.2">
      <c r="AD3125" s="63">
        <v>36166</v>
      </c>
      <c r="AE3125" s="64">
        <v>36251</v>
      </c>
      <c r="AF3125" s="68" t="s">
        <v>5355</v>
      </c>
      <c r="AG3125" s="66" t="s">
        <v>5356</v>
      </c>
      <c r="AH3125" s="67">
        <v>1.91</v>
      </c>
      <c r="AI3125" s="68" t="s">
        <v>2280</v>
      </c>
      <c r="AJ3125" s="67">
        <v>0</v>
      </c>
      <c r="AK3125" s="69">
        <v>1500000</v>
      </c>
      <c r="FT3125" s="14"/>
    </row>
    <row r="3126" spans="30:176" ht="12.75" x14ac:dyDescent="0.2">
      <c r="AD3126" s="63">
        <v>36167</v>
      </c>
      <c r="AE3126" s="64">
        <v>36251</v>
      </c>
      <c r="AF3126" s="68" t="s">
        <v>5357</v>
      </c>
      <c r="AG3126" s="66" t="s">
        <v>5358</v>
      </c>
      <c r="AH3126" s="67">
        <v>1.845</v>
      </c>
      <c r="AI3126" s="68" t="s">
        <v>2280</v>
      </c>
      <c r="AJ3126" s="67">
        <v>0</v>
      </c>
      <c r="AK3126" s="69">
        <v>1000000</v>
      </c>
      <c r="FT3126" s="14"/>
    </row>
    <row r="3127" spans="30:176" ht="12.75" x14ac:dyDescent="0.2">
      <c r="AD3127" s="63">
        <v>36167</v>
      </c>
      <c r="AE3127" s="64">
        <v>36251</v>
      </c>
      <c r="AF3127" s="68" t="s">
        <v>5357</v>
      </c>
      <c r="AG3127" s="66" t="s">
        <v>5358</v>
      </c>
      <c r="AH3127" s="67">
        <v>1.845</v>
      </c>
      <c r="AI3127" s="68" t="s">
        <v>2280</v>
      </c>
      <c r="AJ3127" s="67">
        <v>0</v>
      </c>
      <c r="AK3127" s="69">
        <v>1000000</v>
      </c>
      <c r="FT3127" s="14"/>
    </row>
    <row r="3128" spans="30:176" ht="12.75" x14ac:dyDescent="0.2">
      <c r="AD3128" s="63">
        <v>36167</v>
      </c>
      <c r="AE3128" s="64">
        <v>36251</v>
      </c>
      <c r="AF3128" s="68" t="s">
        <v>5357</v>
      </c>
      <c r="AG3128" s="66" t="s">
        <v>5358</v>
      </c>
      <c r="AH3128" s="67">
        <v>1.84</v>
      </c>
      <c r="AI3128" s="68" t="s">
        <v>2280</v>
      </c>
      <c r="AJ3128" s="67">
        <v>0</v>
      </c>
      <c r="AK3128" s="69">
        <v>1000000</v>
      </c>
      <c r="FT3128" s="14"/>
    </row>
    <row r="3129" spans="30:176" ht="12.75" x14ac:dyDescent="0.2">
      <c r="AD3129" s="63">
        <v>36174</v>
      </c>
      <c r="AE3129" s="64">
        <v>36251</v>
      </c>
      <c r="AF3129" s="68" t="s">
        <v>5371</v>
      </c>
      <c r="AG3129" s="66"/>
      <c r="AH3129" s="67">
        <v>1.79</v>
      </c>
      <c r="AI3129" s="68" t="s">
        <v>2280</v>
      </c>
      <c r="AJ3129" s="67">
        <v>0</v>
      </c>
      <c r="AK3129" s="69">
        <v>-1000000</v>
      </c>
      <c r="FT3129" s="14"/>
    </row>
    <row r="3130" spans="30:176" ht="12.75" x14ac:dyDescent="0.2">
      <c r="AD3130" s="63">
        <v>36174</v>
      </c>
      <c r="AE3130" s="64">
        <v>36251</v>
      </c>
      <c r="AF3130" s="68" t="s">
        <v>5371</v>
      </c>
      <c r="AG3130" s="66"/>
      <c r="AH3130" s="67">
        <v>1.79</v>
      </c>
      <c r="AI3130" s="68" t="s">
        <v>2280</v>
      </c>
      <c r="AJ3130" s="67">
        <v>0</v>
      </c>
      <c r="AK3130" s="69">
        <v>-1000000</v>
      </c>
      <c r="FT3130" s="14"/>
    </row>
    <row r="3131" spans="30:176" ht="12.75" x14ac:dyDescent="0.2">
      <c r="AD3131" s="63">
        <v>36174</v>
      </c>
      <c r="AE3131" s="64">
        <v>36251</v>
      </c>
      <c r="AF3131" s="68" t="s">
        <v>5371</v>
      </c>
      <c r="AG3131" s="66"/>
      <c r="AH3131" s="67">
        <v>1.835</v>
      </c>
      <c r="AI3131" s="68" t="s">
        <v>2280</v>
      </c>
      <c r="AJ3131" s="67">
        <v>0</v>
      </c>
      <c r="AK3131" s="69">
        <v>-1000000</v>
      </c>
      <c r="FT3131" s="14"/>
    </row>
    <row r="3132" spans="30:176" ht="12.75" x14ac:dyDescent="0.2">
      <c r="AD3132" s="63">
        <v>36174</v>
      </c>
      <c r="AE3132" s="64">
        <v>36251</v>
      </c>
      <c r="AF3132" s="68" t="s">
        <v>5371</v>
      </c>
      <c r="AG3132" s="66"/>
      <c r="AH3132" s="67">
        <v>1.835</v>
      </c>
      <c r="AI3132" s="68" t="s">
        <v>2280</v>
      </c>
      <c r="AJ3132" s="67">
        <v>0</v>
      </c>
      <c r="AK3132" s="69">
        <v>-2000000</v>
      </c>
      <c r="FT3132" s="14"/>
    </row>
    <row r="3133" spans="30:176" ht="12.75" x14ac:dyDescent="0.2">
      <c r="AD3133" s="63">
        <v>36174</v>
      </c>
      <c r="AE3133" s="64">
        <v>36251</v>
      </c>
      <c r="AF3133" s="68" t="s">
        <v>5371</v>
      </c>
      <c r="AG3133" s="66"/>
      <c r="AH3133" s="67">
        <v>1.84</v>
      </c>
      <c r="AI3133" s="68" t="s">
        <v>2280</v>
      </c>
      <c r="AJ3133" s="67">
        <v>0</v>
      </c>
      <c r="AK3133" s="69">
        <v>-1000000</v>
      </c>
      <c r="FT3133" s="14"/>
    </row>
    <row r="3134" spans="30:176" ht="12.75" x14ac:dyDescent="0.2">
      <c r="AD3134" s="63">
        <v>36181</v>
      </c>
      <c r="AE3134" s="64">
        <v>36251</v>
      </c>
      <c r="AF3134" s="68" t="s">
        <v>5375</v>
      </c>
      <c r="AG3134" s="66"/>
      <c r="AH3134" s="67">
        <v>1.9</v>
      </c>
      <c r="AI3134" s="68" t="s">
        <v>2280</v>
      </c>
      <c r="AJ3134" s="67">
        <v>0</v>
      </c>
      <c r="AK3134" s="69">
        <v>2000000</v>
      </c>
      <c r="FT3134" s="14"/>
    </row>
    <row r="3135" spans="30:176" ht="12.75" x14ac:dyDescent="0.2">
      <c r="AD3135" s="63">
        <v>36181</v>
      </c>
      <c r="AE3135" s="64">
        <v>36251</v>
      </c>
      <c r="AF3135" s="68" t="s">
        <v>5375</v>
      </c>
      <c r="AG3135" s="66"/>
      <c r="AH3135" s="67">
        <v>1.921</v>
      </c>
      <c r="AI3135" s="68" t="s">
        <v>2280</v>
      </c>
      <c r="AJ3135" s="67">
        <v>0</v>
      </c>
      <c r="AK3135" s="69">
        <v>-361997</v>
      </c>
      <c r="FT3135" s="14"/>
    </row>
    <row r="3136" spans="30:176" ht="12.75" x14ac:dyDescent="0.2">
      <c r="AD3136" s="63">
        <v>36182</v>
      </c>
      <c r="AE3136" s="64">
        <v>36251</v>
      </c>
      <c r="AF3136" s="68" t="s">
        <v>5376</v>
      </c>
      <c r="AG3136" s="66"/>
      <c r="AH3136" s="67">
        <v>1.86</v>
      </c>
      <c r="AI3136" s="68" t="s">
        <v>2280</v>
      </c>
      <c r="AJ3136" s="67">
        <v>0</v>
      </c>
      <c r="AK3136" s="69">
        <v>361997</v>
      </c>
      <c r="FT3136" s="14"/>
    </row>
    <row r="3137" spans="30:176" ht="12.75" x14ac:dyDescent="0.2">
      <c r="AD3137" s="63">
        <v>36185</v>
      </c>
      <c r="AE3137" s="64">
        <v>36251</v>
      </c>
      <c r="AF3137" s="68" t="s">
        <v>5378</v>
      </c>
      <c r="AG3137" s="66"/>
      <c r="AH3137" s="67">
        <v>1.8</v>
      </c>
      <c r="AI3137" s="68" t="s">
        <v>2280</v>
      </c>
      <c r="AJ3137" s="67">
        <v>0</v>
      </c>
      <c r="AK3137" s="69">
        <v>-680000</v>
      </c>
      <c r="FT3137" s="14"/>
    </row>
    <row r="3138" spans="30:176" ht="12.75" x14ac:dyDescent="0.2">
      <c r="AD3138" s="63">
        <v>36185</v>
      </c>
      <c r="AE3138" s="64">
        <v>36251</v>
      </c>
      <c r="AF3138" s="68" t="s">
        <v>5378</v>
      </c>
      <c r="AG3138" s="66"/>
      <c r="AH3138" s="67">
        <v>1.784</v>
      </c>
      <c r="AI3138" s="68" t="s">
        <v>2254</v>
      </c>
      <c r="AJ3138" s="67">
        <v>0</v>
      </c>
      <c r="AK3138" s="69">
        <v>-1200000</v>
      </c>
      <c r="FT3138" s="14"/>
    </row>
    <row r="3139" spans="30:176" ht="12.75" x14ac:dyDescent="0.2">
      <c r="AD3139" s="63">
        <v>36194</v>
      </c>
      <c r="AE3139" s="64">
        <v>36251</v>
      </c>
      <c r="AF3139" s="68" t="s">
        <v>5390</v>
      </c>
      <c r="AG3139" s="66" t="s">
        <v>5394</v>
      </c>
      <c r="AH3139" s="67">
        <v>1.8049999999999999</v>
      </c>
      <c r="AI3139" s="68" t="s">
        <v>2280</v>
      </c>
      <c r="AJ3139" s="67">
        <v>0</v>
      </c>
      <c r="AK3139" s="69">
        <v>-4000000</v>
      </c>
      <c r="FT3139" s="14"/>
    </row>
    <row r="3140" spans="30:176" ht="12.75" x14ac:dyDescent="0.2">
      <c r="AD3140" s="63">
        <v>36214</v>
      </c>
      <c r="AE3140" s="64">
        <v>36251</v>
      </c>
      <c r="AF3140" s="68" t="s">
        <v>5422</v>
      </c>
      <c r="AG3140" s="66" t="s">
        <v>5423</v>
      </c>
      <c r="AH3140" s="67">
        <v>1.71</v>
      </c>
      <c r="AI3140" s="68" t="s">
        <v>2280</v>
      </c>
      <c r="AJ3140" s="67">
        <v>0</v>
      </c>
      <c r="AK3140" s="69">
        <v>4000000</v>
      </c>
      <c r="FT3140" s="14"/>
    </row>
    <row r="3141" spans="30:176" ht="12.75" x14ac:dyDescent="0.2">
      <c r="AD3141" s="63">
        <v>36214</v>
      </c>
      <c r="AE3141" s="64">
        <v>36251</v>
      </c>
      <c r="AF3141" s="68" t="s">
        <v>5422</v>
      </c>
      <c r="AG3141" s="66" t="s">
        <v>5423</v>
      </c>
      <c r="AH3141" s="67">
        <v>1.71</v>
      </c>
      <c r="AI3141" s="68" t="s">
        <v>2280</v>
      </c>
      <c r="AJ3141" s="67">
        <v>0</v>
      </c>
      <c r="AK3141" s="69">
        <v>4000000</v>
      </c>
      <c r="FT3141" s="14"/>
    </row>
    <row r="3142" spans="30:176" ht="12.75" x14ac:dyDescent="0.2">
      <c r="AD3142" s="63">
        <v>36215</v>
      </c>
      <c r="AE3142" s="64">
        <v>36251</v>
      </c>
      <c r="AF3142" s="68" t="s">
        <v>5424</v>
      </c>
      <c r="AG3142" s="66" t="s">
        <v>5425</v>
      </c>
      <c r="AH3142" s="67">
        <v>1.69</v>
      </c>
      <c r="AI3142" s="68" t="s">
        <v>2280</v>
      </c>
      <c r="AJ3142" s="67">
        <v>0</v>
      </c>
      <c r="AK3142" s="69">
        <v>4000000</v>
      </c>
      <c r="FT3142" s="14"/>
    </row>
    <row r="3143" spans="30:176" ht="12.75" x14ac:dyDescent="0.2">
      <c r="AD3143" s="63">
        <v>36220</v>
      </c>
      <c r="AE3143" s="64">
        <v>36251</v>
      </c>
      <c r="AF3143" s="68" t="s">
        <v>5428</v>
      </c>
      <c r="AG3143" s="66" t="s">
        <v>5429</v>
      </c>
      <c r="AH3143" s="67">
        <v>1.6950000000000001</v>
      </c>
      <c r="AI3143" s="68" t="s">
        <v>2280</v>
      </c>
      <c r="AJ3143" s="67">
        <v>0</v>
      </c>
      <c r="AK3143" s="69">
        <v>1000000</v>
      </c>
      <c r="FT3143" s="14"/>
    </row>
    <row r="3144" spans="30:176" ht="12.75" x14ac:dyDescent="0.2">
      <c r="AD3144" s="63">
        <v>36228</v>
      </c>
      <c r="AE3144" s="64">
        <v>36251</v>
      </c>
      <c r="AF3144" s="68" t="s">
        <v>5437</v>
      </c>
      <c r="AG3144" s="66" t="s">
        <v>5438</v>
      </c>
      <c r="AH3144" s="67">
        <v>1.845</v>
      </c>
      <c r="AI3144" s="68" t="s">
        <v>2254</v>
      </c>
      <c r="AJ3144" s="67">
        <v>0</v>
      </c>
      <c r="AK3144" s="69">
        <v>-1000000</v>
      </c>
      <c r="FT3144" s="14"/>
    </row>
    <row r="3145" spans="30:176" ht="12.75" x14ac:dyDescent="0.2">
      <c r="AD3145" s="63">
        <v>36228</v>
      </c>
      <c r="AE3145" s="64">
        <v>36251</v>
      </c>
      <c r="AF3145" s="68" t="s">
        <v>5437</v>
      </c>
      <c r="AG3145" s="66" t="s">
        <v>5438</v>
      </c>
      <c r="AH3145" s="67">
        <v>1.85</v>
      </c>
      <c r="AI3145" s="68" t="s">
        <v>2254</v>
      </c>
      <c r="AJ3145" s="67">
        <v>0</v>
      </c>
      <c r="AK3145" s="69">
        <v>-1000000</v>
      </c>
      <c r="FT3145" s="14"/>
    </row>
    <row r="3146" spans="30:176" ht="12.75" x14ac:dyDescent="0.2">
      <c r="AD3146" s="63">
        <v>36230</v>
      </c>
      <c r="AE3146" s="64">
        <v>36251</v>
      </c>
      <c r="AF3146" s="68" t="s">
        <v>5441</v>
      </c>
      <c r="AG3146" s="66" t="s">
        <v>5442</v>
      </c>
      <c r="AH3146" s="67">
        <v>1.82</v>
      </c>
      <c r="AI3146" s="68" t="s">
        <v>2280</v>
      </c>
      <c r="AJ3146" s="67">
        <v>0</v>
      </c>
      <c r="AK3146" s="69">
        <v>-2000000</v>
      </c>
      <c r="FT3146" s="14"/>
    </row>
    <row r="3147" spans="30:176" ht="12.75" x14ac:dyDescent="0.2">
      <c r="AD3147" s="63">
        <v>36230</v>
      </c>
      <c r="AE3147" s="64">
        <v>36251</v>
      </c>
      <c r="AF3147" s="68" t="s">
        <v>5441</v>
      </c>
      <c r="AG3147" s="66" t="s">
        <v>5442</v>
      </c>
      <c r="AH3147" s="67">
        <v>1.825</v>
      </c>
      <c r="AI3147" s="68" t="s">
        <v>2280</v>
      </c>
      <c r="AJ3147" s="67">
        <v>0</v>
      </c>
      <c r="AK3147" s="69">
        <v>-1000000</v>
      </c>
      <c r="FT3147" s="14"/>
    </row>
    <row r="3148" spans="30:176" ht="12.75" x14ac:dyDescent="0.2">
      <c r="AD3148" s="63">
        <v>36230</v>
      </c>
      <c r="AE3148" s="64">
        <v>36251</v>
      </c>
      <c r="AF3148" s="68" t="s">
        <v>5441</v>
      </c>
      <c r="AG3148" s="66" t="s">
        <v>5442</v>
      </c>
      <c r="AH3148" s="67">
        <v>1.855</v>
      </c>
      <c r="AI3148" s="68" t="s">
        <v>2280</v>
      </c>
      <c r="AJ3148" s="67">
        <v>0</v>
      </c>
      <c r="AK3148" s="69">
        <v>-1000000</v>
      </c>
      <c r="FT3148" s="14"/>
    </row>
    <row r="3149" spans="30:176" ht="12.75" x14ac:dyDescent="0.2">
      <c r="AD3149" s="63">
        <v>36231</v>
      </c>
      <c r="AE3149" s="64">
        <v>36251</v>
      </c>
      <c r="AF3149" s="68" t="s">
        <v>5443</v>
      </c>
      <c r="AG3149" s="66" t="s">
        <v>5444</v>
      </c>
      <c r="AH3149" s="67">
        <v>1.7849999999999999</v>
      </c>
      <c r="AI3149" s="68" t="s">
        <v>2280</v>
      </c>
      <c r="AJ3149" s="67">
        <v>0</v>
      </c>
      <c r="AK3149" s="69">
        <v>-2000000</v>
      </c>
      <c r="FT3149" s="14"/>
    </row>
    <row r="3150" spans="30:176" ht="12.75" x14ac:dyDescent="0.2">
      <c r="AD3150" s="63">
        <v>36231</v>
      </c>
      <c r="AE3150" s="64">
        <v>36251</v>
      </c>
      <c r="AF3150" s="68" t="s">
        <v>5443</v>
      </c>
      <c r="AG3150" s="66" t="s">
        <v>5444</v>
      </c>
      <c r="AH3150" s="67">
        <v>1.82</v>
      </c>
      <c r="AI3150" s="68" t="s">
        <v>2280</v>
      </c>
      <c r="AJ3150" s="67">
        <v>0</v>
      </c>
      <c r="AK3150" s="69">
        <v>-1000000</v>
      </c>
      <c r="FT3150" s="14"/>
    </row>
    <row r="3151" spans="30:176" ht="12.75" x14ac:dyDescent="0.2">
      <c r="AD3151" s="63">
        <v>36235</v>
      </c>
      <c r="AE3151" s="64">
        <v>36251</v>
      </c>
      <c r="AF3151" s="68" t="s">
        <v>5445</v>
      </c>
      <c r="AG3151" s="66" t="s">
        <v>5446</v>
      </c>
      <c r="AH3151" s="67">
        <v>1.74</v>
      </c>
      <c r="AI3151" s="68" t="s">
        <v>2280</v>
      </c>
      <c r="AJ3151" s="67">
        <v>0</v>
      </c>
      <c r="AK3151" s="69">
        <v>-1000000</v>
      </c>
      <c r="FT3151" s="14"/>
    </row>
    <row r="3152" spans="30:176" ht="12.75" x14ac:dyDescent="0.2">
      <c r="AD3152" s="63">
        <v>36236</v>
      </c>
      <c r="AE3152" s="64">
        <v>36251</v>
      </c>
      <c r="AF3152" s="68" t="s">
        <v>5447</v>
      </c>
      <c r="AG3152" s="66" t="s">
        <v>5448</v>
      </c>
      <c r="AH3152" s="67">
        <v>1.74</v>
      </c>
      <c r="AI3152" s="68" t="s">
        <v>2254</v>
      </c>
      <c r="AJ3152" s="67">
        <v>0</v>
      </c>
      <c r="AK3152" s="69">
        <v>-1000000</v>
      </c>
      <c r="FT3152" s="14"/>
    </row>
    <row r="3153" spans="30:176" ht="12.75" x14ac:dyDescent="0.2">
      <c r="AD3153" s="63">
        <v>36237</v>
      </c>
      <c r="AE3153" s="64">
        <v>36251</v>
      </c>
      <c r="AF3153" s="68" t="s">
        <v>5449</v>
      </c>
      <c r="AG3153" s="66" t="s">
        <v>5450</v>
      </c>
      <c r="AH3153" s="67">
        <v>1.76</v>
      </c>
      <c r="AI3153" s="68" t="s">
        <v>2254</v>
      </c>
      <c r="AJ3153" s="67">
        <v>0</v>
      </c>
      <c r="AK3153" s="69">
        <v>-1000000</v>
      </c>
      <c r="FT3153" s="14"/>
    </row>
    <row r="3154" spans="30:176" ht="12.75" x14ac:dyDescent="0.2">
      <c r="AD3154" s="63">
        <v>36238</v>
      </c>
      <c r="AE3154" s="64">
        <v>36251</v>
      </c>
      <c r="AF3154" s="68" t="s">
        <v>5451</v>
      </c>
      <c r="AG3154" s="66" t="s">
        <v>5452</v>
      </c>
      <c r="AH3154" s="67">
        <v>1.7</v>
      </c>
      <c r="AI3154" s="68" t="s">
        <v>2254</v>
      </c>
      <c r="AJ3154" s="67">
        <v>0</v>
      </c>
      <c r="AK3154" s="69">
        <v>-1000000</v>
      </c>
      <c r="FT3154" s="14"/>
    </row>
    <row r="3155" spans="30:176" ht="12.75" x14ac:dyDescent="0.2">
      <c r="AD3155" s="63">
        <v>36241</v>
      </c>
      <c r="AE3155" s="64">
        <v>36251</v>
      </c>
      <c r="AF3155" s="68" t="s">
        <v>5453</v>
      </c>
      <c r="AG3155" s="66" t="s">
        <v>5454</v>
      </c>
      <c r="AH3155" s="67">
        <v>1.73</v>
      </c>
      <c r="AI3155" s="68" t="s">
        <v>2280</v>
      </c>
      <c r="AJ3155" s="67">
        <v>0</v>
      </c>
      <c r="AK3155" s="69">
        <v>-1000000</v>
      </c>
      <c r="FT3155" s="14"/>
    </row>
    <row r="3156" spans="30:176" ht="12.75" x14ac:dyDescent="0.2">
      <c r="AD3156" s="63">
        <v>36241</v>
      </c>
      <c r="AE3156" s="64">
        <v>36251</v>
      </c>
      <c r="AF3156" s="68" t="s">
        <v>5453</v>
      </c>
      <c r="AG3156" s="66" t="s">
        <v>5455</v>
      </c>
      <c r="AH3156" s="67">
        <v>1.76</v>
      </c>
      <c r="AI3156" s="68" t="s">
        <v>2280</v>
      </c>
      <c r="AJ3156" s="67">
        <v>0</v>
      </c>
      <c r="AK3156" s="69">
        <v>-1000000</v>
      </c>
      <c r="FT3156" s="14"/>
    </row>
    <row r="3157" spans="30:176" ht="12.75" x14ac:dyDescent="0.2">
      <c r="AD3157" s="63">
        <v>36248</v>
      </c>
      <c r="AE3157" s="64">
        <v>36251</v>
      </c>
      <c r="AF3157" s="68" t="s">
        <v>5458</v>
      </c>
      <c r="AG3157" s="66" t="s">
        <v>5459</v>
      </c>
      <c r="AH3157" s="67">
        <v>1.8049999999999999</v>
      </c>
      <c r="AI3157" s="68" t="s">
        <v>2254</v>
      </c>
      <c r="AJ3157" s="67">
        <v>0</v>
      </c>
      <c r="AK3157" s="69">
        <v>1000000</v>
      </c>
      <c r="FT3157" s="14"/>
    </row>
    <row r="3158" spans="30:176" ht="12.75" x14ac:dyDescent="0.2">
      <c r="AD3158" s="63">
        <v>36248</v>
      </c>
      <c r="AE3158" s="64">
        <v>36251</v>
      </c>
      <c r="AF3158" s="68" t="s">
        <v>5458</v>
      </c>
      <c r="AG3158" s="66" t="s">
        <v>5459</v>
      </c>
      <c r="AH3158" s="67">
        <v>1.8</v>
      </c>
      <c r="AI3158" s="68" t="s">
        <v>2254</v>
      </c>
      <c r="AJ3158" s="67">
        <v>0</v>
      </c>
      <c r="AK3158" s="69">
        <v>1000000</v>
      </c>
      <c r="FT3158" s="14" t="s">
        <v>2099</v>
      </c>
    </row>
    <row r="3159" spans="30:176" ht="12.75" x14ac:dyDescent="0.2">
      <c r="AK3159" s="69">
        <f>SUM(AK3101:AK3158)</f>
        <v>-2460000</v>
      </c>
      <c r="FT3159" s="14" t="s">
        <v>2099</v>
      </c>
    </row>
    <row r="3160" spans="30:176" ht="12.75" x14ac:dyDescent="0.2">
      <c r="FT3160" s="14" t="s">
        <v>2099</v>
      </c>
    </row>
    <row r="3161" spans="30:176" ht="12.75" x14ac:dyDescent="0.2">
      <c r="AD3161" s="63">
        <v>35185</v>
      </c>
      <c r="AE3161" s="64">
        <v>36281</v>
      </c>
      <c r="AF3161" s="65" t="s">
        <v>3544</v>
      </c>
      <c r="AG3161" s="66" t="s">
        <v>5301</v>
      </c>
      <c r="AH3161" s="67">
        <v>1.7949999999999999</v>
      </c>
      <c r="AI3161" s="68" t="s">
        <v>2245</v>
      </c>
      <c r="AJ3161" s="67">
        <v>0</v>
      </c>
      <c r="AK3161" s="69">
        <v>1000000</v>
      </c>
      <c r="FT3161" s="14"/>
    </row>
    <row r="3162" spans="30:176" ht="12.75" x14ac:dyDescent="0.2">
      <c r="AD3162" s="63">
        <v>35468</v>
      </c>
      <c r="AE3162" s="64">
        <v>36281</v>
      </c>
      <c r="AF3162" s="65" t="s">
        <v>5305</v>
      </c>
      <c r="AG3162" s="66" t="s">
        <v>5306</v>
      </c>
      <c r="AH3162" s="67">
        <v>2.1</v>
      </c>
      <c r="AI3162" s="68" t="s">
        <v>2245</v>
      </c>
      <c r="AJ3162" s="67">
        <v>0</v>
      </c>
      <c r="AK3162" s="69">
        <v>6000000</v>
      </c>
      <c r="FT3162" s="14"/>
    </row>
    <row r="3163" spans="30:176" ht="12.75" x14ac:dyDescent="0.2">
      <c r="AD3163" s="63">
        <v>35495</v>
      </c>
      <c r="AE3163" s="64">
        <v>36281</v>
      </c>
      <c r="AF3163" s="68" t="s">
        <v>4547</v>
      </c>
      <c r="AG3163" s="66" t="s">
        <v>4548</v>
      </c>
      <c r="AH3163" s="67">
        <v>2.1671999999999998</v>
      </c>
      <c r="AI3163" s="68" t="s">
        <v>2280</v>
      </c>
      <c r="AJ3163" s="67">
        <v>0</v>
      </c>
      <c r="AK3163" s="69">
        <v>150000</v>
      </c>
      <c r="FT3163" s="14"/>
    </row>
    <row r="3164" spans="30:176" ht="12.75" x14ac:dyDescent="0.2">
      <c r="AD3164" s="63">
        <v>35501</v>
      </c>
      <c r="AE3164" s="64">
        <v>36281</v>
      </c>
      <c r="AF3164" s="68" t="s">
        <v>5196</v>
      </c>
      <c r="AG3164" s="66" t="s">
        <v>5197</v>
      </c>
      <c r="AH3164" s="67">
        <v>2.1</v>
      </c>
      <c r="AI3164" s="68" t="s">
        <v>2280</v>
      </c>
      <c r="AJ3164" s="67">
        <v>0</v>
      </c>
      <c r="AK3164" s="69">
        <v>2250000</v>
      </c>
      <c r="FT3164" s="14"/>
    </row>
    <row r="3165" spans="30:176" ht="12.75" x14ac:dyDescent="0.2">
      <c r="AD3165" s="63">
        <v>35607</v>
      </c>
      <c r="AE3165" s="64">
        <v>36281</v>
      </c>
      <c r="AF3165" s="68" t="s">
        <v>3702</v>
      </c>
      <c r="AG3165" s="66" t="s">
        <v>3703</v>
      </c>
      <c r="AH3165" s="67">
        <v>2.04</v>
      </c>
      <c r="AI3165" s="68" t="s">
        <v>2280</v>
      </c>
      <c r="AJ3165" s="67">
        <v>0</v>
      </c>
      <c r="AK3165" s="69">
        <v>500000</v>
      </c>
      <c r="FT3165" s="14"/>
    </row>
    <row r="3166" spans="30:176" ht="12.75" x14ac:dyDescent="0.2">
      <c r="AD3166" s="63">
        <v>35950</v>
      </c>
      <c r="AE3166" s="64">
        <v>36281</v>
      </c>
      <c r="AF3166" s="68" t="s">
        <v>4780</v>
      </c>
      <c r="AG3166" s="66" t="s">
        <v>4782</v>
      </c>
      <c r="AH3166" s="67">
        <v>2.2650000000000001</v>
      </c>
      <c r="AI3166" s="68" t="s">
        <v>2280</v>
      </c>
      <c r="AJ3166" s="67">
        <v>0</v>
      </c>
      <c r="AK3166" s="69">
        <v>-1000000</v>
      </c>
      <c r="FT3166" s="14"/>
    </row>
    <row r="3167" spans="30:176" ht="12.75" x14ac:dyDescent="0.2">
      <c r="AD3167" s="63">
        <v>35986</v>
      </c>
      <c r="AE3167" s="64">
        <v>36281</v>
      </c>
      <c r="AF3167" s="68" t="s">
        <v>4870</v>
      </c>
      <c r="AG3167" s="66" t="s">
        <v>4871</v>
      </c>
      <c r="AH3167" s="67">
        <v>2.29</v>
      </c>
      <c r="AI3167" s="68" t="s">
        <v>2280</v>
      </c>
      <c r="AJ3167" s="67">
        <v>0</v>
      </c>
      <c r="AK3167" s="69">
        <v>-500000</v>
      </c>
      <c r="FT3167" s="14"/>
    </row>
    <row r="3168" spans="30:176" ht="12.75" x14ac:dyDescent="0.2">
      <c r="AD3168" s="63">
        <v>36059</v>
      </c>
      <c r="AE3168" s="64">
        <v>36281</v>
      </c>
      <c r="AF3168" s="68" t="s">
        <v>5000</v>
      </c>
      <c r="AG3168" s="66" t="s">
        <v>5307</v>
      </c>
      <c r="AH3168" s="67">
        <v>2.15</v>
      </c>
      <c r="AI3168" s="68" t="s">
        <v>2280</v>
      </c>
      <c r="AJ3168" s="67">
        <v>0</v>
      </c>
      <c r="AK3168" s="69">
        <v>1000000</v>
      </c>
      <c r="FT3168" s="14"/>
    </row>
    <row r="3169" spans="30:176" ht="12.75" x14ac:dyDescent="0.2">
      <c r="AD3169" s="63">
        <v>36066</v>
      </c>
      <c r="AE3169" s="64">
        <v>36281</v>
      </c>
      <c r="AF3169" s="68" t="s">
        <v>5006</v>
      </c>
      <c r="AG3169" s="66" t="s">
        <v>5007</v>
      </c>
      <c r="AH3169" s="67">
        <v>2.1349999999999998</v>
      </c>
      <c r="AI3169" s="68" t="s">
        <v>2280</v>
      </c>
      <c r="AJ3169" s="67">
        <v>0</v>
      </c>
      <c r="AK3169" s="69">
        <v>-1000000</v>
      </c>
      <c r="FT3169" s="14"/>
    </row>
    <row r="3170" spans="30:176" ht="12.75" x14ac:dyDescent="0.2">
      <c r="AD3170" s="63">
        <v>36066</v>
      </c>
      <c r="AE3170" s="64">
        <v>36281</v>
      </c>
      <c r="AF3170" s="68" t="s">
        <v>5006</v>
      </c>
      <c r="AG3170" s="66" t="s">
        <v>5007</v>
      </c>
      <c r="AH3170" s="67">
        <v>2.14</v>
      </c>
      <c r="AI3170" s="68" t="s">
        <v>2280</v>
      </c>
      <c r="AJ3170" s="67">
        <v>0</v>
      </c>
      <c r="AK3170" s="69">
        <v>-1000000</v>
      </c>
      <c r="FT3170" s="14"/>
    </row>
    <row r="3171" spans="30:176" ht="12.75" x14ac:dyDescent="0.2">
      <c r="AD3171" s="63">
        <v>36066</v>
      </c>
      <c r="AE3171" s="64">
        <v>36281</v>
      </c>
      <c r="AF3171" s="68" t="s">
        <v>5006</v>
      </c>
      <c r="AG3171" s="66" t="s">
        <v>5007</v>
      </c>
      <c r="AH3171" s="67">
        <v>2.14</v>
      </c>
      <c r="AI3171" s="68" t="s">
        <v>2280</v>
      </c>
      <c r="AJ3171" s="67">
        <v>0</v>
      </c>
      <c r="AK3171" s="69">
        <v>-1000000</v>
      </c>
      <c r="FT3171" s="14"/>
    </row>
    <row r="3172" spans="30:176" ht="12.75" x14ac:dyDescent="0.2">
      <c r="AD3172" s="63">
        <v>36076</v>
      </c>
      <c r="AE3172" s="64">
        <v>36281</v>
      </c>
      <c r="AF3172" s="68" t="s">
        <v>5132</v>
      </c>
      <c r="AG3172" s="66" t="s">
        <v>5308</v>
      </c>
      <c r="AH3172" s="67">
        <v>2.17</v>
      </c>
      <c r="AI3172" s="68" t="s">
        <v>2280</v>
      </c>
      <c r="AJ3172" s="67">
        <v>0</v>
      </c>
      <c r="AK3172" s="69">
        <v>2000000</v>
      </c>
      <c r="FT3172" s="14"/>
    </row>
    <row r="3173" spans="30:176" ht="12.75" x14ac:dyDescent="0.2">
      <c r="AD3173" s="63">
        <v>36094</v>
      </c>
      <c r="AE3173" s="64">
        <v>36281</v>
      </c>
      <c r="AF3173" s="68" t="s">
        <v>5113</v>
      </c>
      <c r="AG3173" s="66" t="s">
        <v>5114</v>
      </c>
      <c r="AH3173" s="67">
        <v>2.21</v>
      </c>
      <c r="AI3173" s="68" t="s">
        <v>2254</v>
      </c>
      <c r="AJ3173" s="67">
        <v>0</v>
      </c>
      <c r="AK3173" s="69">
        <v>550000</v>
      </c>
      <c r="FT3173" s="14"/>
    </row>
    <row r="3174" spans="30:176" ht="12.75" x14ac:dyDescent="0.2">
      <c r="AD3174" s="63">
        <v>36132</v>
      </c>
      <c r="AE3174" s="64">
        <v>36281</v>
      </c>
      <c r="AF3174" s="68" t="s">
        <v>5220</v>
      </c>
      <c r="AG3174" s="66" t="s">
        <v>5221</v>
      </c>
      <c r="AH3174" s="67">
        <v>1.95</v>
      </c>
      <c r="AI3174" s="68" t="s">
        <v>2254</v>
      </c>
      <c r="AJ3174" s="67">
        <v>0</v>
      </c>
      <c r="AK3174" s="69">
        <v>-1000000</v>
      </c>
      <c r="FT3174" s="14"/>
    </row>
    <row r="3175" spans="30:176" ht="12.75" x14ac:dyDescent="0.2">
      <c r="AD3175" s="63">
        <v>36132</v>
      </c>
      <c r="AE3175" s="64">
        <v>36281</v>
      </c>
      <c r="AF3175" s="68" t="s">
        <v>5220</v>
      </c>
      <c r="AG3175" s="66" t="s">
        <v>5221</v>
      </c>
      <c r="AH3175" s="67">
        <v>1.9450000000000001</v>
      </c>
      <c r="AI3175" s="68" t="s">
        <v>2254</v>
      </c>
      <c r="AJ3175" s="67">
        <v>0</v>
      </c>
      <c r="AK3175" s="69">
        <v>-1000000</v>
      </c>
      <c r="FT3175" s="14"/>
    </row>
    <row r="3176" spans="30:176" ht="12.75" x14ac:dyDescent="0.2">
      <c r="AD3176" s="63">
        <v>36133</v>
      </c>
      <c r="AE3176" s="64">
        <v>36281</v>
      </c>
      <c r="AF3176" s="68" t="s">
        <v>5222</v>
      </c>
      <c r="AG3176" s="66" t="s">
        <v>5267</v>
      </c>
      <c r="AH3176" s="67">
        <v>1.9750000000000001</v>
      </c>
      <c r="AI3176" s="68" t="s">
        <v>2254</v>
      </c>
      <c r="AJ3176" s="67">
        <v>0</v>
      </c>
      <c r="AK3176" s="69">
        <v>-1000000</v>
      </c>
      <c r="FT3176" s="14"/>
    </row>
    <row r="3177" spans="30:176" ht="12.75" x14ac:dyDescent="0.2">
      <c r="AD3177" s="63">
        <v>36136</v>
      </c>
      <c r="AE3177" s="64">
        <v>36281</v>
      </c>
      <c r="AF3177" s="68" t="s">
        <v>5268</v>
      </c>
      <c r="AG3177" s="66" t="s">
        <v>5269</v>
      </c>
      <c r="AH3177" s="67">
        <v>2.06</v>
      </c>
      <c r="AI3177" s="68" t="s">
        <v>2280</v>
      </c>
      <c r="AJ3177" s="67">
        <v>0</v>
      </c>
      <c r="AK3177" s="69">
        <v>500000</v>
      </c>
      <c r="FT3177" s="14"/>
    </row>
    <row r="3178" spans="30:176" ht="12.75" x14ac:dyDescent="0.2">
      <c r="AD3178" s="63">
        <v>36139</v>
      </c>
      <c r="AE3178" s="64">
        <v>36281</v>
      </c>
      <c r="AF3178" s="68" t="s">
        <v>5272</v>
      </c>
      <c r="AG3178" s="66" t="s">
        <v>5274</v>
      </c>
      <c r="AH3178" s="67">
        <v>1.93</v>
      </c>
      <c r="AI3178" s="68" t="s">
        <v>2280</v>
      </c>
      <c r="AJ3178" s="67">
        <v>0</v>
      </c>
      <c r="AK3178" s="69">
        <v>-1000000</v>
      </c>
      <c r="FT3178" s="14"/>
    </row>
    <row r="3179" spans="30:176" ht="12.75" x14ac:dyDescent="0.2">
      <c r="AD3179" s="63">
        <v>36143</v>
      </c>
      <c r="AE3179" s="64">
        <v>36281</v>
      </c>
      <c r="AF3179" s="68" t="s">
        <v>5299</v>
      </c>
      <c r="AG3179" s="66" t="s">
        <v>5300</v>
      </c>
      <c r="AH3179" s="67">
        <v>1.99</v>
      </c>
      <c r="AI3179" s="68" t="s">
        <v>2280</v>
      </c>
      <c r="AJ3179" s="67">
        <v>0</v>
      </c>
      <c r="AK3179" s="69">
        <v>500000</v>
      </c>
      <c r="FT3179" s="14"/>
    </row>
    <row r="3180" spans="30:176" ht="12.75" x14ac:dyDescent="0.2">
      <c r="AD3180" s="63">
        <v>36143</v>
      </c>
      <c r="AE3180" s="64">
        <v>36281</v>
      </c>
      <c r="AF3180" s="68" t="s">
        <v>5299</v>
      </c>
      <c r="AG3180" s="66" t="s">
        <v>5300</v>
      </c>
      <c r="AH3180" s="67">
        <v>1.9750000000000001</v>
      </c>
      <c r="AI3180" s="68" t="s">
        <v>2280</v>
      </c>
      <c r="AJ3180" s="67">
        <v>0</v>
      </c>
      <c r="AK3180" s="69">
        <v>1000000</v>
      </c>
      <c r="FT3180" s="14"/>
    </row>
    <row r="3181" spans="30:176" ht="12.75" x14ac:dyDescent="0.2">
      <c r="AD3181" s="63">
        <v>36143</v>
      </c>
      <c r="AE3181" s="64">
        <v>36281</v>
      </c>
      <c r="AF3181" s="68" t="s">
        <v>5299</v>
      </c>
      <c r="AG3181" s="66" t="s">
        <v>5300</v>
      </c>
      <c r="AH3181" s="67">
        <v>1.98</v>
      </c>
      <c r="AI3181" s="68" t="s">
        <v>2280</v>
      </c>
      <c r="AJ3181" s="67">
        <v>0</v>
      </c>
      <c r="AK3181" s="69">
        <v>500000</v>
      </c>
      <c r="FT3181" s="14"/>
    </row>
    <row r="3182" spans="30:176" ht="12.75" x14ac:dyDescent="0.2">
      <c r="AD3182" s="63">
        <v>36152</v>
      </c>
      <c r="AE3182" s="64">
        <v>36281</v>
      </c>
      <c r="AF3182" s="68" t="s">
        <v>5309</v>
      </c>
      <c r="AG3182" s="66" t="s">
        <v>5310</v>
      </c>
      <c r="AH3182" s="67">
        <v>1.9</v>
      </c>
      <c r="AI3182" s="68" t="s">
        <v>2280</v>
      </c>
      <c r="AJ3182" s="67">
        <v>0</v>
      </c>
      <c r="AK3182" s="69">
        <v>-1000000</v>
      </c>
      <c r="FT3182" s="14"/>
    </row>
    <row r="3183" spans="30:176" ht="12.75" x14ac:dyDescent="0.2">
      <c r="AD3183" s="63">
        <v>36152</v>
      </c>
      <c r="AE3183" s="64">
        <v>36281</v>
      </c>
      <c r="AF3183" s="68" t="s">
        <v>5309</v>
      </c>
      <c r="AG3183" s="66" t="s">
        <v>5310</v>
      </c>
      <c r="AH3183" s="67">
        <v>1.895</v>
      </c>
      <c r="AI3183" s="68" t="s">
        <v>2280</v>
      </c>
      <c r="AJ3183" s="67">
        <v>0</v>
      </c>
      <c r="AK3183" s="69">
        <v>-1000000</v>
      </c>
      <c r="FT3183" s="14"/>
    </row>
    <row r="3184" spans="30:176" ht="12.75" x14ac:dyDescent="0.2">
      <c r="AD3184" s="63">
        <v>36152</v>
      </c>
      <c r="AE3184" s="64">
        <v>36281</v>
      </c>
      <c r="AF3184" s="68" t="s">
        <v>5309</v>
      </c>
      <c r="AG3184" s="66" t="s">
        <v>5310</v>
      </c>
      <c r="AH3184" s="67">
        <v>1.895</v>
      </c>
      <c r="AI3184" s="68" t="s">
        <v>2280</v>
      </c>
      <c r="AJ3184" s="67">
        <v>0</v>
      </c>
      <c r="AK3184" s="69">
        <v>-1000000</v>
      </c>
      <c r="FT3184" s="14"/>
    </row>
    <row r="3185" spans="30:176" ht="12.75" x14ac:dyDescent="0.2">
      <c r="AD3185" s="63">
        <v>36164</v>
      </c>
      <c r="AE3185" s="64">
        <v>36281</v>
      </c>
      <c r="AF3185" s="68" t="s">
        <v>5351</v>
      </c>
      <c r="AG3185" s="66" t="s">
        <v>5352</v>
      </c>
      <c r="AH3185" s="67">
        <v>2</v>
      </c>
      <c r="AI3185" s="68" t="s">
        <v>2280</v>
      </c>
      <c r="AJ3185" s="67">
        <v>0</v>
      </c>
      <c r="AK3185" s="69">
        <v>1000000</v>
      </c>
      <c r="FT3185" s="14"/>
    </row>
    <row r="3186" spans="30:176" ht="12.75" x14ac:dyDescent="0.2">
      <c r="AD3186" s="63">
        <v>36168</v>
      </c>
      <c r="AE3186" s="64">
        <v>36281</v>
      </c>
      <c r="AF3186" s="68" t="s">
        <v>5361</v>
      </c>
      <c r="AG3186" s="66" t="s">
        <v>5360</v>
      </c>
      <c r="AH3186" s="67">
        <v>1.855</v>
      </c>
      <c r="AI3186" s="68" t="s">
        <v>2254</v>
      </c>
      <c r="AJ3186" s="67">
        <v>0</v>
      </c>
      <c r="AK3186" s="69">
        <v>-1000000</v>
      </c>
      <c r="FT3186" s="14"/>
    </row>
    <row r="3187" spans="30:176" ht="12.75" x14ac:dyDescent="0.2">
      <c r="AD3187" s="63">
        <v>36168</v>
      </c>
      <c r="AE3187" s="64">
        <v>36281</v>
      </c>
      <c r="AF3187" s="68" t="s">
        <v>5361</v>
      </c>
      <c r="AG3187" s="66" t="s">
        <v>5360</v>
      </c>
      <c r="AH3187" s="67">
        <v>1.865</v>
      </c>
      <c r="AI3187" s="68" t="s">
        <v>2254</v>
      </c>
      <c r="AJ3187" s="67">
        <v>0</v>
      </c>
      <c r="AK3187" s="69">
        <v>-1000000</v>
      </c>
      <c r="FT3187" s="14"/>
    </row>
    <row r="3188" spans="30:176" ht="12.75" x14ac:dyDescent="0.2">
      <c r="AD3188" s="63">
        <v>36168</v>
      </c>
      <c r="AE3188" s="64">
        <v>36281</v>
      </c>
      <c r="AF3188" s="68" t="s">
        <v>5361</v>
      </c>
      <c r="AG3188" s="66" t="s">
        <v>5360</v>
      </c>
      <c r="AH3188" s="67">
        <v>1.865</v>
      </c>
      <c r="AI3188" s="68" t="s">
        <v>2254</v>
      </c>
      <c r="AJ3188" s="67">
        <v>0</v>
      </c>
      <c r="AK3188" s="69">
        <v>-1000000</v>
      </c>
      <c r="FT3188" s="14"/>
    </row>
    <row r="3189" spans="30:176" ht="12.75" x14ac:dyDescent="0.2">
      <c r="AD3189" s="63">
        <v>36171</v>
      </c>
      <c r="AE3189" s="64">
        <v>36281</v>
      </c>
      <c r="AF3189" s="68" t="s">
        <v>5363</v>
      </c>
      <c r="AG3189" s="66" t="s">
        <v>5364</v>
      </c>
      <c r="AH3189" s="67">
        <v>1.82</v>
      </c>
      <c r="AI3189" s="68" t="s">
        <v>2280</v>
      </c>
      <c r="AJ3189" s="67">
        <v>0</v>
      </c>
      <c r="AK3189" s="69">
        <v>-1000000</v>
      </c>
      <c r="FT3189" s="14"/>
    </row>
    <row r="3190" spans="30:176" ht="12.75" x14ac:dyDescent="0.2">
      <c r="AD3190" s="63">
        <v>36171</v>
      </c>
      <c r="AE3190" s="64">
        <v>36281</v>
      </c>
      <c r="AF3190" s="68" t="s">
        <v>5363</v>
      </c>
      <c r="AG3190" s="66" t="s">
        <v>5364</v>
      </c>
      <c r="AH3190" s="67">
        <v>1.835</v>
      </c>
      <c r="AI3190" s="68" t="s">
        <v>2280</v>
      </c>
      <c r="AJ3190" s="67">
        <v>0</v>
      </c>
      <c r="AK3190" s="69">
        <v>-1000000</v>
      </c>
      <c r="FT3190" s="14"/>
    </row>
    <row r="3191" spans="30:176" ht="12.75" x14ac:dyDescent="0.2">
      <c r="AD3191" s="63">
        <v>36174</v>
      </c>
      <c r="AE3191" s="64">
        <v>36281</v>
      </c>
      <c r="AF3191" s="68" t="s">
        <v>5371</v>
      </c>
      <c r="AG3191" s="66"/>
      <c r="AH3191" s="67">
        <v>1.82</v>
      </c>
      <c r="AI3191" s="68" t="s">
        <v>2280</v>
      </c>
      <c r="AJ3191" s="67">
        <v>0</v>
      </c>
      <c r="AK3191" s="69">
        <v>-1000000</v>
      </c>
      <c r="FT3191" s="14"/>
    </row>
    <row r="3192" spans="30:176" ht="12.75" x14ac:dyDescent="0.2">
      <c r="AD3192" s="63">
        <v>36187</v>
      </c>
      <c r="AE3192" s="64">
        <v>36281</v>
      </c>
      <c r="AF3192" s="68" t="s">
        <v>5381</v>
      </c>
      <c r="AG3192" s="66"/>
      <c r="AH3192" s="67">
        <v>1.88</v>
      </c>
      <c r="AI3192" s="68" t="s">
        <v>2280</v>
      </c>
      <c r="AJ3192" s="67">
        <v>0</v>
      </c>
      <c r="AK3192" s="69">
        <v>550000</v>
      </c>
      <c r="FT3192" s="14"/>
    </row>
    <row r="3193" spans="30:176" ht="12.75" x14ac:dyDescent="0.2">
      <c r="AD3193" s="63">
        <v>36195</v>
      </c>
      <c r="AE3193" s="64">
        <v>36281</v>
      </c>
      <c r="AF3193" s="68" t="s">
        <v>5395</v>
      </c>
      <c r="AG3193" s="66" t="s">
        <v>5396</v>
      </c>
      <c r="AH3193" s="67">
        <v>1.835</v>
      </c>
      <c r="AI3193" s="68" t="s">
        <v>2280</v>
      </c>
      <c r="AJ3193" s="67">
        <v>0</v>
      </c>
      <c r="AK3193" s="69">
        <v>-2000000</v>
      </c>
      <c r="FT3193" s="14"/>
    </row>
    <row r="3194" spans="30:176" ht="12.75" x14ac:dyDescent="0.2">
      <c r="AD3194" s="63">
        <v>36214</v>
      </c>
      <c r="AE3194" s="64">
        <v>36281</v>
      </c>
      <c r="AF3194" s="68" t="s">
        <v>5422</v>
      </c>
      <c r="AG3194" s="66" t="s">
        <v>5423</v>
      </c>
      <c r="AH3194" s="67">
        <v>1.74</v>
      </c>
      <c r="AI3194" s="68" t="s">
        <v>2280</v>
      </c>
      <c r="AJ3194" s="67">
        <v>0</v>
      </c>
      <c r="AK3194" s="69">
        <v>-4000000</v>
      </c>
      <c r="FT3194" s="14"/>
    </row>
    <row r="3195" spans="30:176" ht="12.75" x14ac:dyDescent="0.2">
      <c r="AD3195" s="63">
        <v>36220</v>
      </c>
      <c r="AE3195" s="64">
        <v>36281</v>
      </c>
      <c r="AF3195" s="68" t="s">
        <v>5428</v>
      </c>
      <c r="AG3195" s="66" t="s">
        <v>5429</v>
      </c>
      <c r="AH3195" s="67">
        <v>1.7250000000000001</v>
      </c>
      <c r="AI3195" s="68" t="s">
        <v>2280</v>
      </c>
      <c r="AJ3195" s="67">
        <v>0</v>
      </c>
      <c r="AK3195" s="69">
        <v>1000000</v>
      </c>
      <c r="FT3195" s="14"/>
    </row>
    <row r="3196" spans="30:176" ht="12.75" x14ac:dyDescent="0.2">
      <c r="AD3196" s="63">
        <v>36223</v>
      </c>
      <c r="AE3196" s="64">
        <v>36281</v>
      </c>
      <c r="AF3196" s="68" t="s">
        <v>5433</v>
      </c>
      <c r="AG3196" s="66" t="s">
        <v>5434</v>
      </c>
      <c r="AH3196" s="67">
        <v>1.77</v>
      </c>
      <c r="AI3196" s="68" t="s">
        <v>2254</v>
      </c>
      <c r="AJ3196" s="67">
        <v>0</v>
      </c>
      <c r="AK3196" s="69">
        <v>1000000</v>
      </c>
      <c r="FT3196" s="14"/>
    </row>
    <row r="3197" spans="30:176" ht="12.75" x14ac:dyDescent="0.2">
      <c r="AD3197" s="63">
        <v>36227</v>
      </c>
      <c r="AE3197" s="64">
        <v>36281</v>
      </c>
      <c r="AF3197" s="68" t="s">
        <v>5435</v>
      </c>
      <c r="AG3197" s="66" t="s">
        <v>5436</v>
      </c>
      <c r="AH3197" s="67">
        <v>1.905</v>
      </c>
      <c r="AI3197" s="68" t="s">
        <v>2280</v>
      </c>
      <c r="AJ3197" s="67">
        <v>0</v>
      </c>
      <c r="AK3197" s="69">
        <v>1000000</v>
      </c>
      <c r="FT3197" s="14"/>
    </row>
    <row r="3198" spans="30:176" ht="12.75" x14ac:dyDescent="0.2">
      <c r="AD3198" s="63">
        <v>36227</v>
      </c>
      <c r="AE3198" s="64">
        <v>36281</v>
      </c>
      <c r="AF3198" s="68" t="s">
        <v>5435</v>
      </c>
      <c r="AG3198" s="66" t="s">
        <v>5436</v>
      </c>
      <c r="AH3198" s="67">
        <v>1.89</v>
      </c>
      <c r="AI3198" s="68" t="s">
        <v>2280</v>
      </c>
      <c r="AJ3198" s="67">
        <v>0</v>
      </c>
      <c r="AK3198" s="69">
        <v>1000000</v>
      </c>
      <c r="FT3198" s="14"/>
    </row>
    <row r="3199" spans="30:176" ht="12.75" x14ac:dyDescent="0.2">
      <c r="AD3199" s="63">
        <v>36229</v>
      </c>
      <c r="AE3199" s="64">
        <v>36281</v>
      </c>
      <c r="AF3199" s="68" t="s">
        <v>5439</v>
      </c>
      <c r="AG3199" s="66" t="s">
        <v>5440</v>
      </c>
      <c r="AH3199" s="67">
        <v>1.9750000000000001</v>
      </c>
      <c r="AI3199" s="68" t="s">
        <v>2254</v>
      </c>
      <c r="AJ3199" s="67">
        <v>0</v>
      </c>
      <c r="AK3199" s="69">
        <v>1000000</v>
      </c>
      <c r="FT3199" s="14"/>
    </row>
    <row r="3200" spans="30:176" ht="12.75" x14ac:dyDescent="0.2">
      <c r="AD3200" s="63">
        <v>36229</v>
      </c>
      <c r="AE3200" s="64">
        <v>36281</v>
      </c>
      <c r="AF3200" s="68" t="s">
        <v>5439</v>
      </c>
      <c r="AG3200" s="66" t="s">
        <v>5440</v>
      </c>
      <c r="AH3200" s="67">
        <v>1.9650000000000001</v>
      </c>
      <c r="AI3200" s="68" t="s">
        <v>2254</v>
      </c>
      <c r="AJ3200" s="67">
        <v>0</v>
      </c>
      <c r="AK3200" s="69">
        <v>1000000</v>
      </c>
      <c r="FT3200" s="14"/>
    </row>
    <row r="3201" spans="30:176" ht="12.75" x14ac:dyDescent="0.2">
      <c r="AD3201" s="63">
        <v>36237</v>
      </c>
      <c r="AE3201" s="64">
        <v>36281</v>
      </c>
      <c r="AF3201" s="68" t="s">
        <v>5449</v>
      </c>
      <c r="AG3201" s="66" t="s">
        <v>5450</v>
      </c>
      <c r="AH3201" s="67">
        <v>1.75</v>
      </c>
      <c r="AI3201" s="68" t="s">
        <v>2254</v>
      </c>
      <c r="AJ3201" s="67">
        <v>0</v>
      </c>
      <c r="AK3201" s="69">
        <v>1000000</v>
      </c>
      <c r="FT3201" s="14"/>
    </row>
    <row r="3202" spans="30:176" ht="12.75" x14ac:dyDescent="0.2">
      <c r="AD3202" s="63">
        <v>36237</v>
      </c>
      <c r="AE3202" s="64">
        <v>36281</v>
      </c>
      <c r="AF3202" s="68" t="s">
        <v>5449</v>
      </c>
      <c r="AG3202" s="66" t="s">
        <v>5450</v>
      </c>
      <c r="AH3202" s="67">
        <v>1.73</v>
      </c>
      <c r="AI3202" s="68" t="s">
        <v>2254</v>
      </c>
      <c r="AJ3202" s="67">
        <v>0</v>
      </c>
      <c r="AK3202" s="69">
        <v>1000000</v>
      </c>
      <c r="FT3202" s="14"/>
    </row>
    <row r="3203" spans="30:176" ht="12.75" x14ac:dyDescent="0.2">
      <c r="AD3203" s="63">
        <v>36248</v>
      </c>
      <c r="AE3203" s="64">
        <v>36281</v>
      </c>
      <c r="AF3203" s="68" t="s">
        <v>5458</v>
      </c>
      <c r="AG3203" s="66" t="s">
        <v>5459</v>
      </c>
      <c r="AH3203" s="67">
        <v>1.865</v>
      </c>
      <c r="AI3203" s="68" t="s">
        <v>2254</v>
      </c>
      <c r="AJ3203" s="67">
        <v>0</v>
      </c>
      <c r="AK3203" s="69">
        <v>500000</v>
      </c>
      <c r="FT3203" s="14"/>
    </row>
    <row r="3204" spans="30:176" ht="12.75" x14ac:dyDescent="0.2">
      <c r="AD3204" s="63">
        <v>36248</v>
      </c>
      <c r="AE3204" s="64">
        <v>36281</v>
      </c>
      <c r="AF3204" s="68" t="s">
        <v>5458</v>
      </c>
      <c r="AG3204" s="66" t="s">
        <v>5459</v>
      </c>
      <c r="AH3204" s="67">
        <v>1.87</v>
      </c>
      <c r="AI3204" s="68" t="s">
        <v>2254</v>
      </c>
      <c r="AJ3204" s="67">
        <v>0</v>
      </c>
      <c r="AK3204" s="69">
        <v>750000</v>
      </c>
      <c r="FT3204" s="14"/>
    </row>
    <row r="3205" spans="30:176" ht="12.75" x14ac:dyDescent="0.2">
      <c r="AD3205" s="63">
        <v>36249</v>
      </c>
      <c r="AE3205" s="64">
        <v>36281</v>
      </c>
      <c r="AF3205" s="68" t="s">
        <v>5460</v>
      </c>
      <c r="AG3205" s="66" t="s">
        <v>5461</v>
      </c>
      <c r="AH3205" s="67">
        <v>1.9350000000000001</v>
      </c>
      <c r="AI3205" s="68" t="s">
        <v>2280</v>
      </c>
      <c r="AJ3205" s="67">
        <v>0</v>
      </c>
      <c r="AK3205" s="69">
        <v>1000000</v>
      </c>
      <c r="FT3205" s="14"/>
    </row>
    <row r="3206" spans="30:176" ht="12.75" x14ac:dyDescent="0.2">
      <c r="AD3206" s="63">
        <v>36249</v>
      </c>
      <c r="AE3206" s="64">
        <v>36281</v>
      </c>
      <c r="AF3206" s="68" t="s">
        <v>5460</v>
      </c>
      <c r="AG3206" s="66" t="s">
        <v>5461</v>
      </c>
      <c r="AH3206" s="67">
        <v>1.94</v>
      </c>
      <c r="AI3206" s="68" t="s">
        <v>2280</v>
      </c>
      <c r="AJ3206" s="67">
        <v>0</v>
      </c>
      <c r="AK3206" s="69">
        <v>1000000</v>
      </c>
      <c r="FT3206" s="14"/>
    </row>
    <row r="3207" spans="30:176" ht="12.75" x14ac:dyDescent="0.2">
      <c r="AD3207" s="63">
        <v>36249</v>
      </c>
      <c r="AE3207" s="64">
        <v>36281</v>
      </c>
      <c r="AF3207" s="68" t="s">
        <v>5460</v>
      </c>
      <c r="AG3207" s="66" t="s">
        <v>5461</v>
      </c>
      <c r="AH3207" s="67">
        <v>1.95</v>
      </c>
      <c r="AI3207" s="68" t="s">
        <v>2280</v>
      </c>
      <c r="AJ3207" s="67">
        <v>0</v>
      </c>
      <c r="AK3207" s="69">
        <v>500000</v>
      </c>
      <c r="FT3207" s="14"/>
    </row>
    <row r="3208" spans="30:176" ht="12.75" x14ac:dyDescent="0.2">
      <c r="AD3208" s="63">
        <v>36250</v>
      </c>
      <c r="AE3208" s="64">
        <v>36281</v>
      </c>
      <c r="AF3208" s="68" t="s">
        <v>5462</v>
      </c>
      <c r="AG3208" s="66" t="s">
        <v>5463</v>
      </c>
      <c r="AH3208" s="67">
        <v>2.0350000000000001</v>
      </c>
      <c r="AI3208" s="68" t="s">
        <v>2254</v>
      </c>
      <c r="AJ3208" s="67">
        <v>0</v>
      </c>
      <c r="AK3208" s="69">
        <v>1000000</v>
      </c>
      <c r="FT3208" s="14"/>
    </row>
    <row r="3209" spans="30:176" ht="12.75" x14ac:dyDescent="0.2">
      <c r="AD3209" s="63">
        <v>36250</v>
      </c>
      <c r="AE3209" s="64">
        <v>36281</v>
      </c>
      <c r="AF3209" s="68" t="s">
        <v>5462</v>
      </c>
      <c r="AG3209" s="66" t="s">
        <v>5463</v>
      </c>
      <c r="AH3209" s="67">
        <v>2.0550000000000002</v>
      </c>
      <c r="AI3209" s="68" t="s">
        <v>2254</v>
      </c>
      <c r="AJ3209" s="67">
        <v>0</v>
      </c>
      <c r="AK3209" s="69">
        <v>1000000</v>
      </c>
      <c r="FT3209" s="14"/>
    </row>
    <row r="3210" spans="30:176" ht="12.75" x14ac:dyDescent="0.2">
      <c r="AD3210" s="63">
        <v>36250</v>
      </c>
      <c r="AE3210" s="64">
        <v>36281</v>
      </c>
      <c r="AF3210" s="68" t="s">
        <v>5462</v>
      </c>
      <c r="AG3210" s="66" t="s">
        <v>5463</v>
      </c>
      <c r="AH3210" s="67">
        <v>2.06</v>
      </c>
      <c r="AI3210" s="68" t="s">
        <v>2254</v>
      </c>
      <c r="AJ3210" s="67">
        <v>0</v>
      </c>
      <c r="AK3210" s="69">
        <v>1000000</v>
      </c>
      <c r="FT3210" s="14"/>
    </row>
    <row r="3211" spans="30:176" ht="12.75" x14ac:dyDescent="0.2">
      <c r="AD3211" s="63">
        <v>36250</v>
      </c>
      <c r="AE3211" s="64">
        <v>36281</v>
      </c>
      <c r="AF3211" s="68" t="s">
        <v>5462</v>
      </c>
      <c r="AG3211" s="66" t="s">
        <v>5464</v>
      </c>
      <c r="AH3211" s="67">
        <v>2.06</v>
      </c>
      <c r="AI3211" s="68" t="s">
        <v>2254</v>
      </c>
      <c r="AJ3211" s="67">
        <v>0</v>
      </c>
      <c r="AK3211" s="69">
        <v>-1000000</v>
      </c>
      <c r="FT3211" s="14"/>
    </row>
    <row r="3212" spans="30:176" ht="12.75" x14ac:dyDescent="0.2">
      <c r="AD3212" s="63">
        <v>36257</v>
      </c>
      <c r="AE3212" s="64">
        <v>36281</v>
      </c>
      <c r="AF3212" s="68" t="s">
        <v>5465</v>
      </c>
      <c r="AG3212" s="66" t="s">
        <v>5466</v>
      </c>
      <c r="AH3212" s="67">
        <v>2.0550000000000002</v>
      </c>
      <c r="AI3212" s="68" t="s">
        <v>2254</v>
      </c>
      <c r="AJ3212" s="67">
        <v>0</v>
      </c>
      <c r="AK3212" s="69">
        <v>-1000000</v>
      </c>
      <c r="FT3212" s="14"/>
    </row>
    <row r="3213" spans="30:176" ht="12.75" x14ac:dyDescent="0.2">
      <c r="AD3213" s="63">
        <v>36257</v>
      </c>
      <c r="AE3213" s="64">
        <v>36281</v>
      </c>
      <c r="AF3213" s="68" t="s">
        <v>5465</v>
      </c>
      <c r="AG3213" s="66" t="s">
        <v>5467</v>
      </c>
      <c r="AH3213" s="67">
        <v>2</v>
      </c>
      <c r="AI3213" s="68" t="s">
        <v>2254</v>
      </c>
      <c r="AJ3213" s="67">
        <v>0</v>
      </c>
      <c r="AK3213" s="69">
        <v>1000000</v>
      </c>
      <c r="FT3213" s="14"/>
    </row>
    <row r="3214" spans="30:176" ht="12.75" x14ac:dyDescent="0.2">
      <c r="AD3214" s="63">
        <v>36258</v>
      </c>
      <c r="AE3214" s="64">
        <v>36281</v>
      </c>
      <c r="AF3214" s="68" t="s">
        <v>5468</v>
      </c>
      <c r="AG3214" s="66" t="s">
        <v>5469</v>
      </c>
      <c r="AH3214" s="67">
        <v>2.0699999999999998</v>
      </c>
      <c r="AI3214" s="68" t="s">
        <v>2254</v>
      </c>
      <c r="AJ3214" s="67">
        <v>0</v>
      </c>
      <c r="AK3214" s="69">
        <v>-1000000</v>
      </c>
      <c r="FT3214" s="14"/>
    </row>
    <row r="3215" spans="30:176" ht="12.75" x14ac:dyDescent="0.2">
      <c r="AD3215" s="63">
        <v>36259</v>
      </c>
      <c r="AE3215" s="64">
        <v>36281</v>
      </c>
      <c r="AF3215" s="68" t="s">
        <v>5470</v>
      </c>
      <c r="AG3215" s="66" t="s">
        <v>5471</v>
      </c>
      <c r="AH3215" s="67">
        <v>2.1</v>
      </c>
      <c r="AI3215" s="68" t="s">
        <v>2254</v>
      </c>
      <c r="AJ3215" s="67">
        <v>0</v>
      </c>
      <c r="AK3215" s="69">
        <v>1000000</v>
      </c>
      <c r="FT3215" s="14"/>
    </row>
    <row r="3216" spans="30:176" ht="12.75" x14ac:dyDescent="0.2">
      <c r="AD3216" s="63">
        <v>36262</v>
      </c>
      <c r="AE3216" s="64">
        <v>36281</v>
      </c>
      <c r="AF3216" s="68" t="s">
        <v>5472</v>
      </c>
      <c r="AG3216" s="66" t="s">
        <v>5473</v>
      </c>
      <c r="AH3216" s="67">
        <v>2.085</v>
      </c>
      <c r="AI3216" s="68" t="s">
        <v>2254</v>
      </c>
      <c r="AJ3216" s="67">
        <v>0</v>
      </c>
      <c r="AK3216" s="69">
        <v>-1500000</v>
      </c>
      <c r="FT3216" s="14"/>
    </row>
    <row r="3217" spans="30:176" ht="12.75" x14ac:dyDescent="0.2">
      <c r="AD3217" s="63">
        <v>36263</v>
      </c>
      <c r="AE3217" s="64">
        <v>36281</v>
      </c>
      <c r="AF3217" s="68" t="s">
        <v>5474</v>
      </c>
      <c r="AG3217" s="66" t="s">
        <v>5475</v>
      </c>
      <c r="AH3217" s="67">
        <v>2.1549999999999998</v>
      </c>
      <c r="AI3217" s="68" t="s">
        <v>2254</v>
      </c>
      <c r="AJ3217" s="67">
        <v>0</v>
      </c>
      <c r="AK3217" s="69">
        <v>500000</v>
      </c>
      <c r="FT3217" s="14"/>
    </row>
    <row r="3218" spans="30:176" ht="12.75" x14ac:dyDescent="0.2">
      <c r="AD3218" s="63">
        <v>36263</v>
      </c>
      <c r="AE3218" s="64">
        <v>36281</v>
      </c>
      <c r="AF3218" s="68" t="s">
        <v>5474</v>
      </c>
      <c r="AG3218" s="66" t="s">
        <v>5475</v>
      </c>
      <c r="AH3218" s="67">
        <v>2.1549999999999998</v>
      </c>
      <c r="AI3218" s="68" t="s">
        <v>2254</v>
      </c>
      <c r="AJ3218" s="67">
        <v>0</v>
      </c>
      <c r="AK3218" s="69">
        <v>500000</v>
      </c>
      <c r="FT3218" s="14"/>
    </row>
    <row r="3219" spans="30:176" ht="12.75" x14ac:dyDescent="0.2">
      <c r="AD3219" s="63">
        <v>36263</v>
      </c>
      <c r="AE3219" s="64">
        <v>36281</v>
      </c>
      <c r="AF3219" s="68" t="s">
        <v>5474</v>
      </c>
      <c r="AG3219" s="66"/>
      <c r="AH3219" s="67">
        <v>2.1349999999999998</v>
      </c>
      <c r="AI3219" s="68" t="s">
        <v>2254</v>
      </c>
      <c r="AJ3219" s="67">
        <v>0</v>
      </c>
      <c r="AK3219" s="69">
        <v>-500000</v>
      </c>
      <c r="FT3219" s="14"/>
    </row>
    <row r="3220" spans="30:176" ht="12.75" x14ac:dyDescent="0.2">
      <c r="AD3220" s="63">
        <v>36271</v>
      </c>
      <c r="AE3220" s="64">
        <v>36281</v>
      </c>
      <c r="AF3220" s="68" t="s">
        <v>5487</v>
      </c>
      <c r="AG3220" s="66" t="s">
        <v>5488</v>
      </c>
      <c r="AH3220" s="67">
        <v>2.16</v>
      </c>
      <c r="AI3220" s="68" t="s">
        <v>2280</v>
      </c>
      <c r="AJ3220" s="67">
        <v>0</v>
      </c>
      <c r="AK3220" s="69">
        <v>-1710000</v>
      </c>
      <c r="FT3220" s="14"/>
    </row>
    <row r="3221" spans="30:176" ht="12.75" x14ac:dyDescent="0.2">
      <c r="AD3221" s="63">
        <v>36271</v>
      </c>
      <c r="AE3221" s="64">
        <v>36281</v>
      </c>
      <c r="AF3221" s="68" t="s">
        <v>5487</v>
      </c>
      <c r="AG3221" s="66" t="s">
        <v>5488</v>
      </c>
      <c r="AH3221" s="67">
        <v>2.16</v>
      </c>
      <c r="AI3221" s="68" t="s">
        <v>2254</v>
      </c>
      <c r="AJ3221" s="67">
        <v>0</v>
      </c>
      <c r="AK3221" s="69">
        <v>1710000</v>
      </c>
      <c r="FT3221" s="14"/>
    </row>
    <row r="3222" spans="30:176" ht="12.75" x14ac:dyDescent="0.2">
      <c r="AD3222" s="63">
        <v>36276</v>
      </c>
      <c r="AE3222" s="64">
        <v>36281</v>
      </c>
      <c r="AF3222" s="68" t="s">
        <v>5492</v>
      </c>
      <c r="AG3222" s="66"/>
      <c r="AH3222" s="67">
        <v>2.2549999999999999</v>
      </c>
      <c r="AI3222" s="68" t="s">
        <v>2254</v>
      </c>
      <c r="AJ3222" s="67">
        <v>0</v>
      </c>
      <c r="AK3222" s="69">
        <v>500000</v>
      </c>
      <c r="FT3222" s="14"/>
    </row>
    <row r="3223" spans="30:176" ht="12.75" x14ac:dyDescent="0.2">
      <c r="AD3223" s="63">
        <v>36278</v>
      </c>
      <c r="AE3223" s="64">
        <v>36281</v>
      </c>
      <c r="AF3223" s="68" t="s">
        <v>5493</v>
      </c>
      <c r="AG3223" s="66" t="s">
        <v>5536</v>
      </c>
      <c r="AH3223" s="67">
        <v>2.34</v>
      </c>
      <c r="AI3223" s="68" t="s">
        <v>2254</v>
      </c>
      <c r="AJ3223" s="67">
        <v>0</v>
      </c>
      <c r="AK3223" s="69">
        <v>-1500000</v>
      </c>
      <c r="FT3223" s="14"/>
    </row>
    <row r="3224" spans="30:176" ht="12.75" x14ac:dyDescent="0.2">
      <c r="AD3224" s="63">
        <v>36278</v>
      </c>
      <c r="AE3224" s="64">
        <v>36281</v>
      </c>
      <c r="AF3224" s="68" t="s">
        <v>5493</v>
      </c>
      <c r="AG3224" s="66" t="s">
        <v>5536</v>
      </c>
      <c r="AH3224" s="67">
        <v>2.34</v>
      </c>
      <c r="AI3224" s="68" t="s">
        <v>2254</v>
      </c>
      <c r="AJ3224" s="67">
        <v>0</v>
      </c>
      <c r="AK3224" s="69">
        <v>-1000000</v>
      </c>
      <c r="FT3224" s="14" t="s">
        <v>2099</v>
      </c>
    </row>
    <row r="3225" spans="30:176" ht="12.75" x14ac:dyDescent="0.2">
      <c r="AK3225" s="69">
        <f>SUM(AK3161:AK3224)</f>
        <v>4750000</v>
      </c>
      <c r="FT3225" s="14" t="s">
        <v>2099</v>
      </c>
    </row>
    <row r="3226" spans="30:176" ht="12.75" x14ac:dyDescent="0.2">
      <c r="FT3226" s="14" t="s">
        <v>2099</v>
      </c>
    </row>
    <row r="3227" spans="30:176" ht="12.75" x14ac:dyDescent="0.2">
      <c r="AD3227" s="63">
        <v>35185</v>
      </c>
      <c r="AE3227" s="64">
        <v>36312</v>
      </c>
      <c r="AF3227" s="65" t="s">
        <v>3544</v>
      </c>
      <c r="AG3227" s="66" t="s">
        <v>5301</v>
      </c>
      <c r="AH3227" s="67">
        <v>1.7949999999999999</v>
      </c>
      <c r="AI3227" s="68" t="s">
        <v>2245</v>
      </c>
      <c r="AJ3227" s="67">
        <v>0</v>
      </c>
      <c r="AK3227" s="69">
        <v>1000000</v>
      </c>
      <c r="FT3227" s="14"/>
    </row>
    <row r="3228" spans="30:176" ht="12.75" x14ac:dyDescent="0.2">
      <c r="AD3228" s="63">
        <v>35444</v>
      </c>
      <c r="AE3228" s="64">
        <v>36312</v>
      </c>
      <c r="AF3228" s="65" t="s">
        <v>3263</v>
      </c>
      <c r="AG3228" s="66" t="s">
        <v>3264</v>
      </c>
      <c r="AH3228" s="67">
        <v>2.25</v>
      </c>
      <c r="AI3228" s="68" t="s">
        <v>2245</v>
      </c>
      <c r="AJ3228" s="67">
        <v>0</v>
      </c>
      <c r="AK3228" s="69">
        <v>5000000</v>
      </c>
      <c r="FT3228" s="14"/>
    </row>
    <row r="3229" spans="30:176" ht="12.75" x14ac:dyDescent="0.2">
      <c r="AD3229" s="63">
        <v>35495</v>
      </c>
      <c r="AE3229" s="64">
        <v>36312</v>
      </c>
      <c r="AF3229" s="68" t="s">
        <v>4547</v>
      </c>
      <c r="AG3229" s="66" t="s">
        <v>4548</v>
      </c>
      <c r="AH3229" s="67">
        <v>2.1671999999999998</v>
      </c>
      <c r="AI3229" s="68" t="s">
        <v>2280</v>
      </c>
      <c r="AJ3229" s="67">
        <v>0</v>
      </c>
      <c r="AK3229" s="69">
        <v>150000</v>
      </c>
      <c r="FT3229" s="14"/>
    </row>
    <row r="3230" spans="30:176" ht="12.75" x14ac:dyDescent="0.2">
      <c r="AD3230" s="63">
        <v>35501</v>
      </c>
      <c r="AE3230" s="64">
        <v>36312</v>
      </c>
      <c r="AF3230" s="68" t="s">
        <v>5196</v>
      </c>
      <c r="AG3230" s="66" t="s">
        <v>5197</v>
      </c>
      <c r="AH3230" s="67">
        <v>2.1</v>
      </c>
      <c r="AI3230" s="68" t="s">
        <v>2280</v>
      </c>
      <c r="AJ3230" s="67">
        <v>0</v>
      </c>
      <c r="AK3230" s="69">
        <v>1250000</v>
      </c>
      <c r="FT3230" s="14"/>
    </row>
    <row r="3231" spans="30:176" ht="12.75" x14ac:dyDescent="0.2">
      <c r="AD3231" s="63">
        <v>35607</v>
      </c>
      <c r="AE3231" s="64">
        <v>36312</v>
      </c>
      <c r="AF3231" s="68" t="s">
        <v>3702</v>
      </c>
      <c r="AG3231" s="66" t="s">
        <v>3703</v>
      </c>
      <c r="AH3231" s="67">
        <v>2.04</v>
      </c>
      <c r="AI3231" s="68" t="s">
        <v>2280</v>
      </c>
      <c r="AJ3231" s="67">
        <v>0</v>
      </c>
      <c r="AK3231" s="69">
        <v>500000</v>
      </c>
      <c r="FT3231" s="14"/>
    </row>
    <row r="3232" spans="30:176" ht="12.75" x14ac:dyDescent="0.2">
      <c r="AD3232" s="63">
        <v>35957</v>
      </c>
      <c r="AE3232" s="64">
        <v>36312</v>
      </c>
      <c r="AF3232" s="68" t="s">
        <v>5008</v>
      </c>
      <c r="AG3232" s="66" t="s">
        <v>5009</v>
      </c>
      <c r="AH3232" s="67">
        <v>2.2599999999999998</v>
      </c>
      <c r="AI3232" s="68" t="s">
        <v>2280</v>
      </c>
      <c r="AJ3232" s="67">
        <v>0</v>
      </c>
      <c r="AK3232" s="69">
        <v>1290000</v>
      </c>
      <c r="FT3232" s="14"/>
    </row>
    <row r="3233" spans="30:176" ht="12.75" x14ac:dyDescent="0.2">
      <c r="AD3233" s="63">
        <v>36096</v>
      </c>
      <c r="AE3233" s="64">
        <v>36312</v>
      </c>
      <c r="AF3233" s="68" t="s">
        <v>5209</v>
      </c>
      <c r="AG3233" s="66" t="s">
        <v>5210</v>
      </c>
      <c r="AH3233" s="67">
        <v>2.1749999999999998</v>
      </c>
      <c r="AI3233" s="68" t="s">
        <v>2254</v>
      </c>
      <c r="AJ3233" s="67">
        <v>0</v>
      </c>
      <c r="AK3233" s="69">
        <v>-1000000</v>
      </c>
      <c r="FT3233" s="14"/>
    </row>
    <row r="3234" spans="30:176" ht="12.75" x14ac:dyDescent="0.2">
      <c r="AD3234" s="63">
        <v>36138</v>
      </c>
      <c r="AE3234" s="64">
        <v>36312</v>
      </c>
      <c r="AF3234" s="68" t="s">
        <v>5286</v>
      </c>
      <c r="AG3234" s="66" t="s">
        <v>5298</v>
      </c>
      <c r="AH3234" s="67">
        <v>1.98</v>
      </c>
      <c r="AI3234" s="68" t="s">
        <v>2280</v>
      </c>
      <c r="AJ3234" s="67">
        <v>0</v>
      </c>
      <c r="AK3234" s="69">
        <v>-1000000</v>
      </c>
      <c r="FT3234" s="14"/>
    </row>
    <row r="3235" spans="30:176" ht="12.75" x14ac:dyDescent="0.2">
      <c r="AD3235" s="63">
        <v>36138</v>
      </c>
      <c r="AE3235" s="64">
        <v>36312</v>
      </c>
      <c r="AF3235" s="68" t="s">
        <v>5270</v>
      </c>
      <c r="AG3235" s="66" t="s">
        <v>5271</v>
      </c>
      <c r="AH3235" s="67">
        <v>1.96</v>
      </c>
      <c r="AI3235" s="68" t="s">
        <v>2254</v>
      </c>
      <c r="AJ3235" s="67">
        <v>0</v>
      </c>
      <c r="AK3235" s="69">
        <v>-1000000</v>
      </c>
      <c r="FT3235" s="14"/>
    </row>
    <row r="3236" spans="30:176" ht="12.75" x14ac:dyDescent="0.2">
      <c r="AD3236" s="63">
        <v>36139</v>
      </c>
      <c r="AE3236" s="64">
        <v>36312</v>
      </c>
      <c r="AF3236" s="68" t="s">
        <v>5272</v>
      </c>
      <c r="AG3236" s="66" t="s">
        <v>5274</v>
      </c>
      <c r="AH3236" s="67">
        <v>1.9450000000000001</v>
      </c>
      <c r="AI3236" s="68" t="s">
        <v>2280</v>
      </c>
      <c r="AJ3236" s="67">
        <v>0</v>
      </c>
      <c r="AK3236" s="69">
        <v>-1000000</v>
      </c>
      <c r="FT3236" s="14"/>
    </row>
    <row r="3237" spans="30:176" ht="12.75" x14ac:dyDescent="0.2">
      <c r="AD3237" s="63">
        <v>36139</v>
      </c>
      <c r="AE3237" s="64">
        <v>36312</v>
      </c>
      <c r="AF3237" s="68" t="s">
        <v>5272</v>
      </c>
      <c r="AG3237" s="66" t="s">
        <v>5274</v>
      </c>
      <c r="AH3237" s="67">
        <v>1.9550000000000001</v>
      </c>
      <c r="AI3237" s="68" t="s">
        <v>2280</v>
      </c>
      <c r="AJ3237" s="67">
        <v>0</v>
      </c>
      <c r="AK3237" s="69">
        <v>-500000</v>
      </c>
      <c r="FT3237" s="14"/>
    </row>
    <row r="3238" spans="30:176" ht="12.75" x14ac:dyDescent="0.2">
      <c r="AD3238" s="63">
        <v>36153</v>
      </c>
      <c r="AE3238" s="64">
        <v>36312</v>
      </c>
      <c r="AF3238" s="68" t="s">
        <v>5290</v>
      </c>
      <c r="AG3238" s="66" t="s">
        <v>5291</v>
      </c>
      <c r="AH3238" s="67">
        <v>1.915</v>
      </c>
      <c r="AI3238" s="68" t="s">
        <v>2280</v>
      </c>
      <c r="AJ3238" s="67">
        <v>0</v>
      </c>
      <c r="AK3238" s="69">
        <v>1000000</v>
      </c>
      <c r="FT3238" s="14"/>
    </row>
    <row r="3239" spans="30:176" ht="12.75" x14ac:dyDescent="0.2">
      <c r="AD3239" s="63">
        <v>36153</v>
      </c>
      <c r="AE3239" s="64">
        <v>36312</v>
      </c>
      <c r="AF3239" s="68" t="s">
        <v>5290</v>
      </c>
      <c r="AG3239" s="66" t="s">
        <v>5291</v>
      </c>
      <c r="AH3239" s="67">
        <v>1.915</v>
      </c>
      <c r="AI3239" s="68" t="s">
        <v>2280</v>
      </c>
      <c r="AJ3239" s="67">
        <v>0</v>
      </c>
      <c r="AK3239" s="69">
        <v>500000</v>
      </c>
      <c r="FT3239" s="14"/>
    </row>
    <row r="3240" spans="30:176" ht="12.75" x14ac:dyDescent="0.2">
      <c r="AD3240" s="63">
        <v>36168</v>
      </c>
      <c r="AE3240" s="64">
        <v>36312</v>
      </c>
      <c r="AF3240" s="68" t="s">
        <v>5361</v>
      </c>
      <c r="AG3240" s="66" t="s">
        <v>5360</v>
      </c>
      <c r="AH3240" s="67">
        <v>1.875</v>
      </c>
      <c r="AI3240" s="68" t="s">
        <v>2254</v>
      </c>
      <c r="AJ3240" s="67">
        <v>0</v>
      </c>
      <c r="AK3240" s="69">
        <v>-1000000</v>
      </c>
      <c r="FT3240" s="14"/>
    </row>
    <row r="3241" spans="30:176" ht="12.75" x14ac:dyDescent="0.2">
      <c r="AD3241" s="63">
        <v>36168</v>
      </c>
      <c r="AE3241" s="64">
        <v>36312</v>
      </c>
      <c r="AF3241" s="68" t="s">
        <v>5361</v>
      </c>
      <c r="AG3241" s="66" t="s">
        <v>5360</v>
      </c>
      <c r="AH3241" s="67">
        <v>1.885</v>
      </c>
      <c r="AI3241" s="68" t="s">
        <v>2254</v>
      </c>
      <c r="AJ3241" s="67">
        <v>0</v>
      </c>
      <c r="AK3241" s="69">
        <v>-1000000</v>
      </c>
      <c r="FT3241" s="14"/>
    </row>
    <row r="3242" spans="30:176" ht="12.75" x14ac:dyDescent="0.2">
      <c r="AD3242" s="63">
        <v>36171</v>
      </c>
      <c r="AE3242" s="64">
        <v>36312</v>
      </c>
      <c r="AF3242" s="68" t="s">
        <v>5363</v>
      </c>
      <c r="AG3242" s="66" t="s">
        <v>5364</v>
      </c>
      <c r="AH3242" s="67">
        <v>1.85</v>
      </c>
      <c r="AI3242" s="68" t="s">
        <v>2280</v>
      </c>
      <c r="AJ3242" s="67">
        <v>0</v>
      </c>
      <c r="AK3242" s="69">
        <v>-1000000</v>
      </c>
      <c r="FT3242" s="14"/>
    </row>
    <row r="3243" spans="30:176" ht="12.75" x14ac:dyDescent="0.2">
      <c r="AD3243" s="63">
        <v>36171</v>
      </c>
      <c r="AE3243" s="64">
        <v>36312</v>
      </c>
      <c r="AF3243" s="68" t="s">
        <v>5363</v>
      </c>
      <c r="AG3243" s="66" t="s">
        <v>5364</v>
      </c>
      <c r="AH3243" s="67">
        <v>1.86</v>
      </c>
      <c r="AI3243" s="68" t="s">
        <v>2280</v>
      </c>
      <c r="AJ3243" s="67">
        <v>0</v>
      </c>
      <c r="AK3243" s="69">
        <v>-1000000</v>
      </c>
      <c r="FT3243" s="14"/>
    </row>
    <row r="3244" spans="30:176" ht="12.75" x14ac:dyDescent="0.2">
      <c r="AD3244" s="63">
        <v>36173</v>
      </c>
      <c r="AE3244" s="64">
        <v>36312</v>
      </c>
      <c r="AF3244" s="68" t="s">
        <v>5367</v>
      </c>
      <c r="AG3244" s="66" t="s">
        <v>5369</v>
      </c>
      <c r="AH3244" s="67">
        <v>1.87</v>
      </c>
      <c r="AI3244" s="68" t="s">
        <v>2280</v>
      </c>
      <c r="AJ3244" s="67">
        <v>0</v>
      </c>
      <c r="AK3244" s="69">
        <v>-1000000</v>
      </c>
      <c r="FT3244" s="14"/>
    </row>
    <row r="3245" spans="30:176" ht="12.75" x14ac:dyDescent="0.2">
      <c r="AD3245" s="63">
        <v>36173</v>
      </c>
      <c r="AE3245" s="64">
        <v>36312</v>
      </c>
      <c r="AF3245" s="68" t="s">
        <v>5367</v>
      </c>
      <c r="AG3245" s="66" t="s">
        <v>5369</v>
      </c>
      <c r="AH3245" s="67">
        <v>1.865</v>
      </c>
      <c r="AI3245" s="68" t="s">
        <v>2280</v>
      </c>
      <c r="AJ3245" s="67">
        <v>0</v>
      </c>
      <c r="AK3245" s="69">
        <v>-1000000</v>
      </c>
      <c r="FT3245" s="14"/>
    </row>
    <row r="3246" spans="30:176" ht="12.75" x14ac:dyDescent="0.2">
      <c r="AD3246" s="63">
        <v>36180</v>
      </c>
      <c r="AE3246" s="64">
        <v>36312</v>
      </c>
      <c r="AF3246" s="68" t="s">
        <v>5374</v>
      </c>
      <c r="AG3246" s="66"/>
      <c r="AH3246" s="67">
        <v>1.905</v>
      </c>
      <c r="AI3246" s="68" t="s">
        <v>2280</v>
      </c>
      <c r="AJ3246" s="67">
        <v>0</v>
      </c>
      <c r="AK3246" s="69">
        <v>370000</v>
      </c>
      <c r="FT3246" s="14"/>
    </row>
    <row r="3247" spans="30:176" ht="12.75" x14ac:dyDescent="0.2">
      <c r="AD3247" s="63">
        <v>36185</v>
      </c>
      <c r="AE3247" s="64">
        <v>36312</v>
      </c>
      <c r="AF3247" s="68" t="s">
        <v>5378</v>
      </c>
      <c r="AG3247" s="66"/>
      <c r="AH3247" s="67">
        <v>1.87</v>
      </c>
      <c r="AI3247" s="68" t="s">
        <v>2280</v>
      </c>
      <c r="AJ3247" s="67">
        <v>0</v>
      </c>
      <c r="AK3247" s="69">
        <v>-560000</v>
      </c>
      <c r="FT3247" s="14"/>
    </row>
    <row r="3248" spans="30:176" ht="12.75" x14ac:dyDescent="0.2">
      <c r="AD3248" s="63">
        <v>36214</v>
      </c>
      <c r="AE3248" s="64">
        <v>36312</v>
      </c>
      <c r="AF3248" s="68" t="s">
        <v>5422</v>
      </c>
      <c r="AG3248" s="66" t="s">
        <v>5423</v>
      </c>
      <c r="AH3248" s="67">
        <v>1.7749999999999999</v>
      </c>
      <c r="AI3248" s="68" t="s">
        <v>2280</v>
      </c>
      <c r="AJ3248" s="67">
        <v>0</v>
      </c>
      <c r="AK3248" s="69">
        <v>-4000000</v>
      </c>
      <c r="FT3248" s="14"/>
    </row>
    <row r="3249" spans="30:176" ht="12.75" x14ac:dyDescent="0.2">
      <c r="AD3249" s="63">
        <v>36229</v>
      </c>
      <c r="AE3249" s="64">
        <v>36312</v>
      </c>
      <c r="AF3249" s="68" t="s">
        <v>5439</v>
      </c>
      <c r="AG3249" s="66" t="s">
        <v>5440</v>
      </c>
      <c r="AH3249" s="67">
        <v>1.96</v>
      </c>
      <c r="AI3249" s="68" t="s">
        <v>2254</v>
      </c>
      <c r="AJ3249" s="67">
        <v>0</v>
      </c>
      <c r="AK3249" s="69">
        <v>1000000</v>
      </c>
      <c r="FT3249" s="14"/>
    </row>
    <row r="3250" spans="30:176" ht="12.75" x14ac:dyDescent="0.2">
      <c r="AD3250" s="63">
        <v>36249</v>
      </c>
      <c r="AE3250" s="64">
        <v>36312</v>
      </c>
      <c r="AF3250" s="68" t="s">
        <v>5460</v>
      </c>
      <c r="AG3250" s="66" t="s">
        <v>5461</v>
      </c>
      <c r="AH3250" s="67">
        <v>2.0099999999999998</v>
      </c>
      <c r="AI3250" s="68" t="s">
        <v>2280</v>
      </c>
      <c r="AJ3250" s="67">
        <v>0</v>
      </c>
      <c r="AK3250" s="69">
        <v>1000000</v>
      </c>
      <c r="FT3250" s="14"/>
    </row>
    <row r="3251" spans="30:176" ht="12.75" x14ac:dyDescent="0.2">
      <c r="AD3251" s="63">
        <v>36250</v>
      </c>
      <c r="AE3251" s="64">
        <v>36312</v>
      </c>
      <c r="AF3251" s="68" t="s">
        <v>5462</v>
      </c>
      <c r="AG3251" s="66" t="s">
        <v>5463</v>
      </c>
      <c r="AH3251" s="67">
        <v>2.0649999999999999</v>
      </c>
      <c r="AI3251" s="68" t="s">
        <v>2254</v>
      </c>
      <c r="AJ3251" s="67">
        <v>0</v>
      </c>
      <c r="AK3251" s="69">
        <v>1000000</v>
      </c>
      <c r="FT3251" s="14"/>
    </row>
    <row r="3252" spans="30:176" ht="12.75" x14ac:dyDescent="0.2">
      <c r="AD3252" s="63">
        <v>36263</v>
      </c>
      <c r="AE3252" s="64">
        <v>36312</v>
      </c>
      <c r="AF3252" s="68" t="s">
        <v>5474</v>
      </c>
      <c r="AG3252" s="66" t="s">
        <v>5475</v>
      </c>
      <c r="AH3252" s="67">
        <v>2.165</v>
      </c>
      <c r="AI3252" s="68" t="s">
        <v>2254</v>
      </c>
      <c r="AJ3252" s="67">
        <v>0</v>
      </c>
      <c r="AK3252" s="69">
        <v>1000000</v>
      </c>
      <c r="FT3252" s="14"/>
    </row>
    <row r="3253" spans="30:176" ht="12.75" x14ac:dyDescent="0.2">
      <c r="AD3253" s="63">
        <v>36270</v>
      </c>
      <c r="AE3253" s="64">
        <v>36312</v>
      </c>
      <c r="AF3253" s="68" t="s">
        <v>5484</v>
      </c>
      <c r="AG3253" s="66" t="s">
        <v>5485</v>
      </c>
      <c r="AH3253" s="67">
        <v>2.2000000000000002</v>
      </c>
      <c r="AI3253" s="68" t="s">
        <v>2254</v>
      </c>
      <c r="AJ3253" s="67">
        <v>0</v>
      </c>
      <c r="AK3253" s="69">
        <v>1000000</v>
      </c>
      <c r="FT3253" s="14"/>
    </row>
    <row r="3254" spans="30:176" ht="12.75" x14ac:dyDescent="0.2">
      <c r="AD3254" s="63">
        <v>36276</v>
      </c>
      <c r="AE3254" s="64">
        <v>36312</v>
      </c>
      <c r="AF3254" s="68" t="s">
        <v>5492</v>
      </c>
      <c r="AG3254" s="66"/>
      <c r="AH3254" s="67">
        <v>2.23</v>
      </c>
      <c r="AI3254" s="68" t="s">
        <v>2254</v>
      </c>
      <c r="AJ3254" s="67">
        <v>0</v>
      </c>
      <c r="AK3254" s="69">
        <v>500000</v>
      </c>
      <c r="FT3254" s="14"/>
    </row>
    <row r="3255" spans="30:176" ht="12.75" x14ac:dyDescent="0.2">
      <c r="AD3255" s="63">
        <v>36279</v>
      </c>
      <c r="AE3255" s="64">
        <v>36312</v>
      </c>
      <c r="AF3255" s="68" t="s">
        <v>5539</v>
      </c>
      <c r="AG3255" s="66" t="s">
        <v>5540</v>
      </c>
      <c r="AH3255" s="67">
        <v>2.29</v>
      </c>
      <c r="AI3255" s="68" t="s">
        <v>2254</v>
      </c>
      <c r="AJ3255" s="67">
        <v>0</v>
      </c>
      <c r="AK3255" s="69">
        <v>-2000000</v>
      </c>
      <c r="FT3255" s="14"/>
    </row>
    <row r="3256" spans="30:176" ht="12.75" x14ac:dyDescent="0.2">
      <c r="AD3256" s="63">
        <v>36279</v>
      </c>
      <c r="AE3256" s="64">
        <v>36312</v>
      </c>
      <c r="AF3256" s="68" t="s">
        <v>5539</v>
      </c>
      <c r="AG3256" s="66" t="s">
        <v>5540</v>
      </c>
      <c r="AH3256" s="67">
        <v>2.2275</v>
      </c>
      <c r="AI3256" s="68" t="s">
        <v>2254</v>
      </c>
      <c r="AJ3256" s="67">
        <v>0</v>
      </c>
      <c r="AK3256" s="69">
        <v>-1500000</v>
      </c>
      <c r="FT3256" s="14"/>
    </row>
    <row r="3257" spans="30:176" ht="12.75" x14ac:dyDescent="0.2">
      <c r="AD3257" s="63">
        <v>36279</v>
      </c>
      <c r="AE3257" s="64">
        <v>36312</v>
      </c>
      <c r="AF3257" s="68" t="s">
        <v>5539</v>
      </c>
      <c r="AG3257" s="66" t="s">
        <v>5540</v>
      </c>
      <c r="AH3257" s="67">
        <v>2.25</v>
      </c>
      <c r="AI3257" s="68" t="s">
        <v>2254</v>
      </c>
      <c r="AJ3257" s="67">
        <v>0</v>
      </c>
      <c r="AK3257" s="69">
        <v>-1000000</v>
      </c>
      <c r="FT3257" s="14"/>
    </row>
    <row r="3258" spans="30:176" ht="12.75" x14ac:dyDescent="0.2">
      <c r="AD3258" s="63">
        <v>36285</v>
      </c>
      <c r="AE3258" s="64">
        <v>36312</v>
      </c>
      <c r="AF3258" s="68" t="s">
        <v>5541</v>
      </c>
      <c r="AG3258" s="66" t="s">
        <v>5542</v>
      </c>
      <c r="AH3258" s="67">
        <v>2.36</v>
      </c>
      <c r="AI3258" s="68" t="s">
        <v>2254</v>
      </c>
      <c r="AJ3258" s="67">
        <v>0</v>
      </c>
      <c r="AK3258" s="69">
        <v>-1000000</v>
      </c>
      <c r="FT3258" s="14"/>
    </row>
    <row r="3259" spans="30:176" ht="12.75" x14ac:dyDescent="0.2">
      <c r="AD3259" s="63">
        <v>36285</v>
      </c>
      <c r="AE3259" s="64">
        <v>36312</v>
      </c>
      <c r="AF3259" s="68" t="s">
        <v>5541</v>
      </c>
      <c r="AG3259" s="66" t="s">
        <v>5543</v>
      </c>
      <c r="AH3259" s="67">
        <v>2.38</v>
      </c>
      <c r="AI3259" s="68" t="s">
        <v>2254</v>
      </c>
      <c r="AJ3259" s="67">
        <v>0</v>
      </c>
      <c r="AK3259" s="69">
        <v>1000000</v>
      </c>
      <c r="FT3259" s="14"/>
    </row>
    <row r="3260" spans="30:176" ht="12.75" x14ac:dyDescent="0.2">
      <c r="AD3260" s="63">
        <v>36286</v>
      </c>
      <c r="AE3260" s="64">
        <v>36312</v>
      </c>
      <c r="AF3260" s="68" t="s">
        <v>5544</v>
      </c>
      <c r="AG3260" s="66" t="s">
        <v>5545</v>
      </c>
      <c r="AH3260" s="67">
        <v>2.33</v>
      </c>
      <c r="AI3260" s="68" t="s">
        <v>2254</v>
      </c>
      <c r="AJ3260" s="67">
        <v>0</v>
      </c>
      <c r="AK3260" s="69">
        <v>1000000</v>
      </c>
      <c r="FT3260" s="14"/>
    </row>
    <row r="3261" spans="30:176" ht="12.75" x14ac:dyDescent="0.2">
      <c r="AD3261" s="63">
        <v>36291</v>
      </c>
      <c r="AE3261" s="64">
        <v>36312</v>
      </c>
      <c r="AF3261" s="68" t="s">
        <v>5548</v>
      </c>
      <c r="AG3261" s="66" t="s">
        <v>5549</v>
      </c>
      <c r="AH3261" s="67">
        <v>2.3050000000000002</v>
      </c>
      <c r="AI3261" s="68" t="s">
        <v>2254</v>
      </c>
      <c r="AJ3261" s="67">
        <v>0</v>
      </c>
      <c r="AK3261" s="69">
        <v>500000</v>
      </c>
      <c r="FT3261" s="14"/>
    </row>
    <row r="3262" spans="30:176" ht="12.75" x14ac:dyDescent="0.2">
      <c r="AD3262" s="63">
        <v>36292</v>
      </c>
      <c r="AE3262" s="64">
        <v>36312</v>
      </c>
      <c r="AF3262" s="68" t="s">
        <v>5550</v>
      </c>
      <c r="AG3262" s="66" t="s">
        <v>5551</v>
      </c>
      <c r="AH3262" s="67">
        <v>2.1949999999999998</v>
      </c>
      <c r="AI3262" s="68" t="s">
        <v>2254</v>
      </c>
      <c r="AJ3262" s="67">
        <v>0</v>
      </c>
      <c r="AK3262" s="69">
        <v>-750000</v>
      </c>
      <c r="FT3262" s="14"/>
    </row>
    <row r="3263" spans="30:176" ht="12.75" x14ac:dyDescent="0.2">
      <c r="AD3263" s="63">
        <v>36294</v>
      </c>
      <c r="AE3263" s="64">
        <v>36312</v>
      </c>
      <c r="AF3263" s="68" t="s">
        <v>5552</v>
      </c>
      <c r="AG3263" s="66" t="s">
        <v>5553</v>
      </c>
      <c r="AH3263" s="67">
        <v>2.2949999999999999</v>
      </c>
      <c r="AI3263" s="68" t="s">
        <v>2254</v>
      </c>
      <c r="AJ3263" s="67">
        <v>0</v>
      </c>
      <c r="AK3263" s="69">
        <v>750000</v>
      </c>
      <c r="FT3263" s="14"/>
    </row>
    <row r="3264" spans="30:176" ht="12.75" x14ac:dyDescent="0.2">
      <c r="AD3264" s="63">
        <v>36294</v>
      </c>
      <c r="AE3264" s="64">
        <v>36312</v>
      </c>
      <c r="AF3264" s="68" t="s">
        <v>5552</v>
      </c>
      <c r="AG3264" s="66" t="s">
        <v>5553</v>
      </c>
      <c r="AH3264" s="67">
        <v>2.27</v>
      </c>
      <c r="AI3264" s="68" t="s">
        <v>2254</v>
      </c>
      <c r="AJ3264" s="67">
        <v>0</v>
      </c>
      <c r="AK3264" s="69">
        <v>1000000</v>
      </c>
      <c r="FT3264" s="14"/>
    </row>
    <row r="3265" spans="30:176" ht="12.75" x14ac:dyDescent="0.2">
      <c r="AD3265" s="63">
        <v>36297</v>
      </c>
      <c r="AE3265" s="64">
        <v>36312</v>
      </c>
      <c r="AF3265" s="68" t="s">
        <v>5554</v>
      </c>
      <c r="AG3265" s="66" t="s">
        <v>5555</v>
      </c>
      <c r="AH3265" s="67">
        <v>2.2799999999999998</v>
      </c>
      <c r="AI3265" s="68" t="s">
        <v>2254</v>
      </c>
      <c r="AJ3265" s="67">
        <v>0</v>
      </c>
      <c r="AK3265" s="69">
        <v>500000</v>
      </c>
      <c r="FT3265" s="14"/>
    </row>
    <row r="3266" spans="30:176" ht="12.75" x14ac:dyDescent="0.2">
      <c r="AD3266" s="63">
        <v>36298</v>
      </c>
      <c r="AE3266" s="64">
        <v>36312</v>
      </c>
      <c r="AF3266" s="68" t="s">
        <v>5558</v>
      </c>
      <c r="AG3266" s="66" t="s">
        <v>5559</v>
      </c>
      <c r="AH3266" s="67">
        <v>2.2549999999999999</v>
      </c>
      <c r="AI3266" s="68" t="s">
        <v>2254</v>
      </c>
      <c r="AJ3266" s="67">
        <v>0</v>
      </c>
      <c r="AK3266" s="69">
        <v>-1500000</v>
      </c>
      <c r="FT3266" s="14"/>
    </row>
    <row r="3267" spans="30:176" ht="12.75" x14ac:dyDescent="0.2">
      <c r="AD3267" s="63">
        <v>36298</v>
      </c>
      <c r="AE3267" s="64">
        <v>36312</v>
      </c>
      <c r="AF3267" s="68" t="s">
        <v>5558</v>
      </c>
      <c r="AG3267" s="66" t="s">
        <v>5559</v>
      </c>
      <c r="AH3267" s="67">
        <v>2.2599999999999998</v>
      </c>
      <c r="AI3267" s="68" t="s">
        <v>2254</v>
      </c>
      <c r="AJ3267" s="67">
        <v>0</v>
      </c>
      <c r="AK3267" s="69">
        <v>-1500000</v>
      </c>
      <c r="FT3267" s="14"/>
    </row>
    <row r="3268" spans="30:176" ht="12.75" x14ac:dyDescent="0.2">
      <c r="AD3268" s="63">
        <v>36298</v>
      </c>
      <c r="AE3268" s="64">
        <v>36312</v>
      </c>
      <c r="AF3268" s="68" t="s">
        <v>5558</v>
      </c>
      <c r="AG3268" s="66" t="s">
        <v>5559</v>
      </c>
      <c r="AH3268" s="67">
        <v>2.2650000000000001</v>
      </c>
      <c r="AI3268" s="68" t="s">
        <v>2254</v>
      </c>
      <c r="AJ3268" s="67">
        <v>0</v>
      </c>
      <c r="AK3268" s="69">
        <v>-1000000</v>
      </c>
      <c r="FT3268" s="14"/>
    </row>
    <row r="3269" spans="30:176" ht="12.75" x14ac:dyDescent="0.2">
      <c r="AD3269" s="63">
        <v>36300</v>
      </c>
      <c r="AE3269" s="64">
        <v>36312</v>
      </c>
      <c r="AF3269" s="68" t="s">
        <v>5560</v>
      </c>
      <c r="AG3269" s="66" t="s">
        <v>5561</v>
      </c>
      <c r="AH3269" s="67">
        <v>2.2749999999999999</v>
      </c>
      <c r="AI3269" s="68" t="s">
        <v>2254</v>
      </c>
      <c r="AJ3269" s="67">
        <v>0</v>
      </c>
      <c r="AK3269" s="69">
        <v>-1000000</v>
      </c>
      <c r="FT3269" s="14"/>
    </row>
    <row r="3270" spans="30:176" ht="12.75" x14ac:dyDescent="0.2">
      <c r="AD3270" s="63">
        <v>36300</v>
      </c>
      <c r="AE3270" s="64">
        <v>36312</v>
      </c>
      <c r="AF3270" s="68" t="s">
        <v>5560</v>
      </c>
      <c r="AG3270" s="66" t="s">
        <v>5561</v>
      </c>
      <c r="AH3270" s="67">
        <v>2.2149999999999999</v>
      </c>
      <c r="AI3270" s="68" t="s">
        <v>2254</v>
      </c>
      <c r="AJ3270" s="67">
        <v>0</v>
      </c>
      <c r="AK3270" s="69">
        <v>-1000000</v>
      </c>
      <c r="FT3270" s="14"/>
    </row>
    <row r="3271" spans="30:176" ht="12.75" x14ac:dyDescent="0.2">
      <c r="AD3271" s="63">
        <v>36301</v>
      </c>
      <c r="AE3271" s="64">
        <v>36312</v>
      </c>
      <c r="AF3271" s="68" t="s">
        <v>5562</v>
      </c>
      <c r="AG3271" s="66" t="s">
        <v>5563</v>
      </c>
      <c r="AH3271" s="67">
        <v>2.23</v>
      </c>
      <c r="AI3271" s="68" t="s">
        <v>2254</v>
      </c>
      <c r="AJ3271" s="67">
        <v>0</v>
      </c>
      <c r="AK3271" s="69">
        <v>-1500000</v>
      </c>
      <c r="FT3271" s="14"/>
    </row>
    <row r="3272" spans="30:176" ht="12.75" x14ac:dyDescent="0.2">
      <c r="AD3272" s="63">
        <v>36301</v>
      </c>
      <c r="AE3272" s="64">
        <v>36312</v>
      </c>
      <c r="AF3272" s="68" t="s">
        <v>5562</v>
      </c>
      <c r="AG3272" s="66" t="s">
        <v>5563</v>
      </c>
      <c r="AH3272" s="67">
        <v>2.2200000000000002</v>
      </c>
      <c r="AI3272" s="68" t="s">
        <v>2254</v>
      </c>
      <c r="AJ3272" s="67">
        <v>0</v>
      </c>
      <c r="AK3272" s="69">
        <v>-1000000</v>
      </c>
      <c r="FT3272" s="14"/>
    </row>
    <row r="3273" spans="30:176" ht="12.75" x14ac:dyDescent="0.2">
      <c r="AD3273" s="63">
        <v>36301</v>
      </c>
      <c r="AE3273" s="64">
        <v>36312</v>
      </c>
      <c r="AF3273" s="68" t="s">
        <v>5562</v>
      </c>
      <c r="AG3273" s="66" t="s">
        <v>5563</v>
      </c>
      <c r="AH3273" s="67">
        <v>2.19</v>
      </c>
      <c r="AI3273" s="68" t="s">
        <v>2254</v>
      </c>
      <c r="AJ3273" s="67">
        <v>0</v>
      </c>
      <c r="AK3273" s="69">
        <v>-1000000</v>
      </c>
      <c r="FT3273" s="14"/>
    </row>
    <row r="3274" spans="30:176" ht="12.75" x14ac:dyDescent="0.2">
      <c r="AD3274" s="63">
        <v>36304</v>
      </c>
      <c r="AE3274" s="64">
        <v>36312</v>
      </c>
      <c r="AF3274" s="68" t="s">
        <v>5564</v>
      </c>
      <c r="AG3274" s="66" t="s">
        <v>5565</v>
      </c>
      <c r="AH3274" s="67">
        <v>2.2000000000000002</v>
      </c>
      <c r="AI3274" s="68" t="s">
        <v>2254</v>
      </c>
      <c r="AJ3274" s="67">
        <v>0</v>
      </c>
      <c r="AK3274" s="69">
        <v>1250000</v>
      </c>
      <c r="FT3274" s="14"/>
    </row>
    <row r="3275" spans="30:176" ht="12.75" x14ac:dyDescent="0.2">
      <c r="AK3275" s="69">
        <f>SUM(AK3227:AK3274)</f>
        <v>-8250000</v>
      </c>
      <c r="FT3275" s="14" t="s">
        <v>2099</v>
      </c>
    </row>
    <row r="3276" spans="30:176" ht="12.75" x14ac:dyDescent="0.2">
      <c r="FT3276" s="14" t="s">
        <v>2099</v>
      </c>
    </row>
    <row r="3277" spans="30:176" ht="12.75" x14ac:dyDescent="0.2">
      <c r="AD3277" s="63">
        <v>35185</v>
      </c>
      <c r="AE3277" s="64">
        <v>36342</v>
      </c>
      <c r="AF3277" s="65" t="s">
        <v>3544</v>
      </c>
      <c r="AG3277" s="66" t="s">
        <v>5301</v>
      </c>
      <c r="AH3277" s="67">
        <v>1.7949999999999999</v>
      </c>
      <c r="AI3277" s="68" t="s">
        <v>2245</v>
      </c>
      <c r="AJ3277" s="67">
        <v>0</v>
      </c>
      <c r="AK3277" s="69">
        <v>1000000</v>
      </c>
      <c r="FT3277" s="14"/>
    </row>
    <row r="3278" spans="30:176" ht="12.75" x14ac:dyDescent="0.2">
      <c r="AD3278" s="63">
        <v>35444</v>
      </c>
      <c r="AE3278" s="64">
        <v>36342</v>
      </c>
      <c r="AF3278" s="65" t="s">
        <v>3263</v>
      </c>
      <c r="AG3278" s="66" t="s">
        <v>3264</v>
      </c>
      <c r="AH3278" s="67">
        <v>2.25</v>
      </c>
      <c r="AI3278" s="68" t="s">
        <v>2245</v>
      </c>
      <c r="AJ3278" s="67">
        <v>0</v>
      </c>
      <c r="AK3278" s="69">
        <v>5000000</v>
      </c>
      <c r="FT3278" s="14"/>
    </row>
    <row r="3279" spans="30:176" ht="12.75" x14ac:dyDescent="0.2">
      <c r="AD3279" s="63">
        <v>35495</v>
      </c>
      <c r="AE3279" s="64">
        <v>36342</v>
      </c>
      <c r="AF3279" s="68" t="s">
        <v>4547</v>
      </c>
      <c r="AG3279" s="66" t="s">
        <v>4548</v>
      </c>
      <c r="AH3279" s="67">
        <v>2.1671999999999998</v>
      </c>
      <c r="AI3279" s="68" t="s">
        <v>2280</v>
      </c>
      <c r="AJ3279" s="67">
        <v>0</v>
      </c>
      <c r="AK3279" s="69">
        <v>150000</v>
      </c>
      <c r="FT3279" s="14"/>
    </row>
    <row r="3280" spans="30:176" ht="12.75" x14ac:dyDescent="0.2">
      <c r="AD3280" s="63">
        <v>35501</v>
      </c>
      <c r="AE3280" s="64">
        <v>36342</v>
      </c>
      <c r="AF3280" s="68" t="s">
        <v>5196</v>
      </c>
      <c r="AG3280" s="66" t="s">
        <v>5197</v>
      </c>
      <c r="AH3280" s="67">
        <v>2.105</v>
      </c>
      <c r="AI3280" s="68" t="s">
        <v>2280</v>
      </c>
      <c r="AJ3280" s="67">
        <v>0</v>
      </c>
      <c r="AK3280" s="69">
        <v>950000</v>
      </c>
      <c r="FT3280" s="14"/>
    </row>
    <row r="3281" spans="30:176" ht="12.75" x14ac:dyDescent="0.2">
      <c r="AD3281" s="63">
        <v>35607</v>
      </c>
      <c r="AE3281" s="64">
        <v>36342</v>
      </c>
      <c r="AF3281" s="68" t="s">
        <v>3702</v>
      </c>
      <c r="AG3281" s="66" t="s">
        <v>3703</v>
      </c>
      <c r="AH3281" s="67">
        <v>2.04</v>
      </c>
      <c r="AI3281" s="68" t="s">
        <v>2280</v>
      </c>
      <c r="AJ3281" s="67">
        <v>0</v>
      </c>
      <c r="AK3281" s="69">
        <v>500000</v>
      </c>
      <c r="FT3281" s="14"/>
    </row>
    <row r="3282" spans="30:176" ht="12.75" x14ac:dyDescent="0.2">
      <c r="AD3282" s="63">
        <v>35970</v>
      </c>
      <c r="AE3282" s="64">
        <v>36342</v>
      </c>
      <c r="AF3282" s="68" t="s">
        <v>4810</v>
      </c>
      <c r="AG3282" s="66" t="s">
        <v>4811</v>
      </c>
      <c r="AH3282" s="67">
        <v>2.367</v>
      </c>
      <c r="AI3282" s="68" t="s">
        <v>2280</v>
      </c>
      <c r="AJ3282" s="67">
        <v>0</v>
      </c>
      <c r="AK3282" s="69">
        <v>1000000</v>
      </c>
      <c r="FT3282" s="14"/>
    </row>
    <row r="3283" spans="30:176" ht="12.75" x14ac:dyDescent="0.2">
      <c r="AD3283" s="63">
        <v>36096</v>
      </c>
      <c r="AE3283" s="64">
        <v>36342</v>
      </c>
      <c r="AF3283" s="68" t="s">
        <v>5209</v>
      </c>
      <c r="AG3283" s="66" t="s">
        <v>5210</v>
      </c>
      <c r="AH3283" s="67">
        <v>2.165</v>
      </c>
      <c r="AI3283" s="68" t="s">
        <v>2254</v>
      </c>
      <c r="AJ3283" s="67">
        <v>0</v>
      </c>
      <c r="AK3283" s="69">
        <v>-1000000</v>
      </c>
      <c r="FT3283" s="14"/>
    </row>
    <row r="3284" spans="30:176" ht="12.75" x14ac:dyDescent="0.2">
      <c r="AD3284" s="63">
        <v>36167</v>
      </c>
      <c r="AE3284" s="64">
        <v>36342</v>
      </c>
      <c r="AF3284" s="68" t="s">
        <v>5357</v>
      </c>
      <c r="AG3284" s="66" t="s">
        <v>5358</v>
      </c>
      <c r="AH3284" s="67">
        <v>1.9</v>
      </c>
      <c r="AI3284" s="68" t="s">
        <v>2280</v>
      </c>
      <c r="AJ3284" s="67">
        <v>0</v>
      </c>
      <c r="AK3284" s="69">
        <v>-3000000</v>
      </c>
      <c r="FT3284" s="14"/>
    </row>
    <row r="3285" spans="30:176" ht="12.75" x14ac:dyDescent="0.2">
      <c r="AD3285" s="63">
        <v>36167</v>
      </c>
      <c r="AE3285" s="64">
        <v>36342</v>
      </c>
      <c r="AF3285" s="68" t="s">
        <v>5357</v>
      </c>
      <c r="AG3285" s="66" t="s">
        <v>5358</v>
      </c>
      <c r="AH3285" s="67">
        <v>1.905</v>
      </c>
      <c r="AI3285" s="68" t="s">
        <v>2280</v>
      </c>
      <c r="AJ3285" s="67">
        <v>0</v>
      </c>
      <c r="AK3285" s="69">
        <v>-3000000</v>
      </c>
      <c r="FT3285" s="14"/>
    </row>
    <row r="3286" spans="30:176" ht="12.75" x14ac:dyDescent="0.2">
      <c r="AD3286" s="63">
        <v>36167</v>
      </c>
      <c r="AE3286" s="64">
        <v>36342</v>
      </c>
      <c r="AF3286" s="68" t="s">
        <v>5357</v>
      </c>
      <c r="AG3286" s="66" t="s">
        <v>5358</v>
      </c>
      <c r="AH3286" s="67">
        <v>1.9</v>
      </c>
      <c r="AI3286" s="68" t="s">
        <v>2280</v>
      </c>
      <c r="AJ3286" s="67">
        <v>0</v>
      </c>
      <c r="AK3286" s="69">
        <v>-1500000</v>
      </c>
      <c r="FT3286" s="14"/>
    </row>
    <row r="3287" spans="30:176" ht="12.75" x14ac:dyDescent="0.2">
      <c r="AD3287" s="63">
        <v>36175</v>
      </c>
      <c r="AE3287" s="64">
        <v>36342</v>
      </c>
      <c r="AF3287" s="68" t="s">
        <v>5372</v>
      </c>
      <c r="AG3287" s="66"/>
      <c r="AH3287" s="67">
        <v>1.905</v>
      </c>
      <c r="AI3287" s="68" t="s">
        <v>2280</v>
      </c>
      <c r="AJ3287" s="67">
        <v>0</v>
      </c>
      <c r="AK3287" s="69">
        <v>500000</v>
      </c>
      <c r="FT3287" s="14"/>
    </row>
    <row r="3288" spans="30:176" ht="12.75" x14ac:dyDescent="0.2">
      <c r="AD3288" s="63">
        <v>36180</v>
      </c>
      <c r="AE3288" s="64">
        <v>36342</v>
      </c>
      <c r="AF3288" s="68" t="s">
        <v>5374</v>
      </c>
      <c r="AG3288" s="66"/>
      <c r="AH3288" s="67">
        <v>1.925</v>
      </c>
      <c r="AI3288" s="68" t="s">
        <v>2280</v>
      </c>
      <c r="AJ3288" s="67">
        <v>0</v>
      </c>
      <c r="AK3288" s="69">
        <v>610000</v>
      </c>
      <c r="FT3288" s="14"/>
    </row>
    <row r="3289" spans="30:176" ht="12.75" x14ac:dyDescent="0.2">
      <c r="AD3289" s="63">
        <v>36185</v>
      </c>
      <c r="AE3289" s="64">
        <v>36342</v>
      </c>
      <c r="AF3289" s="68" t="s">
        <v>5378</v>
      </c>
      <c r="AG3289" s="66"/>
      <c r="AH3289" s="67">
        <v>1.885</v>
      </c>
      <c r="AI3289" s="68" t="s">
        <v>2280</v>
      </c>
      <c r="AJ3289" s="67">
        <v>0</v>
      </c>
      <c r="AK3289" s="69">
        <v>-1210000</v>
      </c>
      <c r="FT3289" s="14"/>
    </row>
    <row r="3290" spans="30:176" ht="12.75" x14ac:dyDescent="0.2">
      <c r="AD3290" s="63">
        <v>36291</v>
      </c>
      <c r="AE3290" s="64">
        <v>36342</v>
      </c>
      <c r="AF3290" s="68" t="s">
        <v>5548</v>
      </c>
      <c r="AG3290" s="66" t="s">
        <v>5549</v>
      </c>
      <c r="AH3290" s="67">
        <v>2.335</v>
      </c>
      <c r="AI3290" s="68" t="s">
        <v>2254</v>
      </c>
      <c r="AJ3290" s="67">
        <v>0</v>
      </c>
      <c r="AK3290" s="69">
        <v>1000000</v>
      </c>
      <c r="FT3290" s="14"/>
    </row>
    <row r="3291" spans="30:176" ht="12.75" x14ac:dyDescent="0.2">
      <c r="AD3291" s="63">
        <v>36300</v>
      </c>
      <c r="AE3291" s="64">
        <v>36342</v>
      </c>
      <c r="AF3291" s="68" t="s">
        <v>5560</v>
      </c>
      <c r="AG3291" s="66" t="s">
        <v>5561</v>
      </c>
      <c r="AH3291" s="67">
        <v>2.25</v>
      </c>
      <c r="AI3291" s="68" t="s">
        <v>2254</v>
      </c>
      <c r="AJ3291" s="67">
        <v>0</v>
      </c>
      <c r="AK3291" s="69">
        <v>-310000</v>
      </c>
      <c r="FT3291" s="14"/>
    </row>
    <row r="3292" spans="30:176" ht="12.75" x14ac:dyDescent="0.2">
      <c r="AD3292" s="63">
        <v>36304</v>
      </c>
      <c r="AE3292" s="64">
        <v>36342</v>
      </c>
      <c r="AF3292" s="68" t="s">
        <v>5564</v>
      </c>
      <c r="AG3292" s="66" t="s">
        <v>5566</v>
      </c>
      <c r="AH3292" s="67">
        <v>2.2000000000000002</v>
      </c>
      <c r="AI3292" s="68" t="s">
        <v>2254</v>
      </c>
      <c r="AJ3292" s="67">
        <v>0</v>
      </c>
      <c r="AK3292" s="69">
        <v>-1000000</v>
      </c>
      <c r="FT3292" s="14"/>
    </row>
    <row r="3293" spans="30:176" ht="12.75" x14ac:dyDescent="0.2">
      <c r="AD3293" s="63">
        <v>36304</v>
      </c>
      <c r="AE3293" s="64">
        <v>36342</v>
      </c>
      <c r="AF3293" s="68" t="s">
        <v>5564</v>
      </c>
      <c r="AG3293" s="66" t="s">
        <v>5566</v>
      </c>
      <c r="AH3293" s="67">
        <v>2.19</v>
      </c>
      <c r="AI3293" s="68" t="s">
        <v>2254</v>
      </c>
      <c r="AJ3293" s="67">
        <v>0</v>
      </c>
      <c r="AK3293" s="69">
        <v>-1000000</v>
      </c>
      <c r="FT3293" s="14"/>
    </row>
    <row r="3294" spans="30:176" ht="12.75" x14ac:dyDescent="0.2">
      <c r="AD3294" s="63">
        <v>36306</v>
      </c>
      <c r="AE3294" s="64">
        <v>36342</v>
      </c>
      <c r="AF3294" s="68" t="s">
        <v>5569</v>
      </c>
      <c r="AG3294" s="66" t="s">
        <v>5570</v>
      </c>
      <c r="AH3294" s="67">
        <v>2.2400000000000002</v>
      </c>
      <c r="AI3294" s="68" t="s">
        <v>2254</v>
      </c>
      <c r="AJ3294" s="67">
        <v>0</v>
      </c>
      <c r="AK3294" s="69">
        <v>2000000</v>
      </c>
      <c r="FT3294" s="14"/>
    </row>
    <row r="3295" spans="30:176" ht="12.75" x14ac:dyDescent="0.2">
      <c r="AD3295" s="63">
        <v>36307</v>
      </c>
      <c r="AE3295" s="64">
        <v>36342</v>
      </c>
      <c r="AF3295" s="68" t="s">
        <v>5571</v>
      </c>
      <c r="AG3295" s="66" t="s">
        <v>5572</v>
      </c>
      <c r="AH3295" s="67">
        <v>2.2749999999999999</v>
      </c>
      <c r="AI3295" s="68" t="s">
        <v>2254</v>
      </c>
      <c r="AJ3295" s="67">
        <v>0</v>
      </c>
      <c r="AK3295" s="69">
        <v>500000</v>
      </c>
      <c r="FT3295" s="14"/>
    </row>
    <row r="3296" spans="30:176" ht="12.75" x14ac:dyDescent="0.2">
      <c r="AD3296" s="63">
        <v>36307</v>
      </c>
      <c r="AE3296" s="64">
        <v>36342</v>
      </c>
      <c r="AF3296" s="68" t="s">
        <v>5571</v>
      </c>
      <c r="AG3296" s="66" t="s">
        <v>5572</v>
      </c>
      <c r="AH3296" s="67">
        <v>2.2650000000000001</v>
      </c>
      <c r="AI3296" s="68" t="s">
        <v>2254</v>
      </c>
      <c r="AJ3296" s="67">
        <v>0</v>
      </c>
      <c r="AK3296" s="69">
        <v>500000</v>
      </c>
      <c r="FT3296" s="14"/>
    </row>
    <row r="3297" spans="30:176" ht="12.75" x14ac:dyDescent="0.2">
      <c r="AD3297" s="63">
        <v>36314</v>
      </c>
      <c r="AE3297" s="64">
        <v>36342</v>
      </c>
      <c r="AF3297" s="68" t="s">
        <v>5573</v>
      </c>
      <c r="AG3297" s="66" t="s">
        <v>5575</v>
      </c>
      <c r="AH3297" s="67">
        <v>2.33</v>
      </c>
      <c r="AI3297" s="68" t="s">
        <v>2254</v>
      </c>
      <c r="AJ3297" s="67">
        <v>0</v>
      </c>
      <c r="AK3297" s="69">
        <v>-750000</v>
      </c>
      <c r="FT3297" s="14"/>
    </row>
    <row r="3298" spans="30:176" ht="12.75" x14ac:dyDescent="0.2">
      <c r="AD3298" s="63">
        <v>36314</v>
      </c>
      <c r="AE3298" s="64">
        <v>36342</v>
      </c>
      <c r="AF3298" s="68" t="s">
        <v>5573</v>
      </c>
      <c r="AG3298" s="66" t="s">
        <v>5576</v>
      </c>
      <c r="AH3298" s="67">
        <v>2.4</v>
      </c>
      <c r="AI3298" s="68" t="s">
        <v>2254</v>
      </c>
      <c r="AJ3298" s="67">
        <v>0</v>
      </c>
      <c r="AK3298" s="69">
        <v>750000</v>
      </c>
      <c r="FT3298" s="14"/>
    </row>
    <row r="3299" spans="30:176" ht="12.75" x14ac:dyDescent="0.2">
      <c r="AD3299" s="63">
        <v>36314</v>
      </c>
      <c r="AE3299" s="64">
        <v>36342</v>
      </c>
      <c r="AF3299" s="68" t="s">
        <v>5573</v>
      </c>
      <c r="AG3299" s="66" t="s">
        <v>5577</v>
      </c>
      <c r="AH3299" s="67">
        <v>2.35</v>
      </c>
      <c r="AI3299" s="68" t="s">
        <v>2254</v>
      </c>
      <c r="AJ3299" s="67">
        <v>0</v>
      </c>
      <c r="AK3299" s="69">
        <v>-500000</v>
      </c>
      <c r="FT3299" s="14"/>
    </row>
    <row r="3300" spans="30:176" ht="12.75" x14ac:dyDescent="0.2">
      <c r="AD3300" s="63">
        <v>36314</v>
      </c>
      <c r="AE3300" s="64">
        <v>36342</v>
      </c>
      <c r="AF3300" s="68" t="s">
        <v>5573</v>
      </c>
      <c r="AG3300" s="66" t="s">
        <v>5577</v>
      </c>
      <c r="AH3300" s="67">
        <v>2.395</v>
      </c>
      <c r="AI3300" s="68" t="s">
        <v>2254</v>
      </c>
      <c r="AJ3300" s="67">
        <v>0</v>
      </c>
      <c r="AK3300" s="69">
        <v>500000</v>
      </c>
      <c r="FT3300" s="14"/>
    </row>
    <row r="3301" spans="30:176" ht="12.75" x14ac:dyDescent="0.2">
      <c r="AD3301" s="63">
        <v>36314</v>
      </c>
      <c r="AE3301" s="64">
        <v>36342</v>
      </c>
      <c r="AF3301" s="68" t="s">
        <v>5573</v>
      </c>
      <c r="AG3301" s="66" t="s">
        <v>5577</v>
      </c>
      <c r="AH3301" s="67">
        <v>2.4049999999999998</v>
      </c>
      <c r="AI3301" s="68" t="s">
        <v>2254</v>
      </c>
      <c r="AJ3301" s="67">
        <v>0</v>
      </c>
      <c r="AK3301" s="69">
        <v>-1000000</v>
      </c>
      <c r="FT3301" s="14"/>
    </row>
    <row r="3302" spans="30:176" ht="12.75" x14ac:dyDescent="0.2">
      <c r="AD3302" s="63">
        <v>36314</v>
      </c>
      <c r="AE3302" s="64">
        <v>36342</v>
      </c>
      <c r="AF3302" s="68" t="s">
        <v>5573</v>
      </c>
      <c r="AG3302" s="66" t="s">
        <v>5578</v>
      </c>
      <c r="AH3302" s="67">
        <v>2.35</v>
      </c>
      <c r="AI3302" s="68" t="s">
        <v>2254</v>
      </c>
      <c r="AJ3302" s="67">
        <v>0</v>
      </c>
      <c r="AK3302" s="69">
        <v>500000</v>
      </c>
      <c r="FT3302" s="14"/>
    </row>
    <row r="3303" spans="30:176" ht="12.75" x14ac:dyDescent="0.2">
      <c r="AD3303" s="63">
        <v>36314</v>
      </c>
      <c r="AE3303" s="64">
        <v>36342</v>
      </c>
      <c r="AF3303" s="68" t="s">
        <v>5573</v>
      </c>
      <c r="AG3303" s="66" t="s">
        <v>5578</v>
      </c>
      <c r="AH3303" s="67">
        <v>2.36</v>
      </c>
      <c r="AI3303" s="68" t="s">
        <v>2254</v>
      </c>
      <c r="AJ3303" s="67">
        <v>0</v>
      </c>
      <c r="AK3303" s="69">
        <v>500000</v>
      </c>
      <c r="FT3303" s="14"/>
    </row>
    <row r="3304" spans="30:176" ht="12.75" x14ac:dyDescent="0.2">
      <c r="AD3304" s="63">
        <v>36314</v>
      </c>
      <c r="AE3304" s="64">
        <v>36342</v>
      </c>
      <c r="AF3304" s="68" t="s">
        <v>5573</v>
      </c>
      <c r="AG3304" s="66" t="s">
        <v>5578</v>
      </c>
      <c r="AH3304" s="67">
        <v>2.37</v>
      </c>
      <c r="AI3304" s="68" t="s">
        <v>2254</v>
      </c>
      <c r="AJ3304" s="67">
        <v>0</v>
      </c>
      <c r="AK3304" s="69">
        <v>500000</v>
      </c>
      <c r="FT3304" s="14"/>
    </row>
    <row r="3305" spans="30:176" ht="12.75" x14ac:dyDescent="0.2">
      <c r="AD3305" s="63">
        <v>36314</v>
      </c>
      <c r="AE3305" s="64">
        <v>36342</v>
      </c>
      <c r="AF3305" s="68" t="s">
        <v>5573</v>
      </c>
      <c r="AG3305" s="66" t="s">
        <v>5578</v>
      </c>
      <c r="AH3305" s="67">
        <v>2.35</v>
      </c>
      <c r="AI3305" s="68" t="s">
        <v>2254</v>
      </c>
      <c r="AJ3305" s="67">
        <v>0</v>
      </c>
      <c r="AK3305" s="69">
        <v>500000</v>
      </c>
      <c r="FT3305" s="14"/>
    </row>
    <row r="3306" spans="30:176" ht="12.75" x14ac:dyDescent="0.2">
      <c r="AD3306" s="63">
        <v>36314</v>
      </c>
      <c r="AE3306" s="64">
        <v>36342</v>
      </c>
      <c r="AF3306" s="68" t="s">
        <v>5574</v>
      </c>
      <c r="AG3306" s="66" t="s">
        <v>5609</v>
      </c>
      <c r="AH3306" s="67">
        <v>2.44</v>
      </c>
      <c r="AI3306" s="68" t="s">
        <v>2254</v>
      </c>
      <c r="AJ3306" s="67">
        <v>0</v>
      </c>
      <c r="AK3306" s="69">
        <v>-1000000</v>
      </c>
      <c r="FT3306" s="14"/>
    </row>
    <row r="3307" spans="30:176" ht="12.75" x14ac:dyDescent="0.2">
      <c r="AD3307" s="63">
        <v>36314</v>
      </c>
      <c r="AE3307" s="64">
        <v>36342</v>
      </c>
      <c r="AF3307" s="68" t="s">
        <v>5574</v>
      </c>
      <c r="AG3307" s="66" t="s">
        <v>5609</v>
      </c>
      <c r="AH3307" s="67">
        <v>2.4300000000000002</v>
      </c>
      <c r="AI3307" s="68" t="s">
        <v>2254</v>
      </c>
      <c r="AJ3307" s="67">
        <v>0</v>
      </c>
      <c r="AK3307" s="69">
        <v>-1000000</v>
      </c>
      <c r="FT3307" s="14"/>
    </row>
    <row r="3308" spans="30:176" ht="12.75" x14ac:dyDescent="0.2">
      <c r="AD3308" s="63">
        <v>36314</v>
      </c>
      <c r="AE3308" s="64">
        <v>36342</v>
      </c>
      <c r="AF3308" s="68" t="s">
        <v>5574</v>
      </c>
      <c r="AG3308" s="66" t="s">
        <v>5609</v>
      </c>
      <c r="AH3308" s="67">
        <v>2.375</v>
      </c>
      <c r="AI3308" s="68" t="s">
        <v>2254</v>
      </c>
      <c r="AJ3308" s="67">
        <v>0</v>
      </c>
      <c r="AK3308" s="69">
        <v>-1000000</v>
      </c>
      <c r="FT3308" s="14"/>
    </row>
    <row r="3309" spans="30:176" ht="12.75" x14ac:dyDescent="0.2">
      <c r="AD3309" s="63">
        <v>36319</v>
      </c>
      <c r="AE3309" s="64">
        <v>36342</v>
      </c>
      <c r="AF3309" s="68" t="s">
        <v>5610</v>
      </c>
      <c r="AG3309" s="66" t="s">
        <v>5611</v>
      </c>
      <c r="AH3309" s="67">
        <v>2.4</v>
      </c>
      <c r="AI3309" s="68" t="s">
        <v>2254</v>
      </c>
      <c r="AJ3309" s="67">
        <v>0</v>
      </c>
      <c r="AK3309" s="69">
        <v>1000000</v>
      </c>
      <c r="FT3309" s="14"/>
    </row>
    <row r="3310" spans="30:176" ht="12.75" x14ac:dyDescent="0.2">
      <c r="AD3310" s="63">
        <v>36320</v>
      </c>
      <c r="AE3310" s="64">
        <v>36342</v>
      </c>
      <c r="AF3310" s="68" t="s">
        <v>5612</v>
      </c>
      <c r="AG3310" s="66" t="s">
        <v>5625</v>
      </c>
      <c r="AH3310" s="67">
        <v>2.44</v>
      </c>
      <c r="AI3310" s="68" t="s">
        <v>2254</v>
      </c>
      <c r="AJ3310" s="67">
        <v>0</v>
      </c>
      <c r="AK3310" s="69">
        <v>-1000000</v>
      </c>
      <c r="FT3310" s="14"/>
    </row>
    <row r="3311" spans="30:176" ht="12.75" x14ac:dyDescent="0.2">
      <c r="AD3311" s="63">
        <v>36320</v>
      </c>
      <c r="AE3311" s="64">
        <v>36342</v>
      </c>
      <c r="AF3311" s="68" t="s">
        <v>5612</v>
      </c>
      <c r="AG3311" s="66" t="s">
        <v>5625</v>
      </c>
      <c r="AH3311" s="67">
        <v>2.46</v>
      </c>
      <c r="AI3311" s="68" t="s">
        <v>2254</v>
      </c>
      <c r="AJ3311" s="67">
        <v>0</v>
      </c>
      <c r="AK3311" s="69">
        <v>-1000000</v>
      </c>
      <c r="FT3311" s="14"/>
    </row>
    <row r="3312" spans="30:176" ht="12.75" x14ac:dyDescent="0.2">
      <c r="AD3312" s="63">
        <v>36321</v>
      </c>
      <c r="AE3312" s="64">
        <v>36342</v>
      </c>
      <c r="AF3312" s="68" t="s">
        <v>5626</v>
      </c>
      <c r="AG3312" s="66"/>
      <c r="AH3312" s="67">
        <v>2.4300000000000002</v>
      </c>
      <c r="AI3312" s="68" t="s">
        <v>2254</v>
      </c>
      <c r="AJ3312" s="67">
        <v>0</v>
      </c>
      <c r="AK3312" s="69">
        <v>2000000</v>
      </c>
      <c r="FT3312" s="14"/>
    </row>
    <row r="3313" spans="30:176" ht="12.75" x14ac:dyDescent="0.2">
      <c r="AD3313" s="63">
        <v>36321</v>
      </c>
      <c r="AE3313" s="64">
        <v>36342</v>
      </c>
      <c r="AF3313" s="68" t="s">
        <v>5626</v>
      </c>
      <c r="AG3313" s="66"/>
      <c r="AH3313" s="67">
        <v>2.427</v>
      </c>
      <c r="AI3313" s="68" t="s">
        <v>2254</v>
      </c>
      <c r="AJ3313" s="67">
        <v>0</v>
      </c>
      <c r="AK3313" s="69">
        <v>500000</v>
      </c>
      <c r="FT3313" s="14"/>
    </row>
    <row r="3314" spans="30:176" ht="12.75" x14ac:dyDescent="0.2">
      <c r="AD3314" s="63">
        <v>36322</v>
      </c>
      <c r="AE3314" s="64">
        <v>36342</v>
      </c>
      <c r="AF3314" s="68" t="s">
        <v>5627</v>
      </c>
      <c r="AG3314" s="66" t="s">
        <v>5628</v>
      </c>
      <c r="AH3314" s="67">
        <v>2.3374999999999999</v>
      </c>
      <c r="AI3314" s="68" t="s">
        <v>2254</v>
      </c>
      <c r="AJ3314" s="67">
        <v>0</v>
      </c>
      <c r="AK3314" s="69">
        <v>-2000000</v>
      </c>
      <c r="FT3314" s="14"/>
    </row>
    <row r="3315" spans="30:176" ht="12.75" x14ac:dyDescent="0.2">
      <c r="AD3315" s="63">
        <v>36322</v>
      </c>
      <c r="AE3315" s="64">
        <v>36342</v>
      </c>
      <c r="AF3315" s="68" t="s">
        <v>5627</v>
      </c>
      <c r="AG3315" s="66" t="s">
        <v>5628</v>
      </c>
      <c r="AH3315" s="67">
        <v>2.37</v>
      </c>
      <c r="AI3315" s="68" t="s">
        <v>2254</v>
      </c>
      <c r="AJ3315" s="67">
        <v>0</v>
      </c>
      <c r="AK3315" s="69">
        <v>-1000000</v>
      </c>
      <c r="FT3315" s="14"/>
    </row>
    <row r="3316" spans="30:176" ht="12.75" x14ac:dyDescent="0.2">
      <c r="AD3316" s="63">
        <v>36322</v>
      </c>
      <c r="AE3316" s="64">
        <v>36342</v>
      </c>
      <c r="AF3316" s="68" t="s">
        <v>5627</v>
      </c>
      <c r="AG3316" s="66" t="s">
        <v>5628</v>
      </c>
      <c r="AH3316" s="67">
        <v>2.36</v>
      </c>
      <c r="AI3316" s="68" t="s">
        <v>2254</v>
      </c>
      <c r="AJ3316" s="67">
        <v>0</v>
      </c>
      <c r="AK3316" s="69">
        <v>-1000000</v>
      </c>
      <c r="FT3316" s="14"/>
    </row>
    <row r="3317" spans="30:176" ht="12.75" x14ac:dyDescent="0.2">
      <c r="AD3317" s="63">
        <v>36322</v>
      </c>
      <c r="AE3317" s="64">
        <v>36342</v>
      </c>
      <c r="AF3317" s="68" t="s">
        <v>5627</v>
      </c>
      <c r="AG3317" s="66" t="s">
        <v>5628</v>
      </c>
      <c r="AH3317" s="67">
        <v>2.33</v>
      </c>
      <c r="AI3317" s="68" t="s">
        <v>2254</v>
      </c>
      <c r="AJ3317" s="67">
        <v>0</v>
      </c>
      <c r="AK3317" s="69">
        <v>-1000000</v>
      </c>
      <c r="FT3317" s="14"/>
    </row>
    <row r="3318" spans="30:176" ht="12.75" x14ac:dyDescent="0.2">
      <c r="AD3318" s="63">
        <v>36325</v>
      </c>
      <c r="AE3318" s="64">
        <v>36342</v>
      </c>
      <c r="AF3318" s="68" t="s">
        <v>5629</v>
      </c>
      <c r="AG3318" s="66" t="s">
        <v>5630</v>
      </c>
      <c r="AH3318" s="67">
        <v>2.36</v>
      </c>
      <c r="AI3318" s="68" t="s">
        <v>2254</v>
      </c>
      <c r="AJ3318" s="67">
        <v>0</v>
      </c>
      <c r="AK3318" s="69">
        <v>-1000000</v>
      </c>
      <c r="FT3318" s="14"/>
    </row>
    <row r="3319" spans="30:176" ht="12.75" x14ac:dyDescent="0.2">
      <c r="AD3319" s="63">
        <v>36326</v>
      </c>
      <c r="AE3319" s="64">
        <v>36342</v>
      </c>
      <c r="AF3319" s="68" t="s">
        <v>5631</v>
      </c>
      <c r="AG3319" s="66" t="s">
        <v>5632</v>
      </c>
      <c r="AH3319" s="67">
        <v>2.3650000000000002</v>
      </c>
      <c r="AI3319" s="68" t="s">
        <v>2254</v>
      </c>
      <c r="AJ3319" s="67">
        <v>0</v>
      </c>
      <c r="AK3319" s="69">
        <v>2000000</v>
      </c>
      <c r="FT3319" s="14"/>
    </row>
    <row r="3320" spans="30:176" ht="12.75" x14ac:dyDescent="0.2">
      <c r="AD3320" s="63">
        <v>36326</v>
      </c>
      <c r="AE3320" s="64">
        <v>36342</v>
      </c>
      <c r="AF3320" s="68" t="s">
        <v>5631</v>
      </c>
      <c r="AG3320" s="66" t="s">
        <v>5632</v>
      </c>
      <c r="AH3320" s="67">
        <v>2.355</v>
      </c>
      <c r="AI3320" s="68" t="s">
        <v>2254</v>
      </c>
      <c r="AJ3320" s="67">
        <v>0</v>
      </c>
      <c r="AK3320" s="69">
        <v>1000000</v>
      </c>
      <c r="FT3320" s="14"/>
    </row>
    <row r="3321" spans="30:176" ht="12.75" x14ac:dyDescent="0.2">
      <c r="AD3321" s="63">
        <v>36326</v>
      </c>
      <c r="AE3321" s="64">
        <v>36342</v>
      </c>
      <c r="AF3321" s="68" t="s">
        <v>5631</v>
      </c>
      <c r="AG3321" s="66" t="s">
        <v>5632</v>
      </c>
      <c r="AH3321" s="67">
        <v>2.37</v>
      </c>
      <c r="AI3321" s="68" t="s">
        <v>2254</v>
      </c>
      <c r="AJ3321" s="67">
        <v>0</v>
      </c>
      <c r="AK3321" s="69">
        <v>1000000</v>
      </c>
      <c r="FT3321" s="14"/>
    </row>
    <row r="3322" spans="30:176" ht="12.75" x14ac:dyDescent="0.2">
      <c r="AD3322" s="63">
        <v>36334</v>
      </c>
      <c r="AE3322" s="64">
        <v>36342</v>
      </c>
      <c r="AF3322" s="68" t="s">
        <v>5633</v>
      </c>
      <c r="AG3322" s="66" t="s">
        <v>40</v>
      </c>
      <c r="AH3322" s="67">
        <v>2.258</v>
      </c>
      <c r="AI3322" s="68" t="s">
        <v>2254</v>
      </c>
      <c r="AJ3322" s="67">
        <v>0</v>
      </c>
      <c r="AK3322" s="69">
        <v>1500000</v>
      </c>
      <c r="FT3322" s="14"/>
    </row>
    <row r="3323" spans="30:176" ht="12.75" x14ac:dyDescent="0.2">
      <c r="AD3323" s="63">
        <v>36335</v>
      </c>
      <c r="AE3323" s="64">
        <v>36342</v>
      </c>
      <c r="AF3323" s="68" t="s">
        <v>41</v>
      </c>
      <c r="AG3323" s="66" t="s">
        <v>42</v>
      </c>
      <c r="AH3323" s="67">
        <v>2.29</v>
      </c>
      <c r="AI3323" s="68" t="s">
        <v>2254</v>
      </c>
      <c r="AJ3323" s="67">
        <v>0</v>
      </c>
      <c r="AK3323" s="69">
        <v>1000000</v>
      </c>
      <c r="FT3323" s="14"/>
    </row>
    <row r="3324" spans="30:176" ht="12.75" x14ac:dyDescent="0.2">
      <c r="AD3324" s="63">
        <v>36336</v>
      </c>
      <c r="AE3324" s="64">
        <v>36342</v>
      </c>
      <c r="AF3324" s="68" t="s">
        <v>43</v>
      </c>
      <c r="AG3324" s="66" t="s">
        <v>44</v>
      </c>
      <c r="AH3324" s="67">
        <v>2.31</v>
      </c>
      <c r="AI3324" s="68" t="s">
        <v>2254</v>
      </c>
      <c r="AJ3324" s="67">
        <v>0</v>
      </c>
      <c r="AK3324" s="69">
        <v>1000000</v>
      </c>
      <c r="FT3324" s="14"/>
    </row>
    <row r="3325" spans="30:176" ht="12.75" x14ac:dyDescent="0.2">
      <c r="AK3325" s="69">
        <f>SUM(AK3277:AK3324)</f>
        <v>2690000</v>
      </c>
      <c r="FT3325" s="14" t="s">
        <v>2099</v>
      </c>
    </row>
    <row r="3326" spans="30:176" ht="12.75" x14ac:dyDescent="0.2">
      <c r="FT3326" s="14" t="s">
        <v>2099</v>
      </c>
    </row>
    <row r="3327" spans="30:176" ht="12.75" x14ac:dyDescent="0.2">
      <c r="AD3327" s="63">
        <v>35185</v>
      </c>
      <c r="AE3327" s="64">
        <v>36373</v>
      </c>
      <c r="AF3327" s="65" t="s">
        <v>3544</v>
      </c>
      <c r="AG3327" s="66" t="s">
        <v>5301</v>
      </c>
      <c r="AH3327" s="67">
        <v>1.7949999999999999</v>
      </c>
      <c r="AI3327" s="68" t="s">
        <v>2245</v>
      </c>
      <c r="AJ3327" s="67">
        <v>0</v>
      </c>
      <c r="AK3327" s="69">
        <v>1000000</v>
      </c>
      <c r="FT3327" s="14"/>
    </row>
    <row r="3328" spans="30:176" ht="12.75" x14ac:dyDescent="0.2">
      <c r="AD3328" s="63">
        <v>35458</v>
      </c>
      <c r="AE3328" s="64">
        <v>36373</v>
      </c>
      <c r="AF3328" s="65" t="s">
        <v>3322</v>
      </c>
      <c r="AG3328" s="66" t="s">
        <v>3323</v>
      </c>
      <c r="AH3328" s="67">
        <v>2.0550000000000002</v>
      </c>
      <c r="AI3328" s="68" t="s">
        <v>2245</v>
      </c>
      <c r="AJ3328" s="67">
        <v>0</v>
      </c>
      <c r="AK3328" s="69">
        <v>-6000000</v>
      </c>
      <c r="FT3328" s="14"/>
    </row>
    <row r="3329" spans="30:176" ht="12.75" x14ac:dyDescent="0.2">
      <c r="AD3329" s="63">
        <v>35473</v>
      </c>
      <c r="AE3329" s="64">
        <v>36373</v>
      </c>
      <c r="AF3329" s="65" t="s">
        <v>5311</v>
      </c>
      <c r="AG3329" s="66" t="s">
        <v>5312</v>
      </c>
      <c r="AH3329" s="67">
        <v>2.08</v>
      </c>
      <c r="AI3329" s="68" t="s">
        <v>2245</v>
      </c>
      <c r="AJ3329" s="67">
        <v>0</v>
      </c>
      <c r="AK3329" s="69">
        <v>7500000</v>
      </c>
      <c r="FT3329" s="14"/>
    </row>
    <row r="3330" spans="30:176" ht="12.75" x14ac:dyDescent="0.2">
      <c r="AD3330" s="63">
        <v>35474</v>
      </c>
      <c r="AE3330" s="64">
        <v>36373</v>
      </c>
      <c r="AF3330" s="65" t="s">
        <v>5313</v>
      </c>
      <c r="AG3330" s="66" t="s">
        <v>5314</v>
      </c>
      <c r="AH3330" s="67">
        <v>2.06</v>
      </c>
      <c r="AI3330" s="68" t="s">
        <v>2245</v>
      </c>
      <c r="AJ3330" s="67">
        <v>0</v>
      </c>
      <c r="AK3330" s="69">
        <v>3500000</v>
      </c>
      <c r="FT3330" s="14"/>
    </row>
    <row r="3331" spans="30:176" ht="12.75" customHeight="1" x14ac:dyDescent="0.2">
      <c r="AD3331" s="63">
        <v>35495</v>
      </c>
      <c r="AE3331" s="64">
        <v>36373</v>
      </c>
      <c r="AF3331" s="68" t="s">
        <v>4547</v>
      </c>
      <c r="AG3331" s="66" t="s">
        <v>4548</v>
      </c>
      <c r="AH3331" s="67">
        <v>2.1671999999999998</v>
      </c>
      <c r="AI3331" s="68" t="s">
        <v>2280</v>
      </c>
      <c r="AJ3331" s="67">
        <v>0</v>
      </c>
      <c r="AK3331" s="69">
        <v>150000</v>
      </c>
      <c r="FT3331" s="14"/>
    </row>
    <row r="3332" spans="30:176" ht="12.75" customHeight="1" x14ac:dyDescent="0.2">
      <c r="AD3332" s="63">
        <v>35501</v>
      </c>
      <c r="AE3332" s="64">
        <v>36373</v>
      </c>
      <c r="AF3332" s="68" t="s">
        <v>5196</v>
      </c>
      <c r="AG3332" s="66" t="s">
        <v>5197</v>
      </c>
      <c r="AH3332" s="67">
        <v>2.11</v>
      </c>
      <c r="AI3332" s="68" t="s">
        <v>2280</v>
      </c>
      <c r="AJ3332" s="67">
        <v>0</v>
      </c>
      <c r="AK3332" s="69">
        <v>950000</v>
      </c>
      <c r="FT3332" s="14"/>
    </row>
    <row r="3333" spans="30:176" ht="12.75" customHeight="1" x14ac:dyDescent="0.2">
      <c r="AD3333" s="63">
        <v>35607</v>
      </c>
      <c r="AE3333" s="64">
        <v>36373</v>
      </c>
      <c r="AF3333" s="68" t="s">
        <v>3702</v>
      </c>
      <c r="AG3333" s="66" t="s">
        <v>3703</v>
      </c>
      <c r="AH3333" s="67">
        <v>2.04</v>
      </c>
      <c r="AI3333" s="68" t="s">
        <v>2280</v>
      </c>
      <c r="AJ3333" s="67">
        <v>0</v>
      </c>
      <c r="AK3333" s="69">
        <v>500000</v>
      </c>
      <c r="FT3333" s="14"/>
    </row>
    <row r="3334" spans="30:176" ht="12.75" customHeight="1" x14ac:dyDescent="0.2">
      <c r="AD3334" s="63">
        <v>35958</v>
      </c>
      <c r="AE3334" s="64">
        <v>36373</v>
      </c>
      <c r="AF3334" s="68" t="s">
        <v>4783</v>
      </c>
      <c r="AG3334" s="66" t="s">
        <v>4784</v>
      </c>
      <c r="AH3334" s="67">
        <v>2.2959999999999998</v>
      </c>
      <c r="AI3334" s="68" t="s">
        <v>2280</v>
      </c>
      <c r="AJ3334" s="67">
        <v>0</v>
      </c>
      <c r="AK3334" s="69">
        <v>500000</v>
      </c>
      <c r="FT3334" s="14"/>
    </row>
    <row r="3335" spans="30:176" ht="12.75" customHeight="1" x14ac:dyDescent="0.2">
      <c r="AD3335" s="63">
        <v>36096</v>
      </c>
      <c r="AE3335" s="64">
        <v>36373</v>
      </c>
      <c r="AF3335" s="68" t="s">
        <v>5209</v>
      </c>
      <c r="AG3335" s="66" t="s">
        <v>5210</v>
      </c>
      <c r="AH3335" s="67">
        <v>2.1749999999999998</v>
      </c>
      <c r="AI3335" s="68" t="s">
        <v>2254</v>
      </c>
      <c r="AJ3335" s="67">
        <v>0</v>
      </c>
      <c r="AK3335" s="69">
        <v>-1000000</v>
      </c>
      <c r="FT3335" s="14"/>
    </row>
    <row r="3336" spans="30:176" ht="12.75" customHeight="1" x14ac:dyDescent="0.2">
      <c r="AD3336" s="63">
        <v>36173</v>
      </c>
      <c r="AE3336" s="64">
        <v>36373</v>
      </c>
      <c r="AF3336" s="68" t="s">
        <v>5367</v>
      </c>
      <c r="AG3336" s="66" t="s">
        <v>5369</v>
      </c>
      <c r="AH3336" s="67">
        <v>1.92</v>
      </c>
      <c r="AI3336" s="68" t="s">
        <v>2280</v>
      </c>
      <c r="AJ3336" s="67">
        <v>0</v>
      </c>
      <c r="AK3336" s="69">
        <v>-1000000</v>
      </c>
      <c r="FT3336" s="14"/>
    </row>
    <row r="3337" spans="30:176" ht="12.75" customHeight="1" x14ac:dyDescent="0.2">
      <c r="AD3337" s="63">
        <v>36173</v>
      </c>
      <c r="AE3337" s="64">
        <v>36373</v>
      </c>
      <c r="AF3337" s="68" t="s">
        <v>5367</v>
      </c>
      <c r="AG3337" s="66" t="s">
        <v>5369</v>
      </c>
      <c r="AH3337" s="67">
        <v>1.92</v>
      </c>
      <c r="AI3337" s="68" t="s">
        <v>2280</v>
      </c>
      <c r="AJ3337" s="67">
        <v>0</v>
      </c>
      <c r="AK3337" s="69">
        <v>-1000000</v>
      </c>
      <c r="FT3337" s="14"/>
    </row>
    <row r="3338" spans="30:176" ht="12.75" customHeight="1" x14ac:dyDescent="0.2">
      <c r="AD3338" s="63">
        <v>36174</v>
      </c>
      <c r="AE3338" s="64">
        <v>36373</v>
      </c>
      <c r="AF3338" s="68" t="s">
        <v>5371</v>
      </c>
      <c r="AG3338" s="66"/>
      <c r="AH3338" s="67">
        <v>1.93</v>
      </c>
      <c r="AI3338" s="68" t="s">
        <v>2280</v>
      </c>
      <c r="AJ3338" s="67">
        <v>0</v>
      </c>
      <c r="AK3338" s="69">
        <v>-500000</v>
      </c>
      <c r="FT3338" s="14"/>
    </row>
    <row r="3339" spans="30:176" ht="12.75" customHeight="1" x14ac:dyDescent="0.2">
      <c r="AD3339" s="63">
        <v>36185</v>
      </c>
      <c r="AE3339" s="64">
        <v>36373</v>
      </c>
      <c r="AF3339" s="68" t="s">
        <v>5378</v>
      </c>
      <c r="AG3339" s="66"/>
      <c r="AH3339" s="67">
        <v>1.925</v>
      </c>
      <c r="AI3339" s="68" t="s">
        <v>2280</v>
      </c>
      <c r="AJ3339" s="67">
        <v>0</v>
      </c>
      <c r="AK3339" s="69">
        <v>-1000000</v>
      </c>
      <c r="FT3339" s="14"/>
    </row>
    <row r="3340" spans="30:176" ht="12.75" customHeight="1" x14ac:dyDescent="0.2">
      <c r="AD3340" s="63">
        <v>36185</v>
      </c>
      <c r="AE3340" s="64">
        <v>36373</v>
      </c>
      <c r="AF3340" s="68" t="s">
        <v>5378</v>
      </c>
      <c r="AG3340" s="66"/>
      <c r="AH3340" s="67">
        <v>1.905</v>
      </c>
      <c r="AI3340" s="68" t="s">
        <v>2280</v>
      </c>
      <c r="AJ3340" s="67">
        <v>0</v>
      </c>
      <c r="AK3340" s="69">
        <v>-500000</v>
      </c>
      <c r="FT3340" s="14"/>
    </row>
    <row r="3341" spans="30:176" ht="12.75" customHeight="1" x14ac:dyDescent="0.2">
      <c r="AD3341" s="63">
        <v>36185</v>
      </c>
      <c r="AE3341" s="64">
        <v>36373</v>
      </c>
      <c r="AF3341" s="68" t="s">
        <v>5378</v>
      </c>
      <c r="AG3341" s="66"/>
      <c r="AH3341" s="67">
        <v>1.905</v>
      </c>
      <c r="AI3341" s="68" t="s">
        <v>2280</v>
      </c>
      <c r="AJ3341" s="67">
        <v>0</v>
      </c>
      <c r="AK3341" s="69">
        <v>-500000</v>
      </c>
      <c r="FT3341" s="14"/>
    </row>
    <row r="3342" spans="30:176" ht="12.75" customHeight="1" x14ac:dyDescent="0.2">
      <c r="AD3342" s="63">
        <v>36186</v>
      </c>
      <c r="AE3342" s="64">
        <v>36373</v>
      </c>
      <c r="AF3342" s="68" t="s">
        <v>5379</v>
      </c>
      <c r="AG3342" s="66" t="s">
        <v>5380</v>
      </c>
      <c r="AH3342" s="67">
        <v>1.915</v>
      </c>
      <c r="AI3342" s="68" t="s">
        <v>2254</v>
      </c>
      <c r="AJ3342" s="67">
        <v>0</v>
      </c>
      <c r="AK3342" s="69">
        <v>-1000000</v>
      </c>
      <c r="FT3342" s="14"/>
    </row>
    <row r="3343" spans="30:176" ht="12.75" customHeight="1" x14ac:dyDescent="0.2">
      <c r="AD3343" s="63">
        <v>36189</v>
      </c>
      <c r="AE3343" s="64">
        <v>36373</v>
      </c>
      <c r="AF3343" s="68" t="s">
        <v>5384</v>
      </c>
      <c r="AG3343" s="66"/>
      <c r="AH3343" s="67">
        <v>1.9370000000000001</v>
      </c>
      <c r="AI3343" s="68" t="s">
        <v>2280</v>
      </c>
      <c r="AJ3343" s="67">
        <v>0</v>
      </c>
      <c r="AK3343" s="69">
        <v>-700000</v>
      </c>
      <c r="FT3343" s="14"/>
    </row>
    <row r="3344" spans="30:176" ht="12.75" customHeight="1" x14ac:dyDescent="0.2">
      <c r="AD3344" s="63">
        <v>36192</v>
      </c>
      <c r="AE3344" s="64">
        <v>36373</v>
      </c>
      <c r="AF3344" s="68" t="s">
        <v>5385</v>
      </c>
      <c r="AG3344" s="66" t="s">
        <v>5386</v>
      </c>
      <c r="AH3344" s="67">
        <v>1.91</v>
      </c>
      <c r="AI3344" s="68" t="s">
        <v>2280</v>
      </c>
      <c r="AJ3344" s="67">
        <v>0</v>
      </c>
      <c r="AK3344" s="69">
        <v>-1000000</v>
      </c>
      <c r="FT3344" s="14"/>
    </row>
    <row r="3345" spans="30:176" ht="12.75" customHeight="1" x14ac:dyDescent="0.2">
      <c r="AD3345" s="63">
        <v>36196</v>
      </c>
      <c r="AE3345" s="64">
        <v>36373</v>
      </c>
      <c r="AF3345" s="68" t="s">
        <v>5397</v>
      </c>
      <c r="AG3345" s="66" t="s">
        <v>5398</v>
      </c>
      <c r="AH3345" s="67">
        <v>1.855</v>
      </c>
      <c r="AI3345" s="68" t="s">
        <v>2280</v>
      </c>
      <c r="AJ3345" s="67">
        <v>0</v>
      </c>
      <c r="AK3345" s="69">
        <v>-500000</v>
      </c>
      <c r="FT3345" s="14"/>
    </row>
    <row r="3346" spans="30:176" ht="12.75" customHeight="1" x14ac:dyDescent="0.2">
      <c r="AD3346" s="63">
        <v>36201</v>
      </c>
      <c r="AE3346" s="64">
        <v>36373</v>
      </c>
      <c r="AF3346" s="68" t="s">
        <v>5399</v>
      </c>
      <c r="AG3346" s="66" t="s">
        <v>5400</v>
      </c>
      <c r="AH3346" s="67">
        <v>1.9350000000000001</v>
      </c>
      <c r="AI3346" s="68" t="s">
        <v>2280</v>
      </c>
      <c r="AJ3346" s="67">
        <v>0</v>
      </c>
      <c r="AK3346" s="69">
        <v>-500000</v>
      </c>
      <c r="FT3346" s="14"/>
    </row>
    <row r="3347" spans="30:176" ht="12.75" customHeight="1" x14ac:dyDescent="0.2">
      <c r="AD3347" s="63">
        <v>36202</v>
      </c>
      <c r="AE3347" s="64">
        <v>36373</v>
      </c>
      <c r="AF3347" s="68" t="s">
        <v>5412</v>
      </c>
      <c r="AG3347" s="66" t="s">
        <v>5413</v>
      </c>
      <c r="AH3347" s="67">
        <v>1.9350000000000001</v>
      </c>
      <c r="AI3347" s="68" t="s">
        <v>2280</v>
      </c>
      <c r="AJ3347" s="67">
        <v>0</v>
      </c>
      <c r="AK3347" s="69">
        <v>-500000</v>
      </c>
      <c r="FT3347" s="14"/>
    </row>
    <row r="3348" spans="30:176" ht="12.75" customHeight="1" x14ac:dyDescent="0.2">
      <c r="AD3348" s="63">
        <v>36249</v>
      </c>
      <c r="AE3348" s="64">
        <v>36373</v>
      </c>
      <c r="AF3348" s="68" t="s">
        <v>5460</v>
      </c>
      <c r="AG3348" s="66" t="s">
        <v>5461</v>
      </c>
      <c r="AH3348" s="67">
        <v>2.0449999999999999</v>
      </c>
      <c r="AI3348" s="68" t="s">
        <v>2280</v>
      </c>
      <c r="AJ3348" s="67">
        <v>0</v>
      </c>
      <c r="AK3348" s="69">
        <v>1500000</v>
      </c>
      <c r="FT3348" s="14"/>
    </row>
    <row r="3349" spans="30:176" ht="12.75" customHeight="1" x14ac:dyDescent="0.2">
      <c r="AD3349" s="63">
        <v>36278</v>
      </c>
      <c r="AE3349" s="64">
        <v>36373</v>
      </c>
      <c r="AF3349" s="68" t="s">
        <v>5537</v>
      </c>
      <c r="AG3349" s="66" t="s">
        <v>5538</v>
      </c>
      <c r="AH3349" s="67">
        <v>2.4049999999999998</v>
      </c>
      <c r="AI3349" s="68" t="s">
        <v>2280</v>
      </c>
      <c r="AJ3349" s="67">
        <v>0</v>
      </c>
      <c r="AK3349" s="69">
        <v>1000000</v>
      </c>
      <c r="FT3349" s="14"/>
    </row>
    <row r="3350" spans="30:176" ht="12.75" customHeight="1" x14ac:dyDescent="0.2">
      <c r="AD3350" s="63">
        <v>36278</v>
      </c>
      <c r="AE3350" s="64">
        <v>36373</v>
      </c>
      <c r="AF3350" s="68" t="s">
        <v>5537</v>
      </c>
      <c r="AG3350" s="66" t="s">
        <v>5538</v>
      </c>
      <c r="AH3350" s="67">
        <v>2.4</v>
      </c>
      <c r="AI3350" s="68" t="s">
        <v>2280</v>
      </c>
      <c r="AJ3350" s="67">
        <v>0</v>
      </c>
      <c r="AK3350" s="69">
        <v>1000000</v>
      </c>
      <c r="FT3350" s="14"/>
    </row>
    <row r="3351" spans="30:176" ht="12.75" customHeight="1" x14ac:dyDescent="0.2">
      <c r="AD3351" s="63">
        <v>36286</v>
      </c>
      <c r="AE3351" s="64">
        <v>36373</v>
      </c>
      <c r="AF3351" s="68" t="s">
        <v>5544</v>
      </c>
      <c r="AG3351" s="66" t="s">
        <v>5545</v>
      </c>
      <c r="AH3351" s="67">
        <v>2.38</v>
      </c>
      <c r="AI3351" s="68" t="s">
        <v>2254</v>
      </c>
      <c r="AJ3351" s="67">
        <v>0</v>
      </c>
      <c r="AK3351" s="69">
        <v>-1000000</v>
      </c>
      <c r="FT3351" s="14"/>
    </row>
    <row r="3352" spans="30:176" ht="12.75" customHeight="1" x14ac:dyDescent="0.2">
      <c r="AD3352" s="63">
        <v>36286</v>
      </c>
      <c r="AE3352" s="64">
        <v>36373</v>
      </c>
      <c r="AF3352" s="68" t="s">
        <v>5544</v>
      </c>
      <c r="AG3352" s="66" t="s">
        <v>5545</v>
      </c>
      <c r="AH3352" s="67">
        <v>2.335</v>
      </c>
      <c r="AI3352" s="68" t="s">
        <v>2254</v>
      </c>
      <c r="AJ3352" s="67">
        <v>0</v>
      </c>
      <c r="AK3352" s="69">
        <v>-2000000</v>
      </c>
      <c r="FT3352" s="14"/>
    </row>
    <row r="3353" spans="30:176" ht="12.75" customHeight="1" x14ac:dyDescent="0.2">
      <c r="AD3353" s="63">
        <v>36294</v>
      </c>
      <c r="AE3353" s="64">
        <v>36373</v>
      </c>
      <c r="AF3353" s="68" t="s">
        <v>5552</v>
      </c>
      <c r="AG3353" s="66" t="s">
        <v>5553</v>
      </c>
      <c r="AH3353" s="67">
        <v>2.3250000000000002</v>
      </c>
      <c r="AI3353" s="68" t="s">
        <v>2254</v>
      </c>
      <c r="AJ3353" s="67">
        <v>0</v>
      </c>
      <c r="AK3353" s="69">
        <v>1000000</v>
      </c>
      <c r="FT3353" s="14"/>
    </row>
    <row r="3354" spans="30:176" ht="12.75" customHeight="1" x14ac:dyDescent="0.2">
      <c r="AD3354" s="63">
        <v>36298</v>
      </c>
      <c r="AE3354" s="64">
        <v>36373</v>
      </c>
      <c r="AF3354" s="68" t="s">
        <v>5556</v>
      </c>
      <c r="AG3354" s="66" t="s">
        <v>5557</v>
      </c>
      <c r="AH3354" s="67">
        <v>2.3450000000000002</v>
      </c>
      <c r="AI3354" s="68" t="s">
        <v>2254</v>
      </c>
      <c r="AJ3354" s="67">
        <v>0</v>
      </c>
      <c r="AK3354" s="69">
        <v>500000</v>
      </c>
      <c r="FT3354" s="14"/>
    </row>
    <row r="3355" spans="30:176" ht="12.75" customHeight="1" x14ac:dyDescent="0.2">
      <c r="AD3355" s="63">
        <v>36298</v>
      </c>
      <c r="AE3355" s="64">
        <v>36373</v>
      </c>
      <c r="AF3355" s="68" t="s">
        <v>5556</v>
      </c>
      <c r="AG3355" s="66" t="s">
        <v>5557</v>
      </c>
      <c r="AH3355" s="67">
        <v>2.33</v>
      </c>
      <c r="AI3355" s="68" t="s">
        <v>2254</v>
      </c>
      <c r="AJ3355" s="67">
        <v>0</v>
      </c>
      <c r="AK3355" s="69">
        <v>300000</v>
      </c>
      <c r="FT3355" s="14"/>
    </row>
    <row r="3356" spans="30:176" ht="12.75" customHeight="1" x14ac:dyDescent="0.2">
      <c r="AD3356" s="63">
        <v>36298</v>
      </c>
      <c r="AE3356" s="64">
        <v>36373</v>
      </c>
      <c r="AF3356" s="68" t="s">
        <v>5556</v>
      </c>
      <c r="AG3356" s="66" t="s">
        <v>5557</v>
      </c>
      <c r="AH3356" s="67">
        <v>2.3149999999999999</v>
      </c>
      <c r="AI3356" s="68" t="s">
        <v>2254</v>
      </c>
      <c r="AJ3356" s="67">
        <v>0</v>
      </c>
      <c r="AK3356" s="69">
        <v>500000</v>
      </c>
      <c r="FT3356" s="14"/>
    </row>
    <row r="3357" spans="30:176" ht="12.75" customHeight="1" x14ac:dyDescent="0.2">
      <c r="AD3357" s="63">
        <v>36300</v>
      </c>
      <c r="AE3357" s="64">
        <v>36373</v>
      </c>
      <c r="AF3357" s="68" t="s">
        <v>5560</v>
      </c>
      <c r="AG3357" s="66" t="s">
        <v>5561</v>
      </c>
      <c r="AH3357" s="67">
        <v>2.2749999999999999</v>
      </c>
      <c r="AI3357" s="68" t="s">
        <v>2254</v>
      </c>
      <c r="AJ3357" s="67">
        <v>0</v>
      </c>
      <c r="AK3357" s="69">
        <v>-500000</v>
      </c>
      <c r="FT3357" s="14"/>
    </row>
    <row r="3358" spans="30:176" ht="12.75" customHeight="1" x14ac:dyDescent="0.2">
      <c r="AD3358" s="63">
        <v>36314</v>
      </c>
      <c r="AE3358" s="64">
        <v>36373</v>
      </c>
      <c r="AF3358" s="68" t="s">
        <v>5573</v>
      </c>
      <c r="AG3358" s="66" t="s">
        <v>5578</v>
      </c>
      <c r="AH3358" s="67">
        <v>2.2450000000000001</v>
      </c>
      <c r="AI3358" s="68" t="s">
        <v>2254</v>
      </c>
      <c r="AJ3358" s="67">
        <v>0</v>
      </c>
      <c r="AK3358" s="69">
        <v>500000</v>
      </c>
      <c r="FT3358" s="14"/>
    </row>
    <row r="3359" spans="30:176" ht="12.75" customHeight="1" x14ac:dyDescent="0.2">
      <c r="AD3359" s="63">
        <v>36314</v>
      </c>
      <c r="AE3359" s="64">
        <v>36373</v>
      </c>
      <c r="AF3359" s="68" t="s">
        <v>5574</v>
      </c>
      <c r="AG3359" s="66" t="s">
        <v>5609</v>
      </c>
      <c r="AH3359" s="67">
        <v>2.415</v>
      </c>
      <c r="AI3359" s="68" t="s">
        <v>2254</v>
      </c>
      <c r="AJ3359" s="67">
        <v>0</v>
      </c>
      <c r="AK3359" s="69">
        <v>-500000</v>
      </c>
      <c r="FT3359" s="14"/>
    </row>
    <row r="3360" spans="30:176" ht="12.75" customHeight="1" x14ac:dyDescent="0.2">
      <c r="AD3360" s="63">
        <v>36322</v>
      </c>
      <c r="AE3360" s="64">
        <v>36373</v>
      </c>
      <c r="AF3360" s="68" t="s">
        <v>5627</v>
      </c>
      <c r="AG3360" s="66" t="s">
        <v>5628</v>
      </c>
      <c r="AH3360" s="67">
        <v>2.3650000000000002</v>
      </c>
      <c r="AI3360" s="68" t="s">
        <v>2254</v>
      </c>
      <c r="AJ3360" s="67">
        <v>0</v>
      </c>
      <c r="AK3360" s="69">
        <v>-1000000</v>
      </c>
      <c r="FT3360" s="14"/>
    </row>
    <row r="3361" spans="30:176" ht="12.75" customHeight="1" x14ac:dyDescent="0.2">
      <c r="AD3361" s="63">
        <v>36326</v>
      </c>
      <c r="AE3361" s="64">
        <v>36373</v>
      </c>
      <c r="AF3361" s="68" t="s">
        <v>5631</v>
      </c>
      <c r="AG3361" s="66" t="s">
        <v>5632</v>
      </c>
      <c r="AH3361" s="67">
        <v>2.3849999999999998</v>
      </c>
      <c r="AI3361" s="68" t="s">
        <v>2254</v>
      </c>
      <c r="AJ3361" s="67">
        <v>0</v>
      </c>
      <c r="AK3361" s="69">
        <v>1000000</v>
      </c>
      <c r="FT3361" s="14"/>
    </row>
    <row r="3362" spans="30:176" ht="12.75" customHeight="1" x14ac:dyDescent="0.2">
      <c r="AD3362" s="63">
        <v>36343</v>
      </c>
      <c r="AE3362" s="64">
        <v>36373</v>
      </c>
      <c r="AF3362" s="68" t="s">
        <v>47</v>
      </c>
      <c r="AG3362" s="66" t="s">
        <v>49</v>
      </c>
      <c r="AH3362" s="67">
        <v>2.34</v>
      </c>
      <c r="AI3362" s="68" t="s">
        <v>2254</v>
      </c>
      <c r="AJ3362" s="67">
        <v>0</v>
      </c>
      <c r="AK3362" s="69">
        <v>-1000000</v>
      </c>
      <c r="FT3362" s="14"/>
    </row>
    <row r="3363" spans="30:176" ht="12.75" customHeight="1" x14ac:dyDescent="0.2">
      <c r="AD3363" s="63">
        <v>36348</v>
      </c>
      <c r="AE3363" s="64">
        <v>36373</v>
      </c>
      <c r="AF3363" s="68" t="s">
        <v>50</v>
      </c>
      <c r="AG3363" s="66" t="s">
        <v>51</v>
      </c>
      <c r="AH3363" s="67">
        <v>2.2000000000000002</v>
      </c>
      <c r="AI3363" s="68" t="s">
        <v>2254</v>
      </c>
      <c r="AJ3363" s="67">
        <v>0</v>
      </c>
      <c r="AK3363" s="69">
        <v>-1000000</v>
      </c>
      <c r="FT3363" s="14"/>
    </row>
    <row r="3364" spans="30:176" ht="12.75" customHeight="1" x14ac:dyDescent="0.2">
      <c r="AD3364" s="63">
        <v>36350</v>
      </c>
      <c r="AE3364" s="64">
        <v>36373</v>
      </c>
      <c r="AF3364" s="68" t="s">
        <v>52</v>
      </c>
      <c r="AG3364" s="66" t="s">
        <v>53</v>
      </c>
      <c r="AH3364" s="67">
        <v>2.1549999999999998</v>
      </c>
      <c r="AI3364" s="68" t="s">
        <v>2254</v>
      </c>
      <c r="AJ3364" s="67">
        <v>0</v>
      </c>
      <c r="AK3364" s="69">
        <v>-1000000</v>
      </c>
      <c r="FT3364" s="14"/>
    </row>
    <row r="3365" spans="30:176" ht="12.75" customHeight="1" x14ac:dyDescent="0.2">
      <c r="AD3365" s="63">
        <v>36353</v>
      </c>
      <c r="AE3365" s="64">
        <v>36373</v>
      </c>
      <c r="AF3365" s="68" t="s">
        <v>54</v>
      </c>
      <c r="AG3365" s="66" t="s">
        <v>55</v>
      </c>
      <c r="AH3365" s="67">
        <v>2.15</v>
      </c>
      <c r="AI3365" s="68" t="s">
        <v>2254</v>
      </c>
      <c r="AJ3365" s="67">
        <v>0</v>
      </c>
      <c r="AK3365" s="69">
        <v>2000000</v>
      </c>
      <c r="FT3365" s="14"/>
    </row>
    <row r="3366" spans="30:176" ht="12.75" customHeight="1" x14ac:dyDescent="0.2">
      <c r="AD3366" s="63">
        <v>36356</v>
      </c>
      <c r="AE3366" s="64">
        <v>36373</v>
      </c>
      <c r="AF3366" s="68" t="s">
        <v>58</v>
      </c>
      <c r="AG3366" s="66" t="s">
        <v>59</v>
      </c>
      <c r="AH3366" s="67">
        <v>2.133</v>
      </c>
      <c r="AI3366" s="68" t="s">
        <v>2254</v>
      </c>
      <c r="AJ3366" s="67">
        <v>0</v>
      </c>
      <c r="AK3366" s="69">
        <v>-1000000</v>
      </c>
      <c r="FT3366" s="14"/>
    </row>
    <row r="3367" spans="30:176" ht="12.75" customHeight="1" x14ac:dyDescent="0.2">
      <c r="AD3367" s="63">
        <v>36356</v>
      </c>
      <c r="AE3367" s="64">
        <v>36373</v>
      </c>
      <c r="AF3367" s="68" t="s">
        <v>58</v>
      </c>
      <c r="AG3367" s="66" t="s">
        <v>59</v>
      </c>
      <c r="AH3367" s="67">
        <v>2.145</v>
      </c>
      <c r="AI3367" s="68" t="s">
        <v>2254</v>
      </c>
      <c r="AJ3367" s="67">
        <v>0</v>
      </c>
      <c r="AK3367" s="69">
        <v>-1000000</v>
      </c>
      <c r="FT3367" s="14"/>
    </row>
    <row r="3368" spans="30:176" ht="12.75" customHeight="1" x14ac:dyDescent="0.2">
      <c r="AD3368" s="63">
        <v>36356</v>
      </c>
      <c r="AE3368" s="64">
        <v>36373</v>
      </c>
      <c r="AF3368" s="68" t="s">
        <v>58</v>
      </c>
      <c r="AG3368" s="66" t="s">
        <v>59</v>
      </c>
      <c r="AH3368" s="67">
        <v>2.17</v>
      </c>
      <c r="AI3368" s="68" t="s">
        <v>2254</v>
      </c>
      <c r="AJ3368" s="67">
        <v>0</v>
      </c>
      <c r="AK3368" s="69">
        <v>-1000000</v>
      </c>
      <c r="FT3368" s="14"/>
    </row>
    <row r="3369" spans="30:176" ht="12.75" customHeight="1" x14ac:dyDescent="0.2">
      <c r="AD3369" s="63">
        <v>36361</v>
      </c>
      <c r="AE3369" s="64">
        <v>36373</v>
      </c>
      <c r="AF3369" s="68" t="s">
        <v>60</v>
      </c>
      <c r="AG3369" s="66" t="s">
        <v>61</v>
      </c>
      <c r="AH3369" s="67">
        <v>2.23</v>
      </c>
      <c r="AI3369" s="68" t="s">
        <v>2254</v>
      </c>
      <c r="AJ3369" s="67">
        <v>0</v>
      </c>
      <c r="AK3369" s="69">
        <v>4000000</v>
      </c>
      <c r="FT3369" s="14"/>
    </row>
    <row r="3370" spans="30:176" ht="12.75" customHeight="1" x14ac:dyDescent="0.2">
      <c r="AD3370" s="63">
        <v>36361</v>
      </c>
      <c r="AE3370" s="64">
        <v>36373</v>
      </c>
      <c r="AF3370" s="68" t="s">
        <v>60</v>
      </c>
      <c r="AG3370" s="66" t="s">
        <v>61</v>
      </c>
      <c r="AH3370" s="67">
        <v>2.2250000000000001</v>
      </c>
      <c r="AI3370" s="68" t="s">
        <v>2254</v>
      </c>
      <c r="AJ3370" s="67">
        <v>0</v>
      </c>
      <c r="AK3370" s="69">
        <v>4000000</v>
      </c>
      <c r="FT3370" s="14"/>
    </row>
    <row r="3371" spans="30:176" ht="12.75" customHeight="1" x14ac:dyDescent="0.2">
      <c r="AD3371" s="63">
        <v>36364</v>
      </c>
      <c r="AE3371" s="64">
        <v>36373</v>
      </c>
      <c r="AF3371" s="68" t="s">
        <v>71</v>
      </c>
      <c r="AG3371" s="66" t="s">
        <v>72</v>
      </c>
      <c r="AH3371" s="67">
        <v>2.395</v>
      </c>
      <c r="AI3371" s="68" t="s">
        <v>2254</v>
      </c>
      <c r="AJ3371" s="67">
        <v>0</v>
      </c>
      <c r="AK3371" s="69">
        <v>3205000</v>
      </c>
      <c r="FT3371" s="14"/>
    </row>
    <row r="3372" spans="30:176" ht="12.75" x14ac:dyDescent="0.2">
      <c r="AD3372" s="63">
        <v>36364</v>
      </c>
      <c r="AE3372" s="64">
        <v>36373</v>
      </c>
      <c r="AF3372" s="68" t="s">
        <v>71</v>
      </c>
      <c r="AG3372" s="66" t="s">
        <v>72</v>
      </c>
      <c r="AH3372" s="67">
        <v>2.395</v>
      </c>
      <c r="AI3372" s="68" t="s">
        <v>2280</v>
      </c>
      <c r="AJ3372" s="67">
        <v>0</v>
      </c>
      <c r="AK3372" s="69">
        <v>-3205000</v>
      </c>
      <c r="FT3372" s="14"/>
    </row>
    <row r="3373" spans="30:176" ht="12.75" x14ac:dyDescent="0.2">
      <c r="AK3373" s="69">
        <f>SUM(AK3327:AK3372)</f>
        <v>4700000</v>
      </c>
      <c r="FT3373" s="14" t="s">
        <v>2099</v>
      </c>
    </row>
    <row r="3374" spans="30:176" ht="12.75" x14ac:dyDescent="0.2">
      <c r="FT3374" s="14" t="s">
        <v>2099</v>
      </c>
    </row>
    <row r="3375" spans="30:176" ht="12.75" x14ac:dyDescent="0.2">
      <c r="AD3375" s="63">
        <v>35185</v>
      </c>
      <c r="AE3375" s="64">
        <v>36404</v>
      </c>
      <c r="AF3375" s="65" t="s">
        <v>3544</v>
      </c>
      <c r="AG3375" s="66" t="s">
        <v>5301</v>
      </c>
      <c r="AH3375" s="67">
        <v>1.7949999999999999</v>
      </c>
      <c r="AI3375" s="68" t="s">
        <v>2245</v>
      </c>
      <c r="AJ3375" s="67">
        <v>0</v>
      </c>
      <c r="AK3375" s="69">
        <v>1000000</v>
      </c>
      <c r="FT3375" s="14"/>
    </row>
    <row r="3376" spans="30:176" ht="12.75" x14ac:dyDescent="0.2">
      <c r="AD3376" s="63">
        <v>35495</v>
      </c>
      <c r="AE3376" s="64">
        <v>36404</v>
      </c>
      <c r="AF3376" s="68" t="s">
        <v>4547</v>
      </c>
      <c r="AG3376" s="66" t="s">
        <v>4548</v>
      </c>
      <c r="AH3376" s="67">
        <v>2.1671999999999998</v>
      </c>
      <c r="AI3376" s="68" t="s">
        <v>2280</v>
      </c>
      <c r="AJ3376" s="67">
        <v>0</v>
      </c>
      <c r="AK3376" s="69">
        <v>150000</v>
      </c>
      <c r="FT3376" s="14"/>
    </row>
    <row r="3377" spans="30:176" ht="12.75" x14ac:dyDescent="0.2">
      <c r="AD3377" s="63">
        <v>35607</v>
      </c>
      <c r="AE3377" s="64">
        <v>36404</v>
      </c>
      <c r="AF3377" s="68" t="s">
        <v>3702</v>
      </c>
      <c r="AG3377" s="66" t="s">
        <v>3703</v>
      </c>
      <c r="AH3377" s="67">
        <v>2.04</v>
      </c>
      <c r="AI3377" s="68" t="s">
        <v>2280</v>
      </c>
      <c r="AJ3377" s="67">
        <v>0</v>
      </c>
      <c r="AK3377" s="69">
        <v>500000</v>
      </c>
      <c r="FT3377" s="14"/>
    </row>
    <row r="3378" spans="30:176" ht="12.75" x14ac:dyDescent="0.2">
      <c r="AD3378" s="63">
        <v>35613</v>
      </c>
      <c r="AE3378" s="64">
        <v>36404</v>
      </c>
      <c r="AF3378" s="68" t="s">
        <v>5198</v>
      </c>
      <c r="AG3378" s="66" t="s">
        <v>5199</v>
      </c>
      <c r="AH3378" s="67">
        <v>2.0299999999999998</v>
      </c>
      <c r="AI3378" s="68" t="s">
        <v>2280</v>
      </c>
      <c r="AJ3378" s="67">
        <v>0</v>
      </c>
      <c r="AK3378" s="69">
        <v>2500000</v>
      </c>
      <c r="FT3378" s="14"/>
    </row>
    <row r="3379" spans="30:176" ht="12.75" x14ac:dyDescent="0.2">
      <c r="AD3379" s="63">
        <v>35739</v>
      </c>
      <c r="AE3379" s="64">
        <v>36404</v>
      </c>
      <c r="AF3379" s="68" t="s">
        <v>5315</v>
      </c>
      <c r="AG3379" s="66" t="s">
        <v>5316</v>
      </c>
      <c r="AH3379" s="67">
        <v>2.1469999999999998</v>
      </c>
      <c r="AI3379" s="68" t="s">
        <v>2280</v>
      </c>
      <c r="AJ3379" s="67">
        <v>0</v>
      </c>
      <c r="AK3379" s="69">
        <v>3000000</v>
      </c>
      <c r="FT3379" s="14"/>
    </row>
    <row r="3380" spans="30:176" ht="12.75" x14ac:dyDescent="0.2">
      <c r="AD3380" s="63">
        <v>35957</v>
      </c>
      <c r="AE3380" s="64">
        <v>36404</v>
      </c>
      <c r="AF3380" s="68" t="s">
        <v>5008</v>
      </c>
      <c r="AG3380" s="66" t="s">
        <v>5009</v>
      </c>
      <c r="AH3380" s="67">
        <v>2.2850000000000001</v>
      </c>
      <c r="AI3380" s="68" t="s">
        <v>2280</v>
      </c>
      <c r="AJ3380" s="67">
        <v>0</v>
      </c>
      <c r="AK3380" s="69">
        <v>410000</v>
      </c>
      <c r="FT3380" s="14"/>
    </row>
    <row r="3381" spans="30:176" ht="12.75" x14ac:dyDescent="0.2">
      <c r="AD3381" s="63">
        <v>36053</v>
      </c>
      <c r="AE3381" s="64">
        <v>36404</v>
      </c>
      <c r="AF3381" s="68" t="s">
        <v>4992</v>
      </c>
      <c r="AG3381" s="66"/>
      <c r="AH3381" s="67">
        <v>2.165</v>
      </c>
      <c r="AI3381" s="68" t="s">
        <v>2280</v>
      </c>
      <c r="AJ3381" s="67">
        <v>0</v>
      </c>
      <c r="AK3381" s="69">
        <v>-1010101</v>
      </c>
      <c r="FT3381" s="14"/>
    </row>
    <row r="3382" spans="30:176" ht="12.75" x14ac:dyDescent="0.2">
      <c r="AD3382" s="63">
        <v>36152</v>
      </c>
      <c r="AE3382" s="64">
        <v>36404</v>
      </c>
      <c r="AF3382" s="68" t="s">
        <v>5309</v>
      </c>
      <c r="AG3382" s="66" t="s">
        <v>5310</v>
      </c>
      <c r="AH3382" s="67">
        <v>1.9850000000000001</v>
      </c>
      <c r="AI3382" s="68" t="s">
        <v>2280</v>
      </c>
      <c r="AJ3382" s="67">
        <v>0</v>
      </c>
      <c r="AK3382" s="69">
        <v>500000</v>
      </c>
      <c r="FT3382" s="14"/>
    </row>
    <row r="3383" spans="30:176" ht="12.75" x14ac:dyDescent="0.2">
      <c r="AD3383" s="63">
        <v>36153</v>
      </c>
      <c r="AE3383" s="64">
        <v>36404</v>
      </c>
      <c r="AF3383" s="68" t="s">
        <v>5290</v>
      </c>
      <c r="AG3383" s="66" t="s">
        <v>5291</v>
      </c>
      <c r="AH3383" s="67">
        <v>1.9950000000000001</v>
      </c>
      <c r="AI3383" s="68" t="s">
        <v>2280</v>
      </c>
      <c r="AJ3383" s="67">
        <v>0</v>
      </c>
      <c r="AK3383" s="69">
        <v>500000</v>
      </c>
      <c r="FT3383" s="14"/>
    </row>
    <row r="3384" spans="30:176" ht="12.75" x14ac:dyDescent="0.2">
      <c r="AD3384" s="63">
        <v>36157</v>
      </c>
      <c r="AE3384" s="64">
        <v>36404</v>
      </c>
      <c r="AF3384" s="68" t="s">
        <v>5344</v>
      </c>
      <c r="AG3384" s="66" t="s">
        <v>5345</v>
      </c>
      <c r="AH3384" s="67">
        <v>1.97</v>
      </c>
      <c r="AI3384" s="68" t="s">
        <v>2254</v>
      </c>
      <c r="AJ3384" s="67">
        <v>0</v>
      </c>
      <c r="AK3384" s="69">
        <v>1000000</v>
      </c>
      <c r="FT3384" s="14"/>
    </row>
    <row r="3385" spans="30:176" ht="12.75" x14ac:dyDescent="0.2">
      <c r="AD3385" s="63">
        <v>36157</v>
      </c>
      <c r="AE3385" s="64">
        <v>36404</v>
      </c>
      <c r="AF3385" s="68" t="s">
        <v>5344</v>
      </c>
      <c r="AG3385" s="66" t="s">
        <v>5345</v>
      </c>
      <c r="AH3385" s="67">
        <v>1.96</v>
      </c>
      <c r="AI3385" s="68" t="s">
        <v>2254</v>
      </c>
      <c r="AJ3385" s="67">
        <v>0</v>
      </c>
      <c r="AK3385" s="69">
        <v>500000</v>
      </c>
      <c r="FT3385" s="14"/>
    </row>
    <row r="3386" spans="30:176" ht="12.75" x14ac:dyDescent="0.2">
      <c r="AD3386" s="63">
        <v>36173</v>
      </c>
      <c r="AE3386" s="64">
        <v>36404</v>
      </c>
      <c r="AF3386" s="68" t="s">
        <v>5367</v>
      </c>
      <c r="AG3386" s="66" t="s">
        <v>5368</v>
      </c>
      <c r="AH3386" s="67">
        <v>1.94</v>
      </c>
      <c r="AI3386" s="68" t="s">
        <v>2254</v>
      </c>
      <c r="AJ3386" s="67">
        <v>0</v>
      </c>
      <c r="AK3386" s="69">
        <v>1010101</v>
      </c>
      <c r="FT3386" s="14"/>
    </row>
    <row r="3387" spans="30:176" ht="12.75" x14ac:dyDescent="0.2">
      <c r="AD3387" s="63">
        <v>36173</v>
      </c>
      <c r="AE3387" s="64">
        <v>36404</v>
      </c>
      <c r="AF3387" s="68" t="s">
        <v>5367</v>
      </c>
      <c r="AG3387" s="66" t="s">
        <v>5369</v>
      </c>
      <c r="AH3387" s="67">
        <v>1.96</v>
      </c>
      <c r="AI3387" s="68" t="s">
        <v>2254</v>
      </c>
      <c r="AJ3387" s="67">
        <v>0</v>
      </c>
      <c r="AK3387" s="69">
        <v>-1000000</v>
      </c>
      <c r="FT3387" s="14"/>
    </row>
    <row r="3388" spans="30:176" ht="12.75" x14ac:dyDescent="0.2">
      <c r="AD3388" s="63">
        <v>36173</v>
      </c>
      <c r="AE3388" s="64">
        <v>36404</v>
      </c>
      <c r="AF3388" s="68" t="s">
        <v>5367</v>
      </c>
      <c r="AG3388" s="66" t="s">
        <v>5369</v>
      </c>
      <c r="AH3388" s="67">
        <v>1.94</v>
      </c>
      <c r="AI3388" s="68" t="s">
        <v>2254</v>
      </c>
      <c r="AJ3388" s="67">
        <v>0</v>
      </c>
      <c r="AK3388" s="69">
        <v>-1500000</v>
      </c>
      <c r="FT3388" s="14"/>
    </row>
    <row r="3389" spans="30:176" ht="12.75" x14ac:dyDescent="0.2">
      <c r="AD3389" s="63">
        <v>36173</v>
      </c>
      <c r="AE3389" s="64">
        <v>36404</v>
      </c>
      <c r="AF3389" s="68" t="s">
        <v>5367</v>
      </c>
      <c r="AG3389" s="66" t="s">
        <v>5369</v>
      </c>
      <c r="AH3389" s="67">
        <v>1.94</v>
      </c>
      <c r="AI3389" s="68" t="s">
        <v>2254</v>
      </c>
      <c r="AJ3389" s="67">
        <v>0</v>
      </c>
      <c r="AK3389" s="69">
        <v>-350000</v>
      </c>
      <c r="FT3389" s="14"/>
    </row>
    <row r="3390" spans="30:176" ht="12.75" x14ac:dyDescent="0.2">
      <c r="AD3390" s="63">
        <v>36182</v>
      </c>
      <c r="AE3390" s="64">
        <v>36404</v>
      </c>
      <c r="AF3390" s="68" t="s">
        <v>5377</v>
      </c>
      <c r="AG3390" s="66"/>
      <c r="AH3390" s="67">
        <v>1.9750000000000001</v>
      </c>
      <c r="AI3390" s="68" t="s">
        <v>2254</v>
      </c>
      <c r="AJ3390" s="67">
        <v>0</v>
      </c>
      <c r="AK3390" s="69">
        <v>-1000000</v>
      </c>
      <c r="FT3390" s="14"/>
    </row>
    <row r="3391" spans="30:176" ht="12.75" x14ac:dyDescent="0.2">
      <c r="AD3391" s="63">
        <v>36182</v>
      </c>
      <c r="AE3391" s="64">
        <v>36404</v>
      </c>
      <c r="AF3391" s="68" t="s">
        <v>5377</v>
      </c>
      <c r="AG3391" s="66"/>
      <c r="AH3391" s="67">
        <v>1.9750000000000001</v>
      </c>
      <c r="AI3391" s="68" t="s">
        <v>2254</v>
      </c>
      <c r="AJ3391" s="67">
        <v>0</v>
      </c>
      <c r="AK3391" s="69">
        <v>-2000000</v>
      </c>
      <c r="FT3391" s="14"/>
    </row>
    <row r="3392" spans="30:176" ht="12.75" x14ac:dyDescent="0.2">
      <c r="AD3392" s="63">
        <v>36182</v>
      </c>
      <c r="AE3392" s="64">
        <v>36404</v>
      </c>
      <c r="AF3392" s="68" t="s">
        <v>5377</v>
      </c>
      <c r="AG3392" s="66"/>
      <c r="AH3392" s="67">
        <v>1.9650000000000001</v>
      </c>
      <c r="AI3392" s="68" t="s">
        <v>2254</v>
      </c>
      <c r="AJ3392" s="67">
        <v>0</v>
      </c>
      <c r="AK3392" s="69">
        <v>-2000000</v>
      </c>
      <c r="FT3392" s="14"/>
    </row>
    <row r="3393" spans="30:176" ht="12.75" x14ac:dyDescent="0.2">
      <c r="AD3393" s="63">
        <v>36185</v>
      </c>
      <c r="AE3393" s="64">
        <v>36404</v>
      </c>
      <c r="AF3393" s="68" t="s">
        <v>5378</v>
      </c>
      <c r="AG3393" s="66"/>
      <c r="AH3393" s="67">
        <v>1.9350000000000001</v>
      </c>
      <c r="AI3393" s="68" t="s">
        <v>2280</v>
      </c>
      <c r="AJ3393" s="67">
        <v>0</v>
      </c>
      <c r="AK3393" s="69">
        <v>-1000000</v>
      </c>
      <c r="FT3393" s="14"/>
    </row>
    <row r="3394" spans="30:176" ht="12.75" x14ac:dyDescent="0.2">
      <c r="AD3394" s="63">
        <v>36195</v>
      </c>
      <c r="AE3394" s="64">
        <v>36404</v>
      </c>
      <c r="AF3394" s="68" t="s">
        <v>5395</v>
      </c>
      <c r="AG3394" s="66" t="s">
        <v>5396</v>
      </c>
      <c r="AH3394" s="67">
        <v>1.9750000000000001</v>
      </c>
      <c r="AI3394" s="68" t="s">
        <v>2280</v>
      </c>
      <c r="AJ3394" s="67">
        <v>0</v>
      </c>
      <c r="AK3394" s="69">
        <v>-400000</v>
      </c>
      <c r="FT3394" s="14"/>
    </row>
    <row r="3395" spans="30:176" ht="12.75" x14ac:dyDescent="0.2">
      <c r="AD3395" s="63">
        <v>36195</v>
      </c>
      <c r="AE3395" s="64">
        <v>36404</v>
      </c>
      <c r="AF3395" s="68" t="s">
        <v>5395</v>
      </c>
      <c r="AG3395" s="66" t="s">
        <v>5396</v>
      </c>
      <c r="AH3395" s="67">
        <v>1.98</v>
      </c>
      <c r="AI3395" s="68" t="s">
        <v>2280</v>
      </c>
      <c r="AJ3395" s="67">
        <v>0</v>
      </c>
      <c r="AK3395" s="69">
        <v>-2000000</v>
      </c>
      <c r="FT3395" s="14"/>
    </row>
    <row r="3396" spans="30:176" ht="12.75" x14ac:dyDescent="0.2">
      <c r="AD3396" s="63">
        <v>36201</v>
      </c>
      <c r="AE3396" s="64">
        <v>36404</v>
      </c>
      <c r="AF3396" s="68" t="s">
        <v>5399</v>
      </c>
      <c r="AG3396" s="66" t="s">
        <v>5411</v>
      </c>
      <c r="AH3396" s="67">
        <v>1.97</v>
      </c>
      <c r="AI3396" s="68" t="s">
        <v>2254</v>
      </c>
      <c r="AJ3396" s="67">
        <v>0</v>
      </c>
      <c r="AK3396" s="69">
        <v>-1000000</v>
      </c>
      <c r="FT3396" s="14"/>
    </row>
    <row r="3397" spans="30:176" ht="12.75" x14ac:dyDescent="0.2">
      <c r="AD3397" s="63">
        <v>36262</v>
      </c>
      <c r="AE3397" s="64">
        <v>36404</v>
      </c>
      <c r="AF3397" s="68" t="s">
        <v>5472</v>
      </c>
      <c r="AG3397" s="66" t="s">
        <v>5473</v>
      </c>
      <c r="AH3397" s="67">
        <v>2.1800000000000002</v>
      </c>
      <c r="AI3397" s="68" t="s">
        <v>2254</v>
      </c>
      <c r="AJ3397" s="67">
        <v>0</v>
      </c>
      <c r="AK3397" s="69">
        <v>300000</v>
      </c>
      <c r="FT3397" s="14"/>
    </row>
    <row r="3398" spans="30:176" ht="12.75" x14ac:dyDescent="0.2">
      <c r="AD3398" s="63">
        <v>36263</v>
      </c>
      <c r="AE3398" s="64">
        <v>36404</v>
      </c>
      <c r="AF3398" s="68" t="s">
        <v>5474</v>
      </c>
      <c r="AG3398" s="66" t="s">
        <v>5475</v>
      </c>
      <c r="AH3398" s="67">
        <v>2.2000000000000002</v>
      </c>
      <c r="AI3398" s="68" t="s">
        <v>2254</v>
      </c>
      <c r="AJ3398" s="67">
        <v>0</v>
      </c>
      <c r="AK3398" s="69">
        <v>500000</v>
      </c>
      <c r="FT3398" s="14"/>
    </row>
    <row r="3399" spans="30:176" ht="12.75" x14ac:dyDescent="0.2">
      <c r="AD3399" s="63">
        <v>36263</v>
      </c>
      <c r="AE3399" s="64">
        <v>36404</v>
      </c>
      <c r="AF3399" s="68" t="s">
        <v>5474</v>
      </c>
      <c r="AG3399" s="66" t="s">
        <v>5475</v>
      </c>
      <c r="AH3399" s="67">
        <v>2.2000000000000002</v>
      </c>
      <c r="AI3399" s="68" t="s">
        <v>2254</v>
      </c>
      <c r="AJ3399" s="67">
        <v>0</v>
      </c>
      <c r="AK3399" s="69">
        <v>500000</v>
      </c>
      <c r="FT3399" s="14"/>
    </row>
    <row r="3400" spans="30:176" ht="12.75" x14ac:dyDescent="0.2">
      <c r="AD3400" s="63">
        <v>36264</v>
      </c>
      <c r="AE3400" s="64">
        <v>36404</v>
      </c>
      <c r="AF3400" s="68" t="s">
        <v>5476</v>
      </c>
      <c r="AG3400" s="66" t="s">
        <v>5477</v>
      </c>
      <c r="AH3400" s="67">
        <v>2.1800000000000002</v>
      </c>
      <c r="AI3400" s="68" t="s">
        <v>2254</v>
      </c>
      <c r="AJ3400" s="67">
        <v>0</v>
      </c>
      <c r="AK3400" s="69">
        <v>1000000</v>
      </c>
      <c r="FT3400" s="14"/>
    </row>
    <row r="3401" spans="30:176" ht="12.75" x14ac:dyDescent="0.2">
      <c r="AD3401" s="63">
        <v>36265</v>
      </c>
      <c r="AE3401" s="64">
        <v>36404</v>
      </c>
      <c r="AF3401" s="68" t="s">
        <v>5478</v>
      </c>
      <c r="AG3401" s="66" t="s">
        <v>5480</v>
      </c>
      <c r="AH3401" s="67">
        <v>2.19</v>
      </c>
      <c r="AI3401" s="68" t="s">
        <v>2254</v>
      </c>
      <c r="AJ3401" s="67">
        <v>0</v>
      </c>
      <c r="AK3401" s="69">
        <v>1000000</v>
      </c>
      <c r="FT3401" s="14"/>
    </row>
    <row r="3402" spans="30:176" ht="12.75" x14ac:dyDescent="0.2">
      <c r="AD3402" s="63">
        <v>36279</v>
      </c>
      <c r="AE3402" s="64">
        <v>36404</v>
      </c>
      <c r="AF3402" s="68" t="s">
        <v>5539</v>
      </c>
      <c r="AG3402" s="66" t="s">
        <v>5540</v>
      </c>
      <c r="AH3402" s="67">
        <v>2.2999999999999998</v>
      </c>
      <c r="AI3402" s="68" t="s">
        <v>2254</v>
      </c>
      <c r="AJ3402" s="67">
        <v>0</v>
      </c>
      <c r="AK3402" s="69">
        <v>-1000000</v>
      </c>
      <c r="FT3402" s="14"/>
    </row>
    <row r="3403" spans="30:176" ht="12.75" x14ac:dyDescent="0.2">
      <c r="AD3403" s="63">
        <v>36286</v>
      </c>
      <c r="AE3403" s="64">
        <v>36404</v>
      </c>
      <c r="AF3403" s="68" t="s">
        <v>5544</v>
      </c>
      <c r="AG3403" s="66" t="s">
        <v>5545</v>
      </c>
      <c r="AH3403" s="67">
        <v>2.355</v>
      </c>
      <c r="AI3403" s="68" t="s">
        <v>2254</v>
      </c>
      <c r="AJ3403" s="67">
        <v>0</v>
      </c>
      <c r="AK3403" s="69">
        <v>1000000</v>
      </c>
      <c r="FT3403" s="14"/>
    </row>
    <row r="3404" spans="30:176" ht="12.75" x14ac:dyDescent="0.2">
      <c r="AD3404" s="63">
        <v>36298</v>
      </c>
      <c r="AE3404" s="64">
        <v>36404</v>
      </c>
      <c r="AF3404" s="68" t="s">
        <v>5556</v>
      </c>
      <c r="AG3404" s="66" t="s">
        <v>5557</v>
      </c>
      <c r="AH3404" s="67">
        <v>2.355</v>
      </c>
      <c r="AI3404" s="68" t="s">
        <v>2254</v>
      </c>
      <c r="AJ3404" s="67">
        <v>0</v>
      </c>
      <c r="AK3404" s="69">
        <v>500000</v>
      </c>
      <c r="FT3404" s="14"/>
    </row>
    <row r="3405" spans="30:176" ht="12.75" x14ac:dyDescent="0.2">
      <c r="AD3405" s="63">
        <v>36335</v>
      </c>
      <c r="AE3405" s="64">
        <v>36404</v>
      </c>
      <c r="AF3405" s="68" t="s">
        <v>41</v>
      </c>
      <c r="AG3405" s="66" t="s">
        <v>42</v>
      </c>
      <c r="AH3405" s="67">
        <v>2.34</v>
      </c>
      <c r="AI3405" s="68" t="s">
        <v>2254</v>
      </c>
      <c r="AJ3405" s="67">
        <v>0</v>
      </c>
      <c r="AK3405" s="69">
        <v>1000000</v>
      </c>
      <c r="FT3405" s="14"/>
    </row>
    <row r="3406" spans="30:176" ht="12.75" x14ac:dyDescent="0.2">
      <c r="AD3406" s="63">
        <v>36340</v>
      </c>
      <c r="AE3406" s="64">
        <v>36404</v>
      </c>
      <c r="AF3406" s="68" t="s">
        <v>45</v>
      </c>
      <c r="AG3406" s="66" t="s">
        <v>46</v>
      </c>
      <c r="AH3406" s="67">
        <v>2.4049999999999998</v>
      </c>
      <c r="AI3406" s="68" t="s">
        <v>2254</v>
      </c>
      <c r="AJ3406" s="67">
        <v>0</v>
      </c>
      <c r="AK3406" s="69">
        <v>1000000</v>
      </c>
      <c r="FT3406" s="14"/>
    </row>
    <row r="3407" spans="30:176" ht="12.75" x14ac:dyDescent="0.2">
      <c r="AD3407" s="63">
        <v>36348</v>
      </c>
      <c r="AE3407" s="64">
        <v>36404</v>
      </c>
      <c r="AF3407" s="68" t="s">
        <v>50</v>
      </c>
      <c r="AG3407" s="66" t="s">
        <v>51</v>
      </c>
      <c r="AH3407" s="67">
        <v>2.2200000000000002</v>
      </c>
      <c r="AI3407" s="68" t="s">
        <v>2254</v>
      </c>
      <c r="AJ3407" s="67">
        <v>0</v>
      </c>
      <c r="AK3407" s="69">
        <v>-1000000</v>
      </c>
      <c r="FT3407" s="14"/>
    </row>
    <row r="3408" spans="30:176" ht="12.75" x14ac:dyDescent="0.2">
      <c r="AD3408" s="63">
        <v>36350</v>
      </c>
      <c r="AE3408" s="64">
        <v>36404</v>
      </c>
      <c r="AF3408" s="68" t="s">
        <v>52</v>
      </c>
      <c r="AG3408" s="66" t="s">
        <v>53</v>
      </c>
      <c r="AH3408" s="67">
        <v>2.165</v>
      </c>
      <c r="AI3408" s="68" t="s">
        <v>2254</v>
      </c>
      <c r="AJ3408" s="67">
        <v>0</v>
      </c>
      <c r="AK3408" s="69">
        <v>-1000000</v>
      </c>
      <c r="FT3408" s="14"/>
    </row>
    <row r="3409" spans="30:176" ht="12.75" x14ac:dyDescent="0.2">
      <c r="AD3409" s="63">
        <v>36350</v>
      </c>
      <c r="AE3409" s="64">
        <v>36404</v>
      </c>
      <c r="AF3409" s="68" t="s">
        <v>52</v>
      </c>
      <c r="AG3409" s="66" t="s">
        <v>53</v>
      </c>
      <c r="AH3409" s="67">
        <v>2.1749999999999998</v>
      </c>
      <c r="AI3409" s="68" t="s">
        <v>2254</v>
      </c>
      <c r="AJ3409" s="67">
        <v>0</v>
      </c>
      <c r="AK3409" s="69">
        <v>-1000000</v>
      </c>
      <c r="FT3409" s="14"/>
    </row>
    <row r="3410" spans="30:176" ht="12.75" x14ac:dyDescent="0.2">
      <c r="AD3410" s="63">
        <v>36350</v>
      </c>
      <c r="AE3410" s="64">
        <v>36404</v>
      </c>
      <c r="AF3410" s="68" t="s">
        <v>52</v>
      </c>
      <c r="AG3410" s="66" t="s">
        <v>53</v>
      </c>
      <c r="AH3410" s="67">
        <v>2.1850000000000001</v>
      </c>
      <c r="AI3410" s="68" t="s">
        <v>2254</v>
      </c>
      <c r="AJ3410" s="67">
        <v>0</v>
      </c>
      <c r="AK3410" s="69">
        <v>-1000000</v>
      </c>
      <c r="FT3410" s="14"/>
    </row>
    <row r="3411" spans="30:176" ht="12.75" x14ac:dyDescent="0.2">
      <c r="AD3411" s="63">
        <v>36353</v>
      </c>
      <c r="AE3411" s="64">
        <v>36404</v>
      </c>
      <c r="AF3411" s="68" t="s">
        <v>54</v>
      </c>
      <c r="AG3411" s="66" t="s">
        <v>55</v>
      </c>
      <c r="AH3411" s="67">
        <v>2.1425000000000001</v>
      </c>
      <c r="AI3411" s="68" t="s">
        <v>2254</v>
      </c>
      <c r="AJ3411" s="67">
        <v>0</v>
      </c>
      <c r="AK3411" s="69">
        <v>-1000000</v>
      </c>
      <c r="FT3411" s="14"/>
    </row>
    <row r="3412" spans="30:176" ht="12.75" x14ac:dyDescent="0.2">
      <c r="AD3412" s="63">
        <v>36353</v>
      </c>
      <c r="AE3412" s="64">
        <v>36404</v>
      </c>
      <c r="AF3412" s="68" t="s">
        <v>54</v>
      </c>
      <c r="AG3412" s="66" t="s">
        <v>55</v>
      </c>
      <c r="AH3412" s="67">
        <v>2.16</v>
      </c>
      <c r="AI3412" s="68" t="s">
        <v>2254</v>
      </c>
      <c r="AJ3412" s="67">
        <v>0</v>
      </c>
      <c r="AK3412" s="69">
        <v>-1000000</v>
      </c>
      <c r="FT3412" s="14"/>
    </row>
    <row r="3413" spans="30:176" ht="12.75" x14ac:dyDescent="0.2">
      <c r="AD3413" s="63">
        <v>36353</v>
      </c>
      <c r="AE3413" s="64">
        <v>36404</v>
      </c>
      <c r="AF3413" s="68" t="s">
        <v>54</v>
      </c>
      <c r="AG3413" s="66" t="s">
        <v>55</v>
      </c>
      <c r="AH3413" s="67">
        <v>2.1349999999999998</v>
      </c>
      <c r="AI3413" s="68" t="s">
        <v>2254</v>
      </c>
      <c r="AJ3413" s="67">
        <v>0</v>
      </c>
      <c r="AK3413" s="69">
        <v>-1000000</v>
      </c>
      <c r="FT3413" s="14"/>
    </row>
    <row r="3414" spans="30:176" ht="12.75" x14ac:dyDescent="0.2">
      <c r="AD3414" s="63">
        <v>36353</v>
      </c>
      <c r="AE3414" s="64">
        <v>36404</v>
      </c>
      <c r="AF3414" s="68" t="s">
        <v>54</v>
      </c>
      <c r="AG3414" s="66" t="s">
        <v>55</v>
      </c>
      <c r="AH3414" s="67">
        <v>2.165</v>
      </c>
      <c r="AI3414" s="68" t="s">
        <v>2254</v>
      </c>
      <c r="AJ3414" s="67">
        <v>0</v>
      </c>
      <c r="AK3414" s="69">
        <v>-1000000</v>
      </c>
      <c r="FT3414" s="14"/>
    </row>
    <row r="3415" spans="30:176" ht="12.75" x14ac:dyDescent="0.2">
      <c r="AD3415" s="63">
        <v>36353</v>
      </c>
      <c r="AE3415" s="64">
        <v>36404</v>
      </c>
      <c r="AF3415" s="68" t="s">
        <v>54</v>
      </c>
      <c r="AG3415" s="66" t="s">
        <v>55</v>
      </c>
      <c r="AH3415" s="67">
        <v>2.1800000000000002</v>
      </c>
      <c r="AI3415" s="68" t="s">
        <v>2254</v>
      </c>
      <c r="AJ3415" s="67">
        <v>0</v>
      </c>
      <c r="AK3415" s="69">
        <v>-2000000</v>
      </c>
      <c r="FT3415" s="14"/>
    </row>
    <row r="3416" spans="30:176" ht="12.75" x14ac:dyDescent="0.2">
      <c r="AD3416" s="63">
        <v>36353</v>
      </c>
      <c r="AE3416" s="64">
        <v>36404</v>
      </c>
      <c r="AF3416" s="68" t="s">
        <v>54</v>
      </c>
      <c r="AG3416" s="66" t="s">
        <v>55</v>
      </c>
      <c r="AH3416" s="67">
        <v>2.145</v>
      </c>
      <c r="AI3416" s="68" t="s">
        <v>2254</v>
      </c>
      <c r="AJ3416" s="67">
        <v>0</v>
      </c>
      <c r="AK3416" s="69">
        <v>-1000000</v>
      </c>
      <c r="FT3416" s="14"/>
    </row>
    <row r="3417" spans="30:176" ht="12.75" x14ac:dyDescent="0.2">
      <c r="AD3417" s="63">
        <v>36354</v>
      </c>
      <c r="AE3417" s="64">
        <v>36404</v>
      </c>
      <c r="AF3417" s="68" t="s">
        <v>56</v>
      </c>
      <c r="AG3417" s="66" t="s">
        <v>57</v>
      </c>
      <c r="AH3417" s="67">
        <v>2.2000000000000002</v>
      </c>
      <c r="AI3417" s="68" t="s">
        <v>2254</v>
      </c>
      <c r="AJ3417" s="67">
        <v>0</v>
      </c>
      <c r="AK3417" s="69">
        <v>-1000000</v>
      </c>
      <c r="FT3417" s="14"/>
    </row>
    <row r="3418" spans="30:176" ht="12.75" x14ac:dyDescent="0.2">
      <c r="AD3418" s="63">
        <v>36362</v>
      </c>
      <c r="AE3418" s="64">
        <v>36404</v>
      </c>
      <c r="AF3418" s="68" t="s">
        <v>62</v>
      </c>
      <c r="AG3418" s="66" t="s">
        <v>63</v>
      </c>
      <c r="AH3418" s="67">
        <v>2.2650000000000001</v>
      </c>
      <c r="AI3418" s="68" t="s">
        <v>2254</v>
      </c>
      <c r="AJ3418" s="67">
        <v>0</v>
      </c>
      <c r="AK3418" s="69">
        <v>500000</v>
      </c>
      <c r="FT3418" s="14"/>
    </row>
    <row r="3419" spans="30:176" ht="12.75" x14ac:dyDescent="0.2">
      <c r="AD3419" s="63">
        <v>36362</v>
      </c>
      <c r="AE3419" s="64">
        <v>36404</v>
      </c>
      <c r="AF3419" s="68" t="s">
        <v>62</v>
      </c>
      <c r="AG3419" s="66" t="s">
        <v>63</v>
      </c>
      <c r="AH3419" s="67">
        <v>2.2650000000000001</v>
      </c>
      <c r="AI3419" s="68" t="s">
        <v>2254</v>
      </c>
      <c r="AJ3419" s="67">
        <v>0</v>
      </c>
      <c r="AK3419" s="69">
        <v>1000000</v>
      </c>
      <c r="FT3419" s="14"/>
    </row>
    <row r="3420" spans="30:176" ht="12.75" x14ac:dyDescent="0.2">
      <c r="AD3420" s="63">
        <v>36363</v>
      </c>
      <c r="AE3420" s="64">
        <v>36404</v>
      </c>
      <c r="AF3420" s="68" t="s">
        <v>69</v>
      </c>
      <c r="AG3420" s="66" t="s">
        <v>70</v>
      </c>
      <c r="AH3420" s="67">
        <v>2.31</v>
      </c>
      <c r="AI3420" s="68" t="s">
        <v>2254</v>
      </c>
      <c r="AJ3420" s="67">
        <v>0</v>
      </c>
      <c r="AK3420" s="69">
        <v>2000000</v>
      </c>
      <c r="FT3420" s="14"/>
    </row>
    <row r="3421" spans="30:176" ht="12.75" x14ac:dyDescent="0.2">
      <c r="AD3421" s="63">
        <v>36363</v>
      </c>
      <c r="AE3421" s="64">
        <v>36404</v>
      </c>
      <c r="AF3421" s="68" t="s">
        <v>69</v>
      </c>
      <c r="AG3421" s="66" t="s">
        <v>70</v>
      </c>
      <c r="AH3421" s="67">
        <v>2.3050000000000002</v>
      </c>
      <c r="AI3421" s="68" t="s">
        <v>2254</v>
      </c>
      <c r="AJ3421" s="67">
        <v>0</v>
      </c>
      <c r="AK3421" s="69">
        <v>1000000</v>
      </c>
      <c r="FT3421" s="14"/>
    </row>
    <row r="3422" spans="30:176" ht="12.75" x14ac:dyDescent="0.2">
      <c r="AD3422" s="63">
        <v>36363</v>
      </c>
      <c r="AE3422" s="64">
        <v>36404</v>
      </c>
      <c r="AF3422" s="68" t="s">
        <v>69</v>
      </c>
      <c r="AG3422" s="66" t="s">
        <v>70</v>
      </c>
      <c r="AH3422" s="67">
        <v>2.2999999999999998</v>
      </c>
      <c r="AI3422" s="68" t="s">
        <v>2254</v>
      </c>
      <c r="AJ3422" s="67">
        <v>0</v>
      </c>
      <c r="AK3422" s="69">
        <v>500000</v>
      </c>
      <c r="FT3422" s="14"/>
    </row>
    <row r="3423" spans="30:176" ht="12.75" x14ac:dyDescent="0.2">
      <c r="AD3423" s="63">
        <v>36363</v>
      </c>
      <c r="AE3423" s="64">
        <v>36404</v>
      </c>
      <c r="AF3423" s="68" t="s">
        <v>69</v>
      </c>
      <c r="AG3423" s="66" t="s">
        <v>70</v>
      </c>
      <c r="AH3423" s="67">
        <v>2.2690000000000001</v>
      </c>
      <c r="AI3423" s="68" t="s">
        <v>2254</v>
      </c>
      <c r="AJ3423" s="67">
        <v>0</v>
      </c>
      <c r="AK3423" s="69">
        <v>1000000</v>
      </c>
      <c r="FT3423" s="14"/>
    </row>
    <row r="3424" spans="30:176" ht="12.75" x14ac:dyDescent="0.2">
      <c r="AD3424" s="63">
        <v>36368</v>
      </c>
      <c r="AE3424" s="64">
        <v>36404</v>
      </c>
      <c r="AF3424" s="68" t="s">
        <v>73</v>
      </c>
      <c r="AG3424" s="66" t="s">
        <v>74</v>
      </c>
      <c r="AH3424" s="67">
        <v>2.5575000000000001</v>
      </c>
      <c r="AI3424" s="68" t="s">
        <v>2254</v>
      </c>
      <c r="AJ3424" s="67">
        <v>0</v>
      </c>
      <c r="AK3424" s="69">
        <v>2000000</v>
      </c>
      <c r="FT3424" s="14"/>
    </row>
    <row r="3425" spans="30:176" ht="12.75" x14ac:dyDescent="0.2">
      <c r="AD3425" s="63">
        <v>36368</v>
      </c>
      <c r="AE3425" s="64">
        <v>36404</v>
      </c>
      <c r="AF3425" s="68" t="s">
        <v>73</v>
      </c>
      <c r="AG3425" s="66" t="s">
        <v>74</v>
      </c>
      <c r="AH3425" s="67">
        <v>2.5750000000000002</v>
      </c>
      <c r="AI3425" s="68" t="s">
        <v>2254</v>
      </c>
      <c r="AJ3425" s="67">
        <v>0</v>
      </c>
      <c r="AK3425" s="69">
        <v>1500000</v>
      </c>
      <c r="FT3425" s="14"/>
    </row>
    <row r="3426" spans="30:176" ht="12.75" x14ac:dyDescent="0.2">
      <c r="AD3426" s="63">
        <v>36369</v>
      </c>
      <c r="AE3426" s="64">
        <v>36404</v>
      </c>
      <c r="AF3426" s="68" t="s">
        <v>75</v>
      </c>
      <c r="AG3426" s="66" t="s">
        <v>76</v>
      </c>
      <c r="AH3426" s="67">
        <v>2.61</v>
      </c>
      <c r="AI3426" s="68" t="s">
        <v>2254</v>
      </c>
      <c r="AJ3426" s="67">
        <v>0</v>
      </c>
      <c r="AK3426" s="69">
        <v>1000000</v>
      </c>
      <c r="FT3426" s="14"/>
    </row>
    <row r="3427" spans="30:176" ht="12.75" x14ac:dyDescent="0.2">
      <c r="AD3427" s="63">
        <v>36369</v>
      </c>
      <c r="AE3427" s="64">
        <v>36404</v>
      </c>
      <c r="AF3427" s="68" t="s">
        <v>75</v>
      </c>
      <c r="AG3427" s="66" t="s">
        <v>76</v>
      </c>
      <c r="AH3427" s="67">
        <v>2.6</v>
      </c>
      <c r="AI3427" s="68" t="s">
        <v>2254</v>
      </c>
      <c r="AJ3427" s="67">
        <v>0</v>
      </c>
      <c r="AK3427" s="69">
        <v>1000000</v>
      </c>
      <c r="FT3427" s="14"/>
    </row>
    <row r="3428" spans="30:176" ht="12.75" x14ac:dyDescent="0.2">
      <c r="AD3428" s="63">
        <v>36370</v>
      </c>
      <c r="AE3428" s="64">
        <v>36404</v>
      </c>
      <c r="AF3428" s="68" t="s">
        <v>77</v>
      </c>
      <c r="AG3428" s="66" t="s">
        <v>78</v>
      </c>
      <c r="AH3428" s="67">
        <v>2.67</v>
      </c>
      <c r="AI3428" s="68" t="s">
        <v>2254</v>
      </c>
      <c r="AJ3428" s="67">
        <v>0</v>
      </c>
      <c r="AK3428" s="69">
        <v>1000000</v>
      </c>
      <c r="FT3428" s="14"/>
    </row>
    <row r="3429" spans="30:176" ht="12.75" x14ac:dyDescent="0.2">
      <c r="AD3429" s="63">
        <v>36370</v>
      </c>
      <c r="AE3429" s="64">
        <v>36404</v>
      </c>
      <c r="AF3429" s="68" t="s">
        <v>77</v>
      </c>
      <c r="AG3429" s="66" t="s">
        <v>78</v>
      </c>
      <c r="AH3429" s="67">
        <v>2.65</v>
      </c>
      <c r="AI3429" s="68" t="s">
        <v>2254</v>
      </c>
      <c r="AJ3429" s="67">
        <v>0</v>
      </c>
      <c r="AK3429" s="69">
        <v>1000000</v>
      </c>
      <c r="FT3429" s="14"/>
    </row>
    <row r="3430" spans="30:176" ht="12.75" x14ac:dyDescent="0.2">
      <c r="AD3430" s="63">
        <v>36370</v>
      </c>
      <c r="AE3430" s="64">
        <v>36404</v>
      </c>
      <c r="AF3430" s="68" t="s">
        <v>77</v>
      </c>
      <c r="AG3430" s="66" t="s">
        <v>78</v>
      </c>
      <c r="AH3430" s="67">
        <v>2.585</v>
      </c>
      <c r="AI3430" s="68" t="s">
        <v>2254</v>
      </c>
      <c r="AJ3430" s="67">
        <v>0</v>
      </c>
      <c r="AK3430" s="69">
        <v>1000000</v>
      </c>
      <c r="FT3430" s="14"/>
    </row>
    <row r="3431" spans="30:176" ht="12.75" x14ac:dyDescent="0.2">
      <c r="AD3431" s="63">
        <v>36374</v>
      </c>
      <c r="AE3431" s="64">
        <v>36404</v>
      </c>
      <c r="AF3431" s="68" t="s">
        <v>79</v>
      </c>
      <c r="AG3431" s="66" t="s">
        <v>80</v>
      </c>
      <c r="AH3431" s="67">
        <v>2.52</v>
      </c>
      <c r="AI3431" s="68" t="s">
        <v>2254</v>
      </c>
      <c r="AJ3431" s="67">
        <v>0</v>
      </c>
      <c r="AK3431" s="69">
        <v>1000000</v>
      </c>
      <c r="FT3431" s="14"/>
    </row>
    <row r="3432" spans="30:176" ht="12.75" x14ac:dyDescent="0.2">
      <c r="AD3432" s="63">
        <v>36375</v>
      </c>
      <c r="AE3432" s="64">
        <v>36404</v>
      </c>
      <c r="AF3432" s="68" t="s">
        <v>81</v>
      </c>
      <c r="AG3432" s="66" t="s">
        <v>82</v>
      </c>
      <c r="AH3432" s="67">
        <v>2.585</v>
      </c>
      <c r="AI3432" s="68" t="s">
        <v>2254</v>
      </c>
      <c r="AJ3432" s="67">
        <v>0</v>
      </c>
      <c r="AK3432" s="69">
        <v>1000000</v>
      </c>
      <c r="FT3432" s="14"/>
    </row>
    <row r="3433" spans="30:176" ht="12.75" x14ac:dyDescent="0.2">
      <c r="AD3433" s="63">
        <v>36376</v>
      </c>
      <c r="AE3433" s="64">
        <v>36404</v>
      </c>
      <c r="AF3433" s="68" t="s">
        <v>83</v>
      </c>
      <c r="AG3433" s="66" t="s">
        <v>84</v>
      </c>
      <c r="AH3433" s="67">
        <v>2.645</v>
      </c>
      <c r="AI3433" s="68" t="s">
        <v>2254</v>
      </c>
      <c r="AJ3433" s="67">
        <v>0</v>
      </c>
      <c r="AK3433" s="69">
        <v>1000000</v>
      </c>
      <c r="FT3433" s="14"/>
    </row>
    <row r="3434" spans="30:176" ht="12.75" x14ac:dyDescent="0.2">
      <c r="AD3434" s="63">
        <v>36377</v>
      </c>
      <c r="AE3434" s="64">
        <v>36404</v>
      </c>
      <c r="AF3434" s="68" t="s">
        <v>85</v>
      </c>
      <c r="AG3434" s="66" t="s">
        <v>86</v>
      </c>
      <c r="AH3434" s="67">
        <v>2.65</v>
      </c>
      <c r="AI3434" s="68" t="s">
        <v>2254</v>
      </c>
      <c r="AJ3434" s="67">
        <v>0</v>
      </c>
      <c r="AK3434" s="69">
        <v>1000000</v>
      </c>
      <c r="FT3434" s="14"/>
    </row>
    <row r="3435" spans="30:176" ht="12.75" x14ac:dyDescent="0.2">
      <c r="AD3435" s="63">
        <v>36377</v>
      </c>
      <c r="AE3435" s="64">
        <v>36404</v>
      </c>
      <c r="AF3435" s="68" t="s">
        <v>85</v>
      </c>
      <c r="AG3435" s="66" t="s">
        <v>86</v>
      </c>
      <c r="AH3435" s="67">
        <v>2.69</v>
      </c>
      <c r="AI3435" s="68" t="s">
        <v>2254</v>
      </c>
      <c r="AJ3435" s="67">
        <v>0</v>
      </c>
      <c r="AK3435" s="69">
        <v>1000000</v>
      </c>
      <c r="FT3435" s="14"/>
    </row>
    <row r="3436" spans="30:176" ht="12.75" x14ac:dyDescent="0.2">
      <c r="AD3436" s="63">
        <v>36377</v>
      </c>
      <c r="AE3436" s="64">
        <v>36404</v>
      </c>
      <c r="AF3436" s="68" t="s">
        <v>85</v>
      </c>
      <c r="AG3436" s="66" t="s">
        <v>86</v>
      </c>
      <c r="AH3436" s="67">
        <v>2.72</v>
      </c>
      <c r="AI3436" s="68" t="s">
        <v>2254</v>
      </c>
      <c r="AJ3436" s="67">
        <v>0</v>
      </c>
      <c r="AK3436" s="69">
        <v>1000000</v>
      </c>
      <c r="FT3436" s="14"/>
    </row>
    <row r="3437" spans="30:176" ht="12.75" x14ac:dyDescent="0.2">
      <c r="AD3437" s="63">
        <v>36381</v>
      </c>
      <c r="AE3437" s="64">
        <v>36404</v>
      </c>
      <c r="AF3437" s="68" t="s">
        <v>87</v>
      </c>
      <c r="AG3437" s="66" t="s">
        <v>90</v>
      </c>
      <c r="AH3437" s="67">
        <v>2.65</v>
      </c>
      <c r="AI3437" s="68" t="s">
        <v>2254</v>
      </c>
      <c r="AJ3437" s="67">
        <v>0</v>
      </c>
      <c r="AK3437" s="69">
        <v>-3000000</v>
      </c>
      <c r="FT3437" s="14"/>
    </row>
    <row r="3438" spans="30:176" ht="12.75" x14ac:dyDescent="0.2">
      <c r="AD3438" s="63">
        <v>36381</v>
      </c>
      <c r="AE3438" s="64">
        <v>36404</v>
      </c>
      <c r="AF3438" s="68" t="s">
        <v>87</v>
      </c>
      <c r="AG3438" s="66" t="s">
        <v>91</v>
      </c>
      <c r="AH3438" s="67">
        <v>2.69</v>
      </c>
      <c r="AI3438" s="68" t="s">
        <v>2254</v>
      </c>
      <c r="AJ3438" s="67">
        <v>0</v>
      </c>
      <c r="AK3438" s="69">
        <v>1000000</v>
      </c>
      <c r="FT3438" s="14"/>
    </row>
    <row r="3439" spans="30:176" ht="12.75" x14ac:dyDescent="0.2">
      <c r="AD3439" s="63">
        <v>36381</v>
      </c>
      <c r="AE3439" s="64">
        <v>36404</v>
      </c>
      <c r="AF3439" s="68" t="s">
        <v>87</v>
      </c>
      <c r="AG3439" s="66" t="s">
        <v>91</v>
      </c>
      <c r="AH3439" s="67">
        <v>2.7349999999999999</v>
      </c>
      <c r="AI3439" s="68" t="s">
        <v>2254</v>
      </c>
      <c r="AJ3439" s="67">
        <v>0</v>
      </c>
      <c r="AK3439" s="69">
        <v>-1000000</v>
      </c>
      <c r="FT3439" s="14"/>
    </row>
    <row r="3440" spans="30:176" ht="12.75" x14ac:dyDescent="0.2">
      <c r="AD3440" s="63">
        <v>36382</v>
      </c>
      <c r="AE3440" s="64">
        <v>36404</v>
      </c>
      <c r="AF3440" s="68" t="s">
        <v>88</v>
      </c>
      <c r="AG3440" s="66" t="s">
        <v>89</v>
      </c>
      <c r="AH3440" s="67">
        <v>2.7725</v>
      </c>
      <c r="AI3440" s="68" t="s">
        <v>2254</v>
      </c>
      <c r="AJ3440" s="67">
        <v>0</v>
      </c>
      <c r="AK3440" s="69">
        <v>1000000</v>
      </c>
      <c r="FT3440" s="14"/>
    </row>
    <row r="3441" spans="30:176" ht="12.75" x14ac:dyDescent="0.2">
      <c r="AD3441" s="63">
        <v>36382</v>
      </c>
      <c r="AE3441" s="64">
        <v>36404</v>
      </c>
      <c r="AF3441" s="68" t="s">
        <v>88</v>
      </c>
      <c r="AG3441" s="66" t="s">
        <v>89</v>
      </c>
      <c r="AH3441" s="67">
        <v>2.76</v>
      </c>
      <c r="AI3441" s="68" t="s">
        <v>2254</v>
      </c>
      <c r="AJ3441" s="67">
        <v>0</v>
      </c>
      <c r="AK3441" s="69">
        <v>2000000</v>
      </c>
      <c r="FT3441" s="14"/>
    </row>
    <row r="3442" spans="30:176" ht="12.75" x14ac:dyDescent="0.2">
      <c r="AD3442" s="63">
        <v>36384</v>
      </c>
      <c r="AE3442" s="64">
        <v>36404</v>
      </c>
      <c r="AF3442" s="68" t="s">
        <v>92</v>
      </c>
      <c r="AG3442" s="66" t="s">
        <v>93</v>
      </c>
      <c r="AH3442" s="67">
        <v>2.7</v>
      </c>
      <c r="AI3442" s="68" t="s">
        <v>2254</v>
      </c>
      <c r="AJ3442" s="67">
        <v>0</v>
      </c>
      <c r="AK3442" s="69">
        <v>-3000000</v>
      </c>
      <c r="FT3442" s="14"/>
    </row>
    <row r="3443" spans="30:176" ht="12.75" x14ac:dyDescent="0.2">
      <c r="AD3443" s="63">
        <v>36384</v>
      </c>
      <c r="AE3443" s="64">
        <v>36404</v>
      </c>
      <c r="AF3443" s="68" t="s">
        <v>92</v>
      </c>
      <c r="AG3443" s="66" t="s">
        <v>93</v>
      </c>
      <c r="AH3443" s="67">
        <v>2.6819999999999999</v>
      </c>
      <c r="AI3443" s="68" t="s">
        <v>2254</v>
      </c>
      <c r="AJ3443" s="67">
        <v>0</v>
      </c>
      <c r="AK3443" s="69">
        <v>-5000000</v>
      </c>
      <c r="FT3443" s="14"/>
    </row>
    <row r="3444" spans="30:176" ht="12.75" x14ac:dyDescent="0.2">
      <c r="AD3444" s="63">
        <v>36384</v>
      </c>
      <c r="AE3444" s="64">
        <v>36404</v>
      </c>
      <c r="AF3444" s="68" t="s">
        <v>92</v>
      </c>
      <c r="AG3444" s="66" t="s">
        <v>93</v>
      </c>
      <c r="AH3444" s="67">
        <v>2.68</v>
      </c>
      <c r="AI3444" s="68" t="s">
        <v>2254</v>
      </c>
      <c r="AJ3444" s="67">
        <v>0</v>
      </c>
      <c r="AK3444" s="69">
        <v>-1000000</v>
      </c>
      <c r="FT3444" s="14"/>
    </row>
    <row r="3445" spans="30:176" ht="12.75" x14ac:dyDescent="0.2">
      <c r="AD3445" s="63">
        <v>36385</v>
      </c>
      <c r="AE3445" s="64">
        <v>36404</v>
      </c>
      <c r="AF3445" s="68" t="s">
        <v>94</v>
      </c>
      <c r="AG3445" s="66"/>
      <c r="AH3445" s="67">
        <v>2.7</v>
      </c>
      <c r="AI3445" s="68" t="s">
        <v>2254</v>
      </c>
      <c r="AJ3445" s="67">
        <v>0</v>
      </c>
      <c r="AK3445" s="69">
        <v>3000000</v>
      </c>
      <c r="FT3445" s="14"/>
    </row>
    <row r="3446" spans="30:176" ht="12.75" x14ac:dyDescent="0.2">
      <c r="AD3446" s="63">
        <v>36385</v>
      </c>
      <c r="AE3446" s="64">
        <v>36404</v>
      </c>
      <c r="AF3446" s="68" t="s">
        <v>94</v>
      </c>
      <c r="AG3446" s="66"/>
      <c r="AH3446" s="67">
        <v>2.7</v>
      </c>
      <c r="AI3446" s="68" t="s">
        <v>2254</v>
      </c>
      <c r="AJ3446" s="67">
        <v>0</v>
      </c>
      <c r="AK3446" s="69">
        <v>-3000000</v>
      </c>
      <c r="FT3446" s="14"/>
    </row>
    <row r="3447" spans="30:176" ht="12.75" x14ac:dyDescent="0.2">
      <c r="AD3447" s="63">
        <v>36389</v>
      </c>
      <c r="AE3447" s="64">
        <v>36404</v>
      </c>
      <c r="AF3447" s="68" t="s">
        <v>96</v>
      </c>
      <c r="AG3447" s="66" t="s">
        <v>97</v>
      </c>
      <c r="AH3447" s="67">
        <v>2.7</v>
      </c>
      <c r="AI3447" s="68" t="s">
        <v>2254</v>
      </c>
      <c r="AJ3447" s="67">
        <v>0</v>
      </c>
      <c r="AK3447" s="69">
        <v>-1000000</v>
      </c>
      <c r="FT3447" s="14"/>
    </row>
    <row r="3448" spans="30:176" ht="12.75" x14ac:dyDescent="0.2">
      <c r="AD3448" s="63">
        <v>36389</v>
      </c>
      <c r="AE3448" s="64">
        <v>36404</v>
      </c>
      <c r="AF3448" s="68" t="s">
        <v>96</v>
      </c>
      <c r="AG3448" s="66" t="s">
        <v>97</v>
      </c>
      <c r="AH3448" s="67">
        <v>2.68</v>
      </c>
      <c r="AI3448" s="68" t="s">
        <v>2254</v>
      </c>
      <c r="AJ3448" s="67">
        <v>0</v>
      </c>
      <c r="AK3448" s="69">
        <v>-1000000</v>
      </c>
      <c r="FT3448" s="14"/>
    </row>
    <row r="3449" spans="30:176" ht="12.75" x14ac:dyDescent="0.2">
      <c r="AD3449" s="63">
        <v>36391</v>
      </c>
      <c r="AE3449" s="64">
        <v>36404</v>
      </c>
      <c r="AF3449" s="68" t="s">
        <v>98</v>
      </c>
      <c r="AG3449" s="66" t="s">
        <v>99</v>
      </c>
      <c r="AH3449" s="67">
        <v>2.89</v>
      </c>
      <c r="AI3449" s="68" t="s">
        <v>2254</v>
      </c>
      <c r="AJ3449" s="67">
        <v>0</v>
      </c>
      <c r="AK3449" s="69">
        <v>3000000</v>
      </c>
      <c r="FT3449" s="14"/>
    </row>
    <row r="3450" spans="30:176" ht="12.75" x14ac:dyDescent="0.2">
      <c r="AD3450" s="63">
        <v>36391</v>
      </c>
      <c r="AE3450" s="64">
        <v>36404</v>
      </c>
      <c r="AF3450" s="68" t="s">
        <v>98</v>
      </c>
      <c r="AG3450" s="66" t="s">
        <v>99</v>
      </c>
      <c r="AH3450" s="67">
        <v>2.875</v>
      </c>
      <c r="AI3450" s="68" t="s">
        <v>2254</v>
      </c>
      <c r="AJ3450" s="67">
        <v>0</v>
      </c>
      <c r="AK3450" s="69">
        <v>1000000</v>
      </c>
      <c r="FT3450" s="14"/>
    </row>
    <row r="3451" spans="30:176" ht="12.75" x14ac:dyDescent="0.2">
      <c r="AD3451" s="63">
        <v>36391</v>
      </c>
      <c r="AE3451" s="64">
        <v>36404</v>
      </c>
      <c r="AF3451" s="68" t="s">
        <v>98</v>
      </c>
      <c r="AG3451" s="66" t="s">
        <v>99</v>
      </c>
      <c r="AH3451" s="67">
        <v>2.8839999999999999</v>
      </c>
      <c r="AI3451" s="68" t="s">
        <v>2254</v>
      </c>
      <c r="AJ3451" s="67">
        <v>0</v>
      </c>
      <c r="AK3451" s="69">
        <v>1000000</v>
      </c>
      <c r="FT3451" s="14"/>
    </row>
    <row r="3452" spans="30:176" ht="12.75" x14ac:dyDescent="0.2">
      <c r="AD3452" s="63">
        <v>36392</v>
      </c>
      <c r="AE3452" s="64">
        <v>36404</v>
      </c>
      <c r="AF3452" s="68" t="s">
        <v>100</v>
      </c>
      <c r="AG3452" s="66" t="s">
        <v>103</v>
      </c>
      <c r="AH3452" s="67">
        <v>2.976</v>
      </c>
      <c r="AI3452" s="68" t="s">
        <v>2254</v>
      </c>
      <c r="AJ3452" s="67">
        <v>0</v>
      </c>
      <c r="AK3452" s="69">
        <v>1000000</v>
      </c>
      <c r="FT3452" s="14"/>
    </row>
    <row r="3453" spans="30:176" ht="12.75" x14ac:dyDescent="0.2">
      <c r="AD3453" s="63">
        <v>36392</v>
      </c>
      <c r="AE3453" s="64">
        <v>36404</v>
      </c>
      <c r="AF3453" s="68" t="s">
        <v>100</v>
      </c>
      <c r="AG3453" s="66" t="s">
        <v>103</v>
      </c>
      <c r="AH3453" s="67">
        <v>2.9249999999999998</v>
      </c>
      <c r="AI3453" s="68" t="s">
        <v>2254</v>
      </c>
      <c r="AJ3453" s="67">
        <v>0</v>
      </c>
      <c r="AK3453" s="69">
        <v>1000000</v>
      </c>
      <c r="FT3453" s="14"/>
    </row>
    <row r="3454" spans="30:176" ht="12.75" x14ac:dyDescent="0.2">
      <c r="AD3454" s="63">
        <v>36392</v>
      </c>
      <c r="AE3454" s="64">
        <v>36404</v>
      </c>
      <c r="AF3454" s="68" t="s">
        <v>100</v>
      </c>
      <c r="AG3454" s="66" t="s">
        <v>103</v>
      </c>
      <c r="AH3454" s="67">
        <v>2.9649999999999999</v>
      </c>
      <c r="AI3454" s="68" t="s">
        <v>2254</v>
      </c>
      <c r="AJ3454" s="67">
        <v>0</v>
      </c>
      <c r="AK3454" s="69">
        <v>1000000</v>
      </c>
      <c r="FT3454" s="14"/>
    </row>
    <row r="3455" spans="30:176" ht="12.75" x14ac:dyDescent="0.2">
      <c r="AD3455" s="63">
        <v>36392</v>
      </c>
      <c r="AE3455" s="64">
        <v>36404</v>
      </c>
      <c r="AF3455" s="68" t="s">
        <v>100</v>
      </c>
      <c r="AG3455" s="66" t="s">
        <v>103</v>
      </c>
      <c r="AH3455" s="67">
        <v>2.9449999999999998</v>
      </c>
      <c r="AI3455" s="68" t="s">
        <v>2254</v>
      </c>
      <c r="AJ3455" s="67">
        <v>0</v>
      </c>
      <c r="AK3455" s="69">
        <v>1000000</v>
      </c>
      <c r="FT3455" s="14"/>
    </row>
    <row r="3456" spans="30:176" ht="12.75" x14ac:dyDescent="0.2">
      <c r="AD3456" s="63">
        <v>36392</v>
      </c>
      <c r="AE3456" s="64">
        <v>36404</v>
      </c>
      <c r="AF3456" s="68" t="s">
        <v>100</v>
      </c>
      <c r="AG3456" s="66" t="s">
        <v>101</v>
      </c>
      <c r="AH3456" s="67">
        <v>2.9380000000000002</v>
      </c>
      <c r="AI3456" s="68" t="s">
        <v>2254</v>
      </c>
      <c r="AJ3456" s="67">
        <v>0</v>
      </c>
      <c r="AK3456" s="69">
        <v>1650000</v>
      </c>
      <c r="FT3456" s="14"/>
    </row>
    <row r="3457" spans="30:176" ht="12.75" x14ac:dyDescent="0.2">
      <c r="AD3457" s="63">
        <v>36392</v>
      </c>
      <c r="AE3457" s="64">
        <v>36404</v>
      </c>
      <c r="AF3457" s="68" t="s">
        <v>100</v>
      </c>
      <c r="AG3457" s="66" t="s">
        <v>101</v>
      </c>
      <c r="AH3457" s="67">
        <v>2.9380000000000002</v>
      </c>
      <c r="AI3457" s="68" t="s">
        <v>2280</v>
      </c>
      <c r="AJ3457" s="67">
        <v>0</v>
      </c>
      <c r="AK3457" s="69">
        <v>-1650000</v>
      </c>
      <c r="FT3457" s="14"/>
    </row>
    <row r="3458" spans="30:176" ht="12.75" x14ac:dyDescent="0.2">
      <c r="AD3458" s="63">
        <v>36395</v>
      </c>
      <c r="AE3458" s="64">
        <v>36404</v>
      </c>
      <c r="AF3458" s="68" t="s">
        <v>105</v>
      </c>
      <c r="AG3458" s="66" t="s">
        <v>106</v>
      </c>
      <c r="AH3458" s="67">
        <v>3.05</v>
      </c>
      <c r="AI3458" s="68" t="s">
        <v>2254</v>
      </c>
      <c r="AJ3458" s="67">
        <v>0</v>
      </c>
      <c r="AK3458" s="69">
        <v>1700000</v>
      </c>
      <c r="FT3458" s="14"/>
    </row>
    <row r="3459" spans="30:176" ht="12.75" x14ac:dyDescent="0.2">
      <c r="AD3459" s="63">
        <v>36395</v>
      </c>
      <c r="AE3459" s="64">
        <v>36404</v>
      </c>
      <c r="AF3459" s="68" t="s">
        <v>105</v>
      </c>
      <c r="AG3459" s="66" t="s">
        <v>106</v>
      </c>
      <c r="AH3459" s="67">
        <v>3.05</v>
      </c>
      <c r="AI3459" s="68" t="s">
        <v>2254</v>
      </c>
      <c r="AJ3459" s="67">
        <v>0</v>
      </c>
      <c r="AK3459" s="69">
        <v>1000000</v>
      </c>
      <c r="FT3459" s="14"/>
    </row>
    <row r="3460" spans="30:176" ht="12.75" x14ac:dyDescent="0.2">
      <c r="AD3460" s="63">
        <v>36395</v>
      </c>
      <c r="AE3460" s="64">
        <v>36404</v>
      </c>
      <c r="AF3460" s="68" t="s">
        <v>105</v>
      </c>
      <c r="AG3460" s="66" t="s">
        <v>106</v>
      </c>
      <c r="AH3460" s="67">
        <v>3.05</v>
      </c>
      <c r="AI3460" s="68" t="s">
        <v>2254</v>
      </c>
      <c r="AJ3460" s="67">
        <v>0</v>
      </c>
      <c r="AK3460" s="69">
        <v>1000000</v>
      </c>
      <c r="FT3460" s="14"/>
    </row>
    <row r="3461" spans="30:176" ht="12.75" x14ac:dyDescent="0.2">
      <c r="AD3461" s="63">
        <v>36396</v>
      </c>
      <c r="AE3461" s="64">
        <v>36404</v>
      </c>
      <c r="AF3461" s="68" t="s">
        <v>108</v>
      </c>
      <c r="AG3461" s="66" t="s">
        <v>109</v>
      </c>
      <c r="AH3461" s="67">
        <v>3.0049999999999999</v>
      </c>
      <c r="AI3461" s="68" t="s">
        <v>2254</v>
      </c>
      <c r="AJ3461" s="67">
        <v>0</v>
      </c>
      <c r="AK3461" s="69">
        <v>1000000</v>
      </c>
      <c r="FT3461" s="14"/>
    </row>
    <row r="3462" spans="30:176" ht="12.75" x14ac:dyDescent="0.2">
      <c r="AD3462" s="63">
        <v>36397</v>
      </c>
      <c r="AE3462" s="64">
        <v>36404</v>
      </c>
      <c r="AF3462" s="68" t="s">
        <v>110</v>
      </c>
      <c r="AG3462" s="66" t="s">
        <v>111</v>
      </c>
      <c r="AH3462" s="67">
        <v>3.105</v>
      </c>
      <c r="AI3462" s="68" t="s">
        <v>2254</v>
      </c>
      <c r="AJ3462" s="67">
        <v>0</v>
      </c>
      <c r="AK3462" s="69">
        <v>1000000</v>
      </c>
      <c r="FT3462" s="14"/>
    </row>
    <row r="3463" spans="30:176" ht="12.75" x14ac:dyDescent="0.2">
      <c r="AD3463" s="63">
        <v>36397</v>
      </c>
      <c r="AE3463" s="64">
        <v>36404</v>
      </c>
      <c r="AF3463" s="68" t="s">
        <v>110</v>
      </c>
      <c r="AG3463" s="66" t="s">
        <v>111</v>
      </c>
      <c r="AH3463" s="67">
        <v>3.08</v>
      </c>
      <c r="AI3463" s="68" t="s">
        <v>2254</v>
      </c>
      <c r="AJ3463" s="67">
        <v>0</v>
      </c>
      <c r="AK3463" s="69">
        <v>1000000</v>
      </c>
      <c r="FT3463" s="14"/>
    </row>
    <row r="3464" spans="30:176" ht="12.75" x14ac:dyDescent="0.2">
      <c r="AD3464" s="63">
        <v>36398</v>
      </c>
      <c r="AE3464" s="64">
        <v>36404</v>
      </c>
      <c r="AF3464" s="68" t="s">
        <v>112</v>
      </c>
      <c r="AG3464" s="66" t="s">
        <v>114</v>
      </c>
      <c r="AH3464" s="67">
        <v>2.94</v>
      </c>
      <c r="AI3464" s="68" t="s">
        <v>2254</v>
      </c>
      <c r="AJ3464" s="67">
        <v>0</v>
      </c>
      <c r="AK3464" s="69">
        <v>-1000000</v>
      </c>
      <c r="FT3464" s="14"/>
    </row>
    <row r="3465" spans="30:176" ht="12.75" x14ac:dyDescent="0.2">
      <c r="AD3465" s="63">
        <v>36398</v>
      </c>
      <c r="AE3465" s="64">
        <v>36404</v>
      </c>
      <c r="AF3465" s="68" t="s">
        <v>112</v>
      </c>
      <c r="AG3465" s="66" t="s">
        <v>114</v>
      </c>
      <c r="AH3465" s="67">
        <v>2.94</v>
      </c>
      <c r="AI3465" s="68" t="s">
        <v>2254</v>
      </c>
      <c r="AJ3465" s="67">
        <v>0</v>
      </c>
      <c r="AK3465" s="69">
        <v>-7000000</v>
      </c>
      <c r="FT3465" s="14"/>
    </row>
    <row r="3466" spans="30:176" ht="12.75" x14ac:dyDescent="0.2">
      <c r="AD3466" s="63">
        <v>36399</v>
      </c>
      <c r="AE3466" s="64">
        <v>36404</v>
      </c>
      <c r="AF3466" s="68" t="s">
        <v>115</v>
      </c>
      <c r="AG3466" s="66" t="s">
        <v>117</v>
      </c>
      <c r="AH3466" s="67">
        <v>2.8975</v>
      </c>
      <c r="AI3466" s="68" t="s">
        <v>2254</v>
      </c>
      <c r="AJ3466" s="67">
        <v>0</v>
      </c>
      <c r="AK3466" s="69">
        <v>-2000000</v>
      </c>
      <c r="FT3466" s="14"/>
    </row>
    <row r="3467" spans="30:176" ht="12.75" x14ac:dyDescent="0.2">
      <c r="AD3467" s="63">
        <v>36399</v>
      </c>
      <c r="AE3467" s="64">
        <v>36404</v>
      </c>
      <c r="AF3467" s="68" t="s">
        <v>115</v>
      </c>
      <c r="AG3467" s="66" t="s">
        <v>117</v>
      </c>
      <c r="AH3467" s="67">
        <v>2.875</v>
      </c>
      <c r="AI3467" s="68" t="s">
        <v>2254</v>
      </c>
      <c r="AJ3467" s="67">
        <v>0</v>
      </c>
      <c r="AK3467" s="69">
        <v>-2000000</v>
      </c>
      <c r="FT3467" s="14"/>
    </row>
    <row r="3468" spans="30:176" ht="12.75" x14ac:dyDescent="0.2">
      <c r="AD3468" s="63">
        <v>36399</v>
      </c>
      <c r="AE3468" s="64">
        <v>36404</v>
      </c>
      <c r="AF3468" s="68" t="s">
        <v>115</v>
      </c>
      <c r="AG3468" s="66" t="s">
        <v>117</v>
      </c>
      <c r="AH3468" s="67">
        <v>2.9</v>
      </c>
      <c r="AI3468" s="68" t="s">
        <v>2254</v>
      </c>
      <c r="AJ3468" s="67">
        <v>0</v>
      </c>
      <c r="AK3468" s="69">
        <v>2000000</v>
      </c>
      <c r="FT3468" s="14"/>
    </row>
    <row r="3469" spans="30:176" ht="12.75" x14ac:dyDescent="0.2">
      <c r="AD3469" s="63">
        <v>36399</v>
      </c>
      <c r="AE3469" s="64">
        <v>36404</v>
      </c>
      <c r="AF3469" s="68" t="s">
        <v>115</v>
      </c>
      <c r="AG3469" s="66" t="s">
        <v>117</v>
      </c>
      <c r="AH3469" s="67">
        <v>2.9</v>
      </c>
      <c r="AI3469" s="68" t="s">
        <v>2254</v>
      </c>
      <c r="AJ3469" s="67">
        <v>0</v>
      </c>
      <c r="AK3469" s="69">
        <v>1000000</v>
      </c>
      <c r="FT3469" s="14"/>
    </row>
    <row r="3470" spans="30:176" ht="12.75" x14ac:dyDescent="0.2">
      <c r="AK3470" s="69">
        <f>SUM(AK3375:AK3469)</f>
        <v>7810000</v>
      </c>
      <c r="FT3470" s="14" t="s">
        <v>2099</v>
      </c>
    </row>
    <row r="3472" spans="30:176" ht="11.25" x14ac:dyDescent="0.2">
      <c r="AD3472" s="63">
        <v>35495</v>
      </c>
      <c r="AE3472" s="64">
        <v>36434</v>
      </c>
      <c r="AF3472" s="68" t="s">
        <v>4547</v>
      </c>
      <c r="AG3472" s="66" t="s">
        <v>4548</v>
      </c>
      <c r="AH3472" s="67">
        <v>2.1671999999999998</v>
      </c>
      <c r="AI3472" s="68" t="s">
        <v>2280</v>
      </c>
      <c r="AJ3472" s="67">
        <v>0</v>
      </c>
      <c r="AK3472" s="69">
        <v>150000</v>
      </c>
    </row>
    <row r="3473" spans="30:37" ht="11.25" x14ac:dyDescent="0.2">
      <c r="AD3473" s="63">
        <v>35614</v>
      </c>
      <c r="AE3473" s="64">
        <v>36434</v>
      </c>
      <c r="AF3473" s="68" t="s">
        <v>5200</v>
      </c>
      <c r="AG3473" s="66" t="s">
        <v>5201</v>
      </c>
      <c r="AH3473" s="67">
        <v>2.0499999999999998</v>
      </c>
      <c r="AI3473" s="68" t="s">
        <v>2280</v>
      </c>
      <c r="AJ3473" s="67">
        <v>0</v>
      </c>
      <c r="AK3473" s="69">
        <v>4000000</v>
      </c>
    </row>
    <row r="3474" spans="30:37" ht="11.25" x14ac:dyDescent="0.2">
      <c r="AD3474" s="63">
        <v>35957</v>
      </c>
      <c r="AE3474" s="64">
        <v>36434</v>
      </c>
      <c r="AF3474" s="68" t="s">
        <v>5008</v>
      </c>
      <c r="AG3474" s="66" t="s">
        <v>5009</v>
      </c>
      <c r="AH3474" s="67">
        <v>2.3109999999999999</v>
      </c>
      <c r="AI3474" s="68" t="s">
        <v>2280</v>
      </c>
      <c r="AJ3474" s="67">
        <v>0</v>
      </c>
      <c r="AK3474" s="69">
        <v>2250000</v>
      </c>
    </row>
    <row r="3475" spans="30:37" ht="11.25" x14ac:dyDescent="0.2">
      <c r="AD3475" s="63">
        <v>35969</v>
      </c>
      <c r="AE3475" s="64">
        <v>36434</v>
      </c>
      <c r="AF3475" s="68" t="s">
        <v>4793</v>
      </c>
      <c r="AG3475" s="66" t="s">
        <v>4809</v>
      </c>
      <c r="AH3475" s="67">
        <v>2.399</v>
      </c>
      <c r="AI3475" s="68" t="s">
        <v>2280</v>
      </c>
      <c r="AJ3475" s="67">
        <v>0</v>
      </c>
      <c r="AK3475" s="69">
        <v>1670000</v>
      </c>
    </row>
    <row r="3476" spans="30:37" ht="11.25" x14ac:dyDescent="0.2">
      <c r="AD3476" s="63">
        <v>36096</v>
      </c>
      <c r="AE3476" s="64">
        <v>36434</v>
      </c>
      <c r="AF3476" s="68" t="s">
        <v>5209</v>
      </c>
      <c r="AG3476" s="66" t="s">
        <v>5210</v>
      </c>
      <c r="AH3476" s="67">
        <v>2.2149999999999999</v>
      </c>
      <c r="AI3476" s="68" t="s">
        <v>2254</v>
      </c>
      <c r="AJ3476" s="67">
        <v>0</v>
      </c>
      <c r="AK3476" s="69">
        <v>-650000</v>
      </c>
    </row>
    <row r="3477" spans="30:37" ht="11.25" x14ac:dyDescent="0.2">
      <c r="AD3477" s="63">
        <v>36130</v>
      </c>
      <c r="AE3477" s="64">
        <v>36434</v>
      </c>
      <c r="AF3477" s="68" t="s">
        <v>5215</v>
      </c>
      <c r="AG3477" s="66" t="s">
        <v>5216</v>
      </c>
      <c r="AH3477" s="67">
        <v>2.097</v>
      </c>
      <c r="AI3477" s="68" t="s">
        <v>2254</v>
      </c>
      <c r="AJ3477" s="67">
        <v>0</v>
      </c>
      <c r="AK3477" s="69">
        <v>-2100000</v>
      </c>
    </row>
    <row r="3478" spans="30:37" ht="11.25" x14ac:dyDescent="0.2">
      <c r="AD3478" s="63">
        <v>36131</v>
      </c>
      <c r="AE3478" s="64">
        <v>36434</v>
      </c>
      <c r="AF3478" s="68" t="s">
        <v>5218</v>
      </c>
      <c r="AG3478" s="66" t="s">
        <v>5219</v>
      </c>
      <c r="AH3478" s="67">
        <v>2.09</v>
      </c>
      <c r="AI3478" s="68" t="s">
        <v>2280</v>
      </c>
      <c r="AJ3478" s="67">
        <v>0</v>
      </c>
      <c r="AK3478" s="69">
        <v>-1500000</v>
      </c>
    </row>
    <row r="3479" spans="30:37" ht="11.25" x14ac:dyDescent="0.2">
      <c r="AD3479" s="63">
        <v>36152</v>
      </c>
      <c r="AE3479" s="64">
        <v>36434</v>
      </c>
      <c r="AF3479" s="68" t="s">
        <v>5309</v>
      </c>
      <c r="AG3479" s="66" t="s">
        <v>5310</v>
      </c>
      <c r="AH3479" s="67">
        <v>2.0449999999999999</v>
      </c>
      <c r="AI3479" s="68" t="s">
        <v>2280</v>
      </c>
      <c r="AJ3479" s="67">
        <v>0</v>
      </c>
      <c r="AK3479" s="69">
        <v>500000</v>
      </c>
    </row>
    <row r="3480" spans="30:37" ht="11.25" x14ac:dyDescent="0.2">
      <c r="AD3480" s="63">
        <v>36152</v>
      </c>
      <c r="AE3480" s="64">
        <v>36434</v>
      </c>
      <c r="AF3480" s="68" t="s">
        <v>5309</v>
      </c>
      <c r="AG3480" s="66" t="s">
        <v>5310</v>
      </c>
      <c r="AH3480" s="67">
        <v>2.04</v>
      </c>
      <c r="AI3480" s="68" t="s">
        <v>2280</v>
      </c>
      <c r="AJ3480" s="67">
        <v>0</v>
      </c>
      <c r="AK3480" s="69">
        <v>1000000</v>
      </c>
    </row>
    <row r="3481" spans="30:37" ht="11.25" x14ac:dyDescent="0.2">
      <c r="AD3481" s="63">
        <v>36152</v>
      </c>
      <c r="AE3481" s="64">
        <v>36434</v>
      </c>
      <c r="AF3481" s="68" t="s">
        <v>5309</v>
      </c>
      <c r="AG3481" s="66" t="s">
        <v>5310</v>
      </c>
      <c r="AH3481" s="67">
        <v>2.04</v>
      </c>
      <c r="AI3481" s="68" t="s">
        <v>2280</v>
      </c>
      <c r="AJ3481" s="67">
        <v>0</v>
      </c>
      <c r="AK3481" s="69">
        <v>1000000</v>
      </c>
    </row>
    <row r="3482" spans="30:37" ht="11.25" x14ac:dyDescent="0.2">
      <c r="AD3482" s="63">
        <v>36172</v>
      </c>
      <c r="AE3482" s="64">
        <v>36434</v>
      </c>
      <c r="AF3482" s="68" t="s">
        <v>5365</v>
      </c>
      <c r="AG3482" s="66" t="s">
        <v>5366</v>
      </c>
      <c r="AH3482" s="67">
        <v>1.99</v>
      </c>
      <c r="AI3482" s="68" t="s">
        <v>2280</v>
      </c>
      <c r="AJ3482" s="67">
        <v>0</v>
      </c>
      <c r="AK3482" s="69">
        <v>-1000000</v>
      </c>
    </row>
    <row r="3483" spans="30:37" ht="11.25" x14ac:dyDescent="0.2">
      <c r="AD3483" s="63">
        <v>36172</v>
      </c>
      <c r="AE3483" s="64">
        <v>36434</v>
      </c>
      <c r="AF3483" s="68" t="s">
        <v>5365</v>
      </c>
      <c r="AG3483" s="66" t="s">
        <v>5366</v>
      </c>
      <c r="AH3483" s="67">
        <v>2</v>
      </c>
      <c r="AI3483" s="68" t="s">
        <v>2280</v>
      </c>
      <c r="AJ3483" s="67">
        <v>0</v>
      </c>
      <c r="AK3483" s="69">
        <v>-1000000</v>
      </c>
    </row>
    <row r="3484" spans="30:37" ht="11.25" x14ac:dyDescent="0.2">
      <c r="AD3484" s="63">
        <v>36181</v>
      </c>
      <c r="AE3484" s="64">
        <v>36434</v>
      </c>
      <c r="AF3484" s="68" t="s">
        <v>5375</v>
      </c>
      <c r="AG3484" s="66"/>
      <c r="AH3484" s="67">
        <v>2.0499999999999998</v>
      </c>
      <c r="AI3484" s="68" t="s">
        <v>2280</v>
      </c>
      <c r="AJ3484" s="67">
        <v>0</v>
      </c>
      <c r="AK3484" s="69">
        <v>-1000000</v>
      </c>
    </row>
    <row r="3485" spans="30:37" ht="11.25" x14ac:dyDescent="0.2">
      <c r="AD3485" s="63">
        <v>36182</v>
      </c>
      <c r="AE3485" s="64">
        <v>36434</v>
      </c>
      <c r="AF3485" s="68" t="s">
        <v>5377</v>
      </c>
      <c r="AG3485" s="66"/>
      <c r="AH3485" s="67">
        <v>2.0249999999999999</v>
      </c>
      <c r="AI3485" s="68" t="s">
        <v>2254</v>
      </c>
      <c r="AJ3485" s="67">
        <v>0</v>
      </c>
      <c r="AK3485" s="69">
        <v>-1000000</v>
      </c>
    </row>
    <row r="3486" spans="30:37" ht="11.25" x14ac:dyDescent="0.2">
      <c r="AD3486" s="63">
        <v>36182</v>
      </c>
      <c r="AE3486" s="64">
        <v>36434</v>
      </c>
      <c r="AF3486" s="68" t="s">
        <v>5377</v>
      </c>
      <c r="AG3486" s="66"/>
      <c r="AH3486" s="67">
        <v>2.0249999999999999</v>
      </c>
      <c r="AI3486" s="68" t="s">
        <v>2254</v>
      </c>
      <c r="AJ3486" s="67">
        <v>0</v>
      </c>
      <c r="AK3486" s="69">
        <v>-1000000</v>
      </c>
    </row>
    <row r="3487" spans="30:37" ht="11.25" x14ac:dyDescent="0.2">
      <c r="AD3487" s="63">
        <v>36189</v>
      </c>
      <c r="AE3487" s="64">
        <v>36434</v>
      </c>
      <c r="AF3487" s="68" t="s">
        <v>5384</v>
      </c>
      <c r="AG3487" s="66"/>
      <c r="AH3487" s="67">
        <v>2.0249999999999999</v>
      </c>
      <c r="AI3487" s="68" t="s">
        <v>2280</v>
      </c>
      <c r="AJ3487" s="67">
        <v>0</v>
      </c>
      <c r="AK3487" s="69">
        <v>-300000</v>
      </c>
    </row>
    <row r="3488" spans="30:37" ht="11.25" x14ac:dyDescent="0.2">
      <c r="AD3488" s="63">
        <v>36195</v>
      </c>
      <c r="AE3488" s="64">
        <v>36434</v>
      </c>
      <c r="AF3488" s="68" t="s">
        <v>5395</v>
      </c>
      <c r="AG3488" s="66" t="s">
        <v>5396</v>
      </c>
      <c r="AH3488" s="67">
        <v>2.0099999999999998</v>
      </c>
      <c r="AI3488" s="68" t="s">
        <v>2280</v>
      </c>
      <c r="AJ3488" s="67">
        <v>0</v>
      </c>
      <c r="AK3488" s="69">
        <v>-1000000</v>
      </c>
    </row>
    <row r="3489" spans="30:37" ht="11.25" x14ac:dyDescent="0.2">
      <c r="AD3489" s="63">
        <v>36210</v>
      </c>
      <c r="AE3489" s="64">
        <v>36434</v>
      </c>
      <c r="AF3489" s="68" t="s">
        <v>5419</v>
      </c>
      <c r="AG3489" s="66"/>
      <c r="AH3489" s="67">
        <v>1.97</v>
      </c>
      <c r="AI3489" s="68" t="s">
        <v>2280</v>
      </c>
      <c r="AJ3489" s="67">
        <v>0</v>
      </c>
      <c r="AK3489" s="69">
        <v>-500000</v>
      </c>
    </row>
    <row r="3490" spans="30:37" ht="11.25" x14ac:dyDescent="0.2">
      <c r="AD3490" s="63">
        <v>36213</v>
      </c>
      <c r="AE3490" s="64">
        <v>36434</v>
      </c>
      <c r="AF3490" s="68" t="s">
        <v>5420</v>
      </c>
      <c r="AG3490" s="66" t="s">
        <v>5421</v>
      </c>
      <c r="AH3490" s="67">
        <v>1.94</v>
      </c>
      <c r="AI3490" s="68" t="s">
        <v>2280</v>
      </c>
      <c r="AJ3490" s="67">
        <v>0</v>
      </c>
      <c r="AK3490" s="69">
        <v>-1000000</v>
      </c>
    </row>
    <row r="3491" spans="30:37" ht="11.25" x14ac:dyDescent="0.2">
      <c r="AD3491" s="63">
        <v>36263</v>
      </c>
      <c r="AE3491" s="64">
        <v>36434</v>
      </c>
      <c r="AF3491" s="68" t="s">
        <v>5474</v>
      </c>
      <c r="AG3491" s="66" t="s">
        <v>5475</v>
      </c>
      <c r="AH3491" s="67">
        <v>2.2349999999999999</v>
      </c>
      <c r="AI3491" s="68" t="s">
        <v>2254</v>
      </c>
      <c r="AJ3491" s="67">
        <v>0</v>
      </c>
      <c r="AK3491" s="69">
        <v>1000000</v>
      </c>
    </row>
    <row r="3492" spans="30:37" ht="11.25" x14ac:dyDescent="0.2">
      <c r="AD3492" s="63">
        <v>36276</v>
      </c>
      <c r="AE3492" s="64">
        <v>36434</v>
      </c>
      <c r="AF3492" s="68" t="s">
        <v>5492</v>
      </c>
      <c r="AG3492" s="66"/>
      <c r="AH3492" s="67">
        <v>2.34</v>
      </c>
      <c r="AI3492" s="68" t="s">
        <v>2254</v>
      </c>
      <c r="AJ3492" s="67">
        <v>0</v>
      </c>
      <c r="AK3492" s="69">
        <v>500000</v>
      </c>
    </row>
    <row r="3493" spans="30:37" ht="11.25" x14ac:dyDescent="0.2">
      <c r="AD3493" s="63">
        <v>36277</v>
      </c>
      <c r="AE3493" s="64">
        <v>36434</v>
      </c>
      <c r="AF3493" s="68" t="s">
        <v>5493</v>
      </c>
      <c r="AG3493" s="66" t="s">
        <v>5535</v>
      </c>
      <c r="AH3493" s="67">
        <v>2.38</v>
      </c>
      <c r="AI3493" s="68" t="s">
        <v>2254</v>
      </c>
      <c r="AJ3493" s="67">
        <v>0</v>
      </c>
      <c r="AK3493" s="69">
        <v>2000000</v>
      </c>
    </row>
    <row r="3494" spans="30:37" ht="11.25" x14ac:dyDescent="0.2">
      <c r="AD3494" s="63">
        <v>36277</v>
      </c>
      <c r="AE3494" s="64">
        <v>36434</v>
      </c>
      <c r="AF3494" s="68" t="s">
        <v>5493</v>
      </c>
      <c r="AG3494" s="66" t="s">
        <v>5535</v>
      </c>
      <c r="AH3494" s="67">
        <v>2.4049999999999998</v>
      </c>
      <c r="AI3494" s="68" t="s">
        <v>2254</v>
      </c>
      <c r="AJ3494" s="67">
        <v>0</v>
      </c>
      <c r="AK3494" s="69">
        <v>1000000</v>
      </c>
    </row>
    <row r="3495" spans="30:37" ht="11.25" x14ac:dyDescent="0.2">
      <c r="AD3495" s="63">
        <v>36279</v>
      </c>
      <c r="AE3495" s="64">
        <v>36434</v>
      </c>
      <c r="AF3495" s="68" t="s">
        <v>5539</v>
      </c>
      <c r="AG3495" s="66" t="s">
        <v>5540</v>
      </c>
      <c r="AH3495" s="67">
        <v>2.3250000000000002</v>
      </c>
      <c r="AI3495" s="68" t="s">
        <v>2254</v>
      </c>
      <c r="AJ3495" s="67">
        <v>0</v>
      </c>
      <c r="AK3495" s="69">
        <v>-1000000</v>
      </c>
    </row>
    <row r="3496" spans="30:37" ht="11.25" x14ac:dyDescent="0.2">
      <c r="AD3496" s="63">
        <v>36279</v>
      </c>
      <c r="AE3496" s="64">
        <v>36434</v>
      </c>
      <c r="AF3496" s="68" t="s">
        <v>5539</v>
      </c>
      <c r="AG3496" s="66" t="s">
        <v>5540</v>
      </c>
      <c r="AH3496" s="67">
        <v>2.3250000000000002</v>
      </c>
      <c r="AI3496" s="68" t="s">
        <v>2254</v>
      </c>
      <c r="AJ3496" s="67">
        <v>0</v>
      </c>
      <c r="AK3496" s="69">
        <v>-500000</v>
      </c>
    </row>
    <row r="3497" spans="30:37" ht="11.25" x14ac:dyDescent="0.2">
      <c r="AD3497" s="63">
        <v>36304</v>
      </c>
      <c r="AE3497" s="64">
        <v>36434</v>
      </c>
      <c r="AF3497" s="68" t="s">
        <v>5567</v>
      </c>
      <c r="AG3497" s="66" t="s">
        <v>5568</v>
      </c>
      <c r="AH3497" s="67">
        <v>2.2799999999999998</v>
      </c>
      <c r="AI3497" s="68" t="s">
        <v>2254</v>
      </c>
      <c r="AJ3497" s="67">
        <v>0</v>
      </c>
      <c r="AK3497" s="69">
        <v>-1000000</v>
      </c>
    </row>
    <row r="3498" spans="30:37" ht="11.25" x14ac:dyDescent="0.2">
      <c r="AD3498" s="63">
        <v>36340</v>
      </c>
      <c r="AE3498" s="64">
        <v>36434</v>
      </c>
      <c r="AF3498" s="68" t="s">
        <v>45</v>
      </c>
      <c r="AG3498" s="66" t="s">
        <v>46</v>
      </c>
      <c r="AH3498" s="67">
        <v>2.42</v>
      </c>
      <c r="AI3498" s="68" t="s">
        <v>2254</v>
      </c>
      <c r="AJ3498" s="67">
        <v>0</v>
      </c>
      <c r="AK3498" s="69">
        <v>2000000</v>
      </c>
    </row>
    <row r="3499" spans="30:37" ht="11.25" x14ac:dyDescent="0.2">
      <c r="AD3499" s="63">
        <v>36368</v>
      </c>
      <c r="AE3499" s="64">
        <v>36434</v>
      </c>
      <c r="AF3499" s="68" t="s">
        <v>73</v>
      </c>
      <c r="AG3499" s="66" t="s">
        <v>74</v>
      </c>
      <c r="AH3499" s="67">
        <v>2.585</v>
      </c>
      <c r="AI3499" s="68" t="s">
        <v>2254</v>
      </c>
      <c r="AJ3499" s="67">
        <v>0</v>
      </c>
      <c r="AK3499" s="69">
        <v>1000000</v>
      </c>
    </row>
    <row r="3500" spans="30:37" ht="11.25" x14ac:dyDescent="0.2">
      <c r="AD3500" s="63">
        <v>36369</v>
      </c>
      <c r="AE3500" s="64">
        <v>36434</v>
      </c>
      <c r="AF3500" s="68" t="s">
        <v>75</v>
      </c>
      <c r="AG3500" s="66" t="s">
        <v>76</v>
      </c>
      <c r="AH3500" s="67">
        <v>2.625</v>
      </c>
      <c r="AI3500" s="68" t="s">
        <v>2254</v>
      </c>
      <c r="AJ3500" s="67">
        <v>0</v>
      </c>
      <c r="AK3500" s="69">
        <v>1000000</v>
      </c>
    </row>
    <row r="3501" spans="30:37" ht="11.25" x14ac:dyDescent="0.2">
      <c r="AD3501" s="63">
        <v>36369</v>
      </c>
      <c r="AE3501" s="64">
        <v>36434</v>
      </c>
      <c r="AF3501" s="68" t="s">
        <v>75</v>
      </c>
      <c r="AG3501" s="66" t="s">
        <v>76</v>
      </c>
      <c r="AH3501" s="67">
        <v>2.62</v>
      </c>
      <c r="AI3501" s="68" t="s">
        <v>2254</v>
      </c>
      <c r="AJ3501" s="67">
        <v>0</v>
      </c>
      <c r="AK3501" s="69">
        <v>1000000</v>
      </c>
    </row>
    <row r="3502" spans="30:37" ht="11.25" x14ac:dyDescent="0.2">
      <c r="AD3502" s="63">
        <v>36382</v>
      </c>
      <c r="AE3502" s="64">
        <v>36434</v>
      </c>
      <c r="AF3502" s="68" t="s">
        <v>88</v>
      </c>
      <c r="AG3502" s="66" t="s">
        <v>89</v>
      </c>
      <c r="AH3502" s="67">
        <v>2.78</v>
      </c>
      <c r="AI3502" s="68" t="s">
        <v>2254</v>
      </c>
      <c r="AJ3502" s="67">
        <v>0</v>
      </c>
      <c r="AK3502" s="69">
        <v>1000000</v>
      </c>
    </row>
    <row r="3503" spans="30:37" ht="11.25" x14ac:dyDescent="0.2">
      <c r="AD3503" s="63">
        <v>36384</v>
      </c>
      <c r="AE3503" s="64">
        <v>36434</v>
      </c>
      <c r="AF3503" s="68" t="s">
        <v>92</v>
      </c>
      <c r="AG3503" s="66" t="s">
        <v>93</v>
      </c>
      <c r="AH3503" s="67">
        <v>2.71</v>
      </c>
      <c r="AI3503" s="68" t="s">
        <v>2254</v>
      </c>
      <c r="AJ3503" s="67">
        <v>0</v>
      </c>
      <c r="AK3503" s="69">
        <v>-2000000</v>
      </c>
    </row>
    <row r="3504" spans="30:37" ht="11.25" x14ac:dyDescent="0.2">
      <c r="AD3504" s="63">
        <v>36384</v>
      </c>
      <c r="AE3504" s="64">
        <v>36434</v>
      </c>
      <c r="AF3504" s="68" t="s">
        <v>92</v>
      </c>
      <c r="AG3504" s="66" t="s">
        <v>93</v>
      </c>
      <c r="AH3504" s="67">
        <v>2.71</v>
      </c>
      <c r="AI3504" s="68" t="s">
        <v>2254</v>
      </c>
      <c r="AJ3504" s="67">
        <v>0</v>
      </c>
      <c r="AK3504" s="69">
        <v>-2000000</v>
      </c>
    </row>
    <row r="3505" spans="30:37" ht="11.25" x14ac:dyDescent="0.2">
      <c r="AD3505" s="63">
        <v>36385</v>
      </c>
      <c r="AE3505" s="64">
        <v>36434</v>
      </c>
      <c r="AF3505" s="68" t="s">
        <v>94</v>
      </c>
      <c r="AG3505" s="66" t="s">
        <v>95</v>
      </c>
      <c r="AH3505" s="67">
        <v>2.7650000000000001</v>
      </c>
      <c r="AI3505" s="68" t="s">
        <v>2254</v>
      </c>
      <c r="AJ3505" s="67">
        <v>0</v>
      </c>
      <c r="AK3505" s="69">
        <v>1000000</v>
      </c>
    </row>
    <row r="3506" spans="30:37" ht="11.25" x14ac:dyDescent="0.2">
      <c r="AD3506" s="63">
        <v>36385</v>
      </c>
      <c r="AE3506" s="64">
        <v>36434</v>
      </c>
      <c r="AF3506" s="68" t="s">
        <v>94</v>
      </c>
      <c r="AG3506" s="66" t="s">
        <v>95</v>
      </c>
      <c r="AH3506" s="67">
        <v>2.7549999999999999</v>
      </c>
      <c r="AI3506" s="68" t="s">
        <v>2254</v>
      </c>
      <c r="AJ3506" s="67">
        <v>0</v>
      </c>
      <c r="AK3506" s="69">
        <v>1000000</v>
      </c>
    </row>
    <row r="3507" spans="30:37" ht="11.25" x14ac:dyDescent="0.2">
      <c r="AD3507" s="63">
        <v>36391</v>
      </c>
      <c r="AE3507" s="64">
        <v>36434</v>
      </c>
      <c r="AF3507" s="68" t="s">
        <v>98</v>
      </c>
      <c r="AG3507" s="66" t="s">
        <v>99</v>
      </c>
      <c r="AH3507" s="67">
        <v>2.91</v>
      </c>
      <c r="AI3507" s="68" t="s">
        <v>2254</v>
      </c>
      <c r="AJ3507" s="67">
        <v>0</v>
      </c>
      <c r="AK3507" s="69">
        <v>1000000</v>
      </c>
    </row>
    <row r="3508" spans="30:37" ht="11.25" x14ac:dyDescent="0.2">
      <c r="AD3508" s="63">
        <v>36392</v>
      </c>
      <c r="AE3508" s="64">
        <v>36434</v>
      </c>
      <c r="AF3508" s="68" t="s">
        <v>100</v>
      </c>
      <c r="AG3508" s="66" t="s">
        <v>103</v>
      </c>
      <c r="AH3508" s="67">
        <v>3</v>
      </c>
      <c r="AI3508" s="68" t="s">
        <v>2254</v>
      </c>
      <c r="AJ3508" s="67">
        <v>0</v>
      </c>
      <c r="AK3508" s="69">
        <v>1000000</v>
      </c>
    </row>
    <row r="3509" spans="30:37" ht="11.25" x14ac:dyDescent="0.2">
      <c r="AD3509" s="63">
        <v>36395</v>
      </c>
      <c r="AE3509" s="64">
        <v>36434</v>
      </c>
      <c r="AF3509" s="68" t="s">
        <v>105</v>
      </c>
      <c r="AG3509" s="66" t="s">
        <v>106</v>
      </c>
      <c r="AH3509" s="67">
        <v>3.0750000000000002</v>
      </c>
      <c r="AI3509" s="68" t="s">
        <v>2254</v>
      </c>
      <c r="AJ3509" s="67">
        <v>0</v>
      </c>
      <c r="AK3509" s="69">
        <v>-1700000</v>
      </c>
    </row>
    <row r="3510" spans="30:37" ht="11.25" x14ac:dyDescent="0.2">
      <c r="AD3510" s="63">
        <v>36395</v>
      </c>
      <c r="AE3510" s="64">
        <v>36434</v>
      </c>
      <c r="AF3510" s="68" t="s">
        <v>105</v>
      </c>
      <c r="AG3510" s="66" t="s">
        <v>107</v>
      </c>
      <c r="AH3510" s="67">
        <v>3.02</v>
      </c>
      <c r="AI3510" s="68" t="s">
        <v>2254</v>
      </c>
      <c r="AJ3510" s="67">
        <v>0</v>
      </c>
      <c r="AK3510" s="69">
        <v>-1000000</v>
      </c>
    </row>
    <row r="3511" spans="30:37" ht="11.25" x14ac:dyDescent="0.2">
      <c r="AD3511" s="63">
        <v>36396</v>
      </c>
      <c r="AE3511" s="64">
        <v>36434</v>
      </c>
      <c r="AF3511" s="68" t="s">
        <v>108</v>
      </c>
      <c r="AG3511" s="66" t="s">
        <v>109</v>
      </c>
      <c r="AH3511" s="67">
        <v>3.0750000000000002</v>
      </c>
      <c r="AI3511" s="68" t="s">
        <v>2254</v>
      </c>
      <c r="AJ3511" s="67">
        <v>0</v>
      </c>
      <c r="AK3511" s="69">
        <v>1000000</v>
      </c>
    </row>
    <row r="3512" spans="30:37" ht="11.25" x14ac:dyDescent="0.2">
      <c r="AD3512" s="63">
        <v>36398</v>
      </c>
      <c r="AE3512" s="64">
        <v>36434</v>
      </c>
      <c r="AF3512" s="68" t="s">
        <v>112</v>
      </c>
      <c r="AG3512" s="66" t="s">
        <v>114</v>
      </c>
      <c r="AH3512" s="67">
        <v>2.96</v>
      </c>
      <c r="AI3512" s="68" t="s">
        <v>2254</v>
      </c>
      <c r="AJ3512" s="67">
        <v>0</v>
      </c>
      <c r="AK3512" s="69">
        <v>-1000000</v>
      </c>
    </row>
    <row r="3513" spans="30:37" ht="11.25" x14ac:dyDescent="0.2">
      <c r="AD3513" s="63">
        <v>36398</v>
      </c>
      <c r="AE3513" s="64">
        <v>36434</v>
      </c>
      <c r="AF3513" s="68" t="s">
        <v>112</v>
      </c>
      <c r="AG3513" s="66" t="s">
        <v>114</v>
      </c>
      <c r="AH3513" s="67">
        <v>2.98</v>
      </c>
      <c r="AI3513" s="68" t="s">
        <v>2254</v>
      </c>
      <c r="AJ3513" s="67">
        <v>0</v>
      </c>
      <c r="AK3513" s="69">
        <v>-1000000</v>
      </c>
    </row>
    <row r="3514" spans="30:37" ht="11.25" x14ac:dyDescent="0.2">
      <c r="AD3514" s="63">
        <v>36398</v>
      </c>
      <c r="AE3514" s="64">
        <v>36434</v>
      </c>
      <c r="AF3514" s="68" t="s">
        <v>112</v>
      </c>
      <c r="AG3514" s="66" t="s">
        <v>113</v>
      </c>
      <c r="AH3514" s="67">
        <v>2.99</v>
      </c>
      <c r="AI3514" s="68" t="s">
        <v>2254</v>
      </c>
      <c r="AJ3514" s="67">
        <v>0</v>
      </c>
      <c r="AK3514" s="69">
        <v>1000000</v>
      </c>
    </row>
    <row r="3515" spans="30:37" ht="11.25" x14ac:dyDescent="0.2">
      <c r="AD3515" s="63">
        <v>36399</v>
      </c>
      <c r="AE3515" s="64">
        <v>36434</v>
      </c>
      <c r="AF3515" s="68" t="s">
        <v>115</v>
      </c>
      <c r="AG3515" s="66" t="s">
        <v>117</v>
      </c>
      <c r="AH3515" s="67">
        <v>2.9350000000000001</v>
      </c>
      <c r="AI3515" s="68" t="s">
        <v>2254</v>
      </c>
      <c r="AJ3515" s="67">
        <v>0</v>
      </c>
      <c r="AK3515" s="69">
        <v>-1000000</v>
      </c>
    </row>
    <row r="3516" spans="30:37" ht="11.25" x14ac:dyDescent="0.2">
      <c r="AD3516" s="63">
        <v>36399</v>
      </c>
      <c r="AE3516" s="64">
        <v>36434</v>
      </c>
      <c r="AF3516" s="68" t="s">
        <v>115</v>
      </c>
      <c r="AG3516" s="66" t="s">
        <v>116</v>
      </c>
      <c r="AH3516" s="67">
        <v>2.9249999999999998</v>
      </c>
      <c r="AI3516" s="68" t="s">
        <v>2254</v>
      </c>
      <c r="AJ3516" s="67">
        <v>0</v>
      </c>
      <c r="AK3516" s="69">
        <v>1000000</v>
      </c>
    </row>
    <row r="3517" spans="30:37" ht="11.25" x14ac:dyDescent="0.2">
      <c r="AD3517" s="63">
        <v>36399</v>
      </c>
      <c r="AE3517" s="64">
        <v>36434</v>
      </c>
      <c r="AF3517" s="68" t="s">
        <v>115</v>
      </c>
      <c r="AG3517" s="66" t="s">
        <v>117</v>
      </c>
      <c r="AH3517" s="67">
        <v>2.93</v>
      </c>
      <c r="AI3517" s="68" t="s">
        <v>2254</v>
      </c>
      <c r="AJ3517" s="67">
        <v>0</v>
      </c>
      <c r="AK3517" s="69">
        <v>-1000000</v>
      </c>
    </row>
    <row r="3518" spans="30:37" ht="11.25" x14ac:dyDescent="0.2">
      <c r="AD3518" s="63">
        <v>36399</v>
      </c>
      <c r="AE3518" s="64">
        <v>36434</v>
      </c>
      <c r="AF3518" s="68" t="s">
        <v>115</v>
      </c>
      <c r="AG3518" s="66" t="s">
        <v>117</v>
      </c>
      <c r="AH3518" s="67">
        <v>2.9249999999999998</v>
      </c>
      <c r="AI3518" s="68" t="s">
        <v>2254</v>
      </c>
      <c r="AJ3518" s="67">
        <v>0</v>
      </c>
      <c r="AK3518" s="69">
        <v>-1000000</v>
      </c>
    </row>
    <row r="3519" spans="30:37" ht="11.25" x14ac:dyDescent="0.2">
      <c r="AD3519" s="63">
        <v>36403</v>
      </c>
      <c r="AE3519" s="64">
        <v>36434</v>
      </c>
      <c r="AF3519" s="68" t="s">
        <v>118</v>
      </c>
      <c r="AG3519" s="66" t="s">
        <v>119</v>
      </c>
      <c r="AH3519" s="67">
        <v>2.95</v>
      </c>
      <c r="AI3519" s="68" t="s">
        <v>2254</v>
      </c>
      <c r="AJ3519" s="67">
        <v>0</v>
      </c>
      <c r="AK3519" s="69">
        <v>2000000</v>
      </c>
    </row>
    <row r="3520" spans="30:37" ht="11.25" x14ac:dyDescent="0.2">
      <c r="AD3520" s="63">
        <v>36403</v>
      </c>
      <c r="AE3520" s="64">
        <v>36434</v>
      </c>
      <c r="AF3520" s="68" t="s">
        <v>118</v>
      </c>
      <c r="AG3520" s="66" t="s">
        <v>119</v>
      </c>
      <c r="AH3520" s="67">
        <v>2.96</v>
      </c>
      <c r="AI3520" s="68" t="s">
        <v>2254</v>
      </c>
      <c r="AJ3520" s="67">
        <v>0</v>
      </c>
      <c r="AK3520" s="69">
        <v>1000000</v>
      </c>
    </row>
    <row r="3521" spans="30:37" ht="11.25" x14ac:dyDescent="0.2">
      <c r="AD3521" s="63">
        <v>36403</v>
      </c>
      <c r="AE3521" s="64">
        <v>36434</v>
      </c>
      <c r="AF3521" s="68" t="s">
        <v>118</v>
      </c>
      <c r="AG3521" s="66" t="s">
        <v>119</v>
      </c>
      <c r="AH3521" s="67">
        <v>2.9224999999999999</v>
      </c>
      <c r="AI3521" s="68" t="s">
        <v>2254</v>
      </c>
      <c r="AJ3521" s="67">
        <v>0</v>
      </c>
      <c r="AK3521" s="69">
        <v>1000000</v>
      </c>
    </row>
    <row r="3522" spans="30:37" ht="11.25" x14ac:dyDescent="0.2">
      <c r="AD3522" s="63">
        <v>36403</v>
      </c>
      <c r="AE3522" s="64">
        <v>36434</v>
      </c>
      <c r="AF3522" s="68" t="s">
        <v>118</v>
      </c>
      <c r="AG3522" s="66" t="s">
        <v>120</v>
      </c>
      <c r="AH3522" s="67">
        <v>2.96</v>
      </c>
      <c r="AI3522" s="68" t="s">
        <v>2254</v>
      </c>
      <c r="AJ3522" s="67">
        <v>0</v>
      </c>
      <c r="AK3522" s="69">
        <v>-1000000</v>
      </c>
    </row>
    <row r="3523" spans="30:37" ht="11.25" x14ac:dyDescent="0.2">
      <c r="AD3523" s="63">
        <v>36403</v>
      </c>
      <c r="AE3523" s="64">
        <v>36434</v>
      </c>
      <c r="AF3523" s="68" t="s">
        <v>118</v>
      </c>
      <c r="AG3523" s="66" t="s">
        <v>119</v>
      </c>
      <c r="AH3523" s="67">
        <v>2.84</v>
      </c>
      <c r="AI3523" s="68" t="s">
        <v>2254</v>
      </c>
      <c r="AJ3523" s="67">
        <v>0</v>
      </c>
      <c r="AK3523" s="69">
        <v>-1000000</v>
      </c>
    </row>
    <row r="3524" spans="30:37" ht="11.25" x14ac:dyDescent="0.2">
      <c r="AD3524" s="63">
        <v>36403</v>
      </c>
      <c r="AE3524" s="64">
        <v>36434</v>
      </c>
      <c r="AF3524" s="68" t="s">
        <v>118</v>
      </c>
      <c r="AG3524" s="66" t="s">
        <v>119</v>
      </c>
      <c r="AH3524" s="67">
        <v>2.83</v>
      </c>
      <c r="AI3524" s="68" t="s">
        <v>2254</v>
      </c>
      <c r="AJ3524" s="67">
        <v>0</v>
      </c>
      <c r="AK3524" s="69">
        <v>-1000000</v>
      </c>
    </row>
    <row r="3525" spans="30:37" ht="11.25" x14ac:dyDescent="0.2">
      <c r="AD3525" s="63">
        <v>36404</v>
      </c>
      <c r="AE3525" s="64">
        <v>36434</v>
      </c>
      <c r="AF3525" s="68" t="s">
        <v>121</v>
      </c>
      <c r="AG3525" s="66" t="s">
        <v>122</v>
      </c>
      <c r="AH3525" s="67">
        <v>2.8</v>
      </c>
      <c r="AI3525" s="68" t="s">
        <v>2254</v>
      </c>
      <c r="AJ3525" s="67">
        <v>0</v>
      </c>
      <c r="AK3525" s="69">
        <v>-1000000</v>
      </c>
    </row>
    <row r="3526" spans="30:37" ht="11.25" x14ac:dyDescent="0.2">
      <c r="AD3526" s="63">
        <v>36404</v>
      </c>
      <c r="AE3526" s="64">
        <v>36434</v>
      </c>
      <c r="AF3526" s="68" t="s">
        <v>121</v>
      </c>
      <c r="AG3526" s="66" t="s">
        <v>122</v>
      </c>
      <c r="AH3526" s="67">
        <v>2.77</v>
      </c>
      <c r="AI3526" s="68" t="s">
        <v>2254</v>
      </c>
      <c r="AJ3526" s="67">
        <v>0</v>
      </c>
      <c r="AK3526" s="69">
        <v>-1000000</v>
      </c>
    </row>
    <row r="3527" spans="30:37" ht="11.25" x14ac:dyDescent="0.2">
      <c r="AD3527" s="63">
        <v>36404</v>
      </c>
      <c r="AE3527" s="64">
        <v>36434</v>
      </c>
      <c r="AF3527" s="68" t="s">
        <v>121</v>
      </c>
      <c r="AG3527" s="66" t="s">
        <v>122</v>
      </c>
      <c r="AH3527" s="67">
        <v>2.7650000000000001</v>
      </c>
      <c r="AI3527" s="68" t="s">
        <v>2254</v>
      </c>
      <c r="AJ3527" s="67">
        <v>0</v>
      </c>
      <c r="AK3527" s="69">
        <v>-1000000</v>
      </c>
    </row>
    <row r="3528" spans="30:37" ht="11.25" x14ac:dyDescent="0.2">
      <c r="AD3528" s="63">
        <v>36404</v>
      </c>
      <c r="AE3528" s="64">
        <v>36434</v>
      </c>
      <c r="AF3528" s="68" t="s">
        <v>121</v>
      </c>
      <c r="AG3528" s="66" t="s">
        <v>122</v>
      </c>
      <c r="AH3528" s="67">
        <v>2.73</v>
      </c>
      <c r="AI3528" s="68" t="s">
        <v>2254</v>
      </c>
      <c r="AJ3528" s="67">
        <v>0</v>
      </c>
      <c r="AK3528" s="69">
        <v>-1000000</v>
      </c>
    </row>
    <row r="3529" spans="30:37" ht="11.25" x14ac:dyDescent="0.2">
      <c r="AD3529" s="63">
        <v>36404</v>
      </c>
      <c r="AE3529" s="64">
        <v>36434</v>
      </c>
      <c r="AF3529" s="68" t="s">
        <v>121</v>
      </c>
      <c r="AG3529" s="66" t="s">
        <v>123</v>
      </c>
      <c r="AH3529" s="67">
        <v>2.76</v>
      </c>
      <c r="AI3529" s="68" t="s">
        <v>2254</v>
      </c>
      <c r="AJ3529" s="67">
        <v>0</v>
      </c>
      <c r="AK3529" s="69">
        <v>1000000</v>
      </c>
    </row>
    <row r="3530" spans="30:37" ht="11.25" x14ac:dyDescent="0.2">
      <c r="AD3530" s="63">
        <v>36405</v>
      </c>
      <c r="AE3530" s="64">
        <v>36434</v>
      </c>
      <c r="AF3530" s="68" t="s">
        <v>124</v>
      </c>
      <c r="AG3530" s="66" t="s">
        <v>125</v>
      </c>
      <c r="AH3530" s="67">
        <v>2.61</v>
      </c>
      <c r="AI3530" s="68" t="s">
        <v>2254</v>
      </c>
      <c r="AJ3530" s="67">
        <v>0</v>
      </c>
      <c r="AK3530" s="69">
        <v>1000000</v>
      </c>
    </row>
    <row r="3531" spans="30:37" ht="11.25" x14ac:dyDescent="0.2">
      <c r="AD3531" s="63">
        <v>36405</v>
      </c>
      <c r="AE3531" s="64">
        <v>36434</v>
      </c>
      <c r="AF3531" s="68" t="s">
        <v>124</v>
      </c>
      <c r="AG3531" s="66" t="s">
        <v>125</v>
      </c>
      <c r="AH3531" s="67">
        <v>2.5249999999999999</v>
      </c>
      <c r="AI3531" s="68" t="s">
        <v>2254</v>
      </c>
      <c r="AJ3531" s="67">
        <v>0</v>
      </c>
      <c r="AK3531" s="69">
        <v>-1000000</v>
      </c>
    </row>
    <row r="3532" spans="30:37" ht="11.25" x14ac:dyDescent="0.2">
      <c r="AD3532" s="63">
        <v>36405</v>
      </c>
      <c r="AE3532" s="64">
        <v>36434</v>
      </c>
      <c r="AF3532" s="68" t="s">
        <v>124</v>
      </c>
      <c r="AG3532" s="66" t="s">
        <v>125</v>
      </c>
      <c r="AH3532" s="67">
        <v>2.5249999999999999</v>
      </c>
      <c r="AI3532" s="68" t="s">
        <v>2254</v>
      </c>
      <c r="AJ3532" s="67">
        <v>0</v>
      </c>
      <c r="AK3532" s="69">
        <v>-1000000</v>
      </c>
    </row>
    <row r="3533" spans="30:37" ht="11.25" x14ac:dyDescent="0.2">
      <c r="AD3533" s="63">
        <v>36405</v>
      </c>
      <c r="AE3533" s="64">
        <v>36434</v>
      </c>
      <c r="AF3533" s="68" t="s">
        <v>124</v>
      </c>
      <c r="AG3533" s="66" t="s">
        <v>126</v>
      </c>
      <c r="AH3533" s="67">
        <v>2.62</v>
      </c>
      <c r="AI3533" s="68" t="s">
        <v>2254</v>
      </c>
      <c r="AJ3533" s="67">
        <v>0</v>
      </c>
      <c r="AK3533" s="69">
        <v>-1000000</v>
      </c>
    </row>
    <row r="3534" spans="30:37" ht="11.25" x14ac:dyDescent="0.2">
      <c r="AD3534" s="63">
        <v>36405</v>
      </c>
      <c r="AE3534" s="64">
        <v>36434</v>
      </c>
      <c r="AF3534" s="68" t="s">
        <v>124</v>
      </c>
      <c r="AG3534" s="66" t="s">
        <v>126</v>
      </c>
      <c r="AH3534" s="67">
        <v>2.5499999999999998</v>
      </c>
      <c r="AI3534" s="68" t="s">
        <v>2254</v>
      </c>
      <c r="AJ3534" s="67">
        <v>0</v>
      </c>
      <c r="AK3534" s="69">
        <v>2000000</v>
      </c>
    </row>
    <row r="3535" spans="30:37" ht="11.25" x14ac:dyDescent="0.2">
      <c r="AD3535" s="63">
        <v>36405</v>
      </c>
      <c r="AE3535" s="64">
        <v>36434</v>
      </c>
      <c r="AF3535" s="68" t="s">
        <v>124</v>
      </c>
      <c r="AG3535" s="66" t="s">
        <v>126</v>
      </c>
      <c r="AH3535" s="67">
        <v>2.6840000000000002</v>
      </c>
      <c r="AI3535" s="68" t="s">
        <v>2254</v>
      </c>
      <c r="AJ3535" s="67">
        <v>0</v>
      </c>
      <c r="AK3535" s="69">
        <v>-1000000</v>
      </c>
    </row>
    <row r="3536" spans="30:37" ht="11.25" x14ac:dyDescent="0.2">
      <c r="AD3536" s="63">
        <v>36405</v>
      </c>
      <c r="AE3536" s="64">
        <v>36434</v>
      </c>
      <c r="AF3536" s="68" t="s">
        <v>124</v>
      </c>
      <c r="AG3536" s="66" t="s">
        <v>126</v>
      </c>
      <c r="AH3536" s="67">
        <v>2.585</v>
      </c>
      <c r="AI3536" s="68" t="s">
        <v>2254</v>
      </c>
      <c r="AJ3536" s="67">
        <v>0</v>
      </c>
      <c r="AK3536" s="69">
        <v>-1000000</v>
      </c>
    </row>
    <row r="3537" spans="30:37" ht="11.25" x14ac:dyDescent="0.2">
      <c r="AD3537" s="63">
        <v>36405</v>
      </c>
      <c r="AE3537" s="64">
        <v>36434</v>
      </c>
      <c r="AF3537" s="68" t="s">
        <v>124</v>
      </c>
      <c r="AG3537" s="66" t="s">
        <v>126</v>
      </c>
      <c r="AH3537" s="67">
        <v>2.52</v>
      </c>
      <c r="AI3537" s="68" t="s">
        <v>2254</v>
      </c>
      <c r="AJ3537" s="67">
        <v>0</v>
      </c>
      <c r="AK3537" s="69">
        <v>3000000</v>
      </c>
    </row>
    <row r="3538" spans="30:37" ht="11.25" x14ac:dyDescent="0.2">
      <c r="AD3538" s="63">
        <v>36405</v>
      </c>
      <c r="AE3538" s="64">
        <v>36434</v>
      </c>
      <c r="AF3538" s="68" t="s">
        <v>124</v>
      </c>
      <c r="AG3538" s="66" t="s">
        <v>126</v>
      </c>
      <c r="AH3538" s="67">
        <v>2.4550000000000001</v>
      </c>
      <c r="AI3538" s="68" t="s">
        <v>2254</v>
      </c>
      <c r="AJ3538" s="67">
        <v>0</v>
      </c>
      <c r="AK3538" s="69">
        <v>1000000</v>
      </c>
    </row>
    <row r="3539" spans="30:37" ht="11.25" x14ac:dyDescent="0.2">
      <c r="AD3539" s="63">
        <v>36406</v>
      </c>
      <c r="AE3539" s="64">
        <v>36434</v>
      </c>
      <c r="AF3539" s="68" t="s">
        <v>127</v>
      </c>
      <c r="AG3539" s="66" t="s">
        <v>128</v>
      </c>
      <c r="AH3539" s="67">
        <v>2.4700000000000002</v>
      </c>
      <c r="AI3539" s="68" t="s">
        <v>2254</v>
      </c>
      <c r="AJ3539" s="67">
        <v>0</v>
      </c>
      <c r="AK3539" s="69">
        <v>-1000000</v>
      </c>
    </row>
    <row r="3540" spans="30:37" ht="11.25" x14ac:dyDescent="0.2">
      <c r="AD3540" s="63">
        <v>36406</v>
      </c>
      <c r="AE3540" s="64">
        <v>36434</v>
      </c>
      <c r="AF3540" s="68" t="s">
        <v>127</v>
      </c>
      <c r="AG3540" s="66" t="s">
        <v>128</v>
      </c>
      <c r="AH3540" s="67">
        <v>2.52</v>
      </c>
      <c r="AI3540" s="68" t="s">
        <v>2254</v>
      </c>
      <c r="AJ3540" s="67">
        <v>0</v>
      </c>
      <c r="AK3540" s="69">
        <v>-1000000</v>
      </c>
    </row>
    <row r="3541" spans="30:37" ht="11.25" x14ac:dyDescent="0.2">
      <c r="AD3541" s="63">
        <v>36406</v>
      </c>
      <c r="AE3541" s="64">
        <v>36434</v>
      </c>
      <c r="AF3541" s="68" t="s">
        <v>127</v>
      </c>
      <c r="AG3541" s="66" t="s">
        <v>128</v>
      </c>
      <c r="AH3541" s="67">
        <v>2.5550000000000002</v>
      </c>
      <c r="AI3541" s="68" t="s">
        <v>2254</v>
      </c>
      <c r="AJ3541" s="67">
        <v>0</v>
      </c>
      <c r="AK3541" s="69">
        <v>-1000000</v>
      </c>
    </row>
    <row r="3542" spans="30:37" ht="11.25" x14ac:dyDescent="0.2">
      <c r="AD3542" s="63">
        <v>36410</v>
      </c>
      <c r="AE3542" s="64">
        <v>36434</v>
      </c>
      <c r="AF3542" s="68" t="s">
        <v>129</v>
      </c>
      <c r="AG3542" s="66" t="s">
        <v>131</v>
      </c>
      <c r="AH3542" s="67">
        <v>2.66</v>
      </c>
      <c r="AI3542" s="68" t="s">
        <v>2254</v>
      </c>
      <c r="AJ3542" s="67">
        <v>0</v>
      </c>
      <c r="AK3542" s="69">
        <v>2000000</v>
      </c>
    </row>
    <row r="3543" spans="30:37" ht="11.25" x14ac:dyDescent="0.2">
      <c r="AD3543" s="63">
        <v>36410</v>
      </c>
      <c r="AE3543" s="64">
        <v>36434</v>
      </c>
      <c r="AF3543" s="68" t="s">
        <v>129</v>
      </c>
      <c r="AG3543" s="66" t="s">
        <v>132</v>
      </c>
      <c r="AH3543" s="67">
        <v>2.625</v>
      </c>
      <c r="AI3543" s="68" t="s">
        <v>2254</v>
      </c>
      <c r="AJ3543" s="67">
        <v>0</v>
      </c>
      <c r="AK3543" s="69">
        <v>-1000000</v>
      </c>
    </row>
    <row r="3544" spans="30:37" ht="11.25" x14ac:dyDescent="0.2">
      <c r="AD3544" s="63">
        <v>36410</v>
      </c>
      <c r="AE3544" s="64">
        <v>36434</v>
      </c>
      <c r="AF3544" s="68" t="s">
        <v>129</v>
      </c>
      <c r="AG3544" s="66" t="s">
        <v>132</v>
      </c>
      <c r="AH3544" s="67">
        <v>2.67</v>
      </c>
      <c r="AI3544" s="68" t="s">
        <v>2254</v>
      </c>
      <c r="AJ3544" s="67">
        <v>0</v>
      </c>
      <c r="AK3544" s="69">
        <v>-1000000</v>
      </c>
    </row>
    <row r="3545" spans="30:37" ht="11.25" x14ac:dyDescent="0.2">
      <c r="AD3545" s="63">
        <v>36411</v>
      </c>
      <c r="AE3545" s="64">
        <v>36434</v>
      </c>
      <c r="AF3545" s="68" t="s">
        <v>130</v>
      </c>
      <c r="AG3545" s="66" t="s">
        <v>133</v>
      </c>
      <c r="AH3545" s="67">
        <v>2.62</v>
      </c>
      <c r="AI3545" s="68" t="s">
        <v>2254</v>
      </c>
      <c r="AJ3545" s="67">
        <v>0</v>
      </c>
      <c r="AK3545" s="69">
        <v>-2000000</v>
      </c>
    </row>
    <row r="3546" spans="30:37" ht="11.25" x14ac:dyDescent="0.2">
      <c r="AD3546" s="63">
        <v>36411</v>
      </c>
      <c r="AE3546" s="64">
        <v>36434</v>
      </c>
      <c r="AF3546" s="68" t="s">
        <v>130</v>
      </c>
      <c r="AG3546" s="66" t="s">
        <v>134</v>
      </c>
      <c r="AH3546" s="67">
        <v>2.625</v>
      </c>
      <c r="AI3546" s="68" t="s">
        <v>2254</v>
      </c>
      <c r="AJ3546" s="67">
        <v>0</v>
      </c>
      <c r="AK3546" s="69">
        <v>-1000000</v>
      </c>
    </row>
    <row r="3547" spans="30:37" ht="11.25" x14ac:dyDescent="0.2">
      <c r="AD3547" s="63">
        <v>36411</v>
      </c>
      <c r="AE3547" s="64">
        <v>36434</v>
      </c>
      <c r="AF3547" s="68" t="s">
        <v>130</v>
      </c>
      <c r="AG3547" s="66" t="s">
        <v>134</v>
      </c>
      <c r="AH3547" s="67">
        <v>2.62</v>
      </c>
      <c r="AI3547" s="68" t="s">
        <v>2254</v>
      </c>
      <c r="AJ3547" s="67">
        <v>0</v>
      </c>
      <c r="AK3547" s="69">
        <v>2500000</v>
      </c>
    </row>
    <row r="3548" spans="30:37" ht="11.25" x14ac:dyDescent="0.2">
      <c r="AD3548" s="63">
        <v>36411</v>
      </c>
      <c r="AE3548" s="64">
        <v>36434</v>
      </c>
      <c r="AF3548" s="68" t="s">
        <v>130</v>
      </c>
      <c r="AG3548" s="66" t="s">
        <v>134</v>
      </c>
      <c r="AH3548" s="67">
        <v>2.6150000000000002</v>
      </c>
      <c r="AI3548" s="68" t="s">
        <v>2254</v>
      </c>
      <c r="AJ3548" s="67">
        <v>0</v>
      </c>
      <c r="AK3548" s="69">
        <v>500000</v>
      </c>
    </row>
    <row r="3549" spans="30:37" ht="11.25" x14ac:dyDescent="0.2">
      <c r="AD3549" s="63">
        <v>36412</v>
      </c>
      <c r="AE3549" s="64">
        <v>36434</v>
      </c>
      <c r="AF3549" s="68" t="s">
        <v>135</v>
      </c>
      <c r="AG3549" s="66" t="s">
        <v>136</v>
      </c>
      <c r="AH3549" s="67">
        <v>2.7450000000000001</v>
      </c>
      <c r="AI3549" s="68" t="s">
        <v>2254</v>
      </c>
      <c r="AJ3549" s="67">
        <v>0</v>
      </c>
      <c r="AK3549" s="69">
        <v>2000000</v>
      </c>
    </row>
    <row r="3550" spans="30:37" ht="11.25" x14ac:dyDescent="0.2">
      <c r="AD3550" s="63">
        <v>36412</v>
      </c>
      <c r="AE3550" s="64">
        <v>36434</v>
      </c>
      <c r="AF3550" s="68" t="s">
        <v>135</v>
      </c>
      <c r="AG3550" s="66" t="s">
        <v>137</v>
      </c>
      <c r="AH3550" s="67">
        <v>2.7549999999999999</v>
      </c>
      <c r="AI3550" s="68" t="s">
        <v>2254</v>
      </c>
      <c r="AJ3550" s="67">
        <v>0</v>
      </c>
      <c r="AK3550" s="69">
        <v>1000000</v>
      </c>
    </row>
    <row r="3551" spans="30:37" ht="11.25" x14ac:dyDescent="0.2">
      <c r="AD3551" s="63">
        <v>36412</v>
      </c>
      <c r="AE3551" s="64">
        <v>36434</v>
      </c>
      <c r="AF3551" s="68" t="s">
        <v>135</v>
      </c>
      <c r="AG3551" s="66" t="s">
        <v>137</v>
      </c>
      <c r="AH3551" s="67">
        <v>2.7949999999999999</v>
      </c>
      <c r="AI3551" s="68" t="s">
        <v>2254</v>
      </c>
      <c r="AJ3551" s="67">
        <v>0</v>
      </c>
      <c r="AK3551" s="69">
        <v>2000000</v>
      </c>
    </row>
    <row r="3552" spans="30:37" ht="11.25" x14ac:dyDescent="0.2">
      <c r="AD3552" s="63">
        <v>36412</v>
      </c>
      <c r="AE3552" s="64">
        <v>36434</v>
      </c>
      <c r="AF3552" s="68" t="s">
        <v>135</v>
      </c>
      <c r="AG3552" s="66" t="s">
        <v>137</v>
      </c>
      <c r="AH3552" s="67">
        <v>2.8125</v>
      </c>
      <c r="AI3552" s="68" t="s">
        <v>2254</v>
      </c>
      <c r="AJ3552" s="67">
        <v>0</v>
      </c>
      <c r="AK3552" s="69">
        <v>1000000</v>
      </c>
    </row>
    <row r="3553" spans="30:37" ht="11.25" x14ac:dyDescent="0.2">
      <c r="AD3553" s="63">
        <v>36412</v>
      </c>
      <c r="AE3553" s="64">
        <v>36434</v>
      </c>
      <c r="AF3553" s="68" t="s">
        <v>135</v>
      </c>
      <c r="AG3553" s="66" t="s">
        <v>137</v>
      </c>
      <c r="AH3553" s="67">
        <v>2.83</v>
      </c>
      <c r="AI3553" s="68" t="s">
        <v>2254</v>
      </c>
      <c r="AJ3553" s="67">
        <v>0</v>
      </c>
      <c r="AK3553" s="69">
        <v>1000000</v>
      </c>
    </row>
    <row r="3554" spans="30:37" ht="11.25" x14ac:dyDescent="0.2">
      <c r="AD3554" s="63">
        <v>36416</v>
      </c>
      <c r="AE3554" s="64">
        <v>36434</v>
      </c>
      <c r="AF3554" s="68" t="s">
        <v>138</v>
      </c>
      <c r="AG3554" s="66" t="s">
        <v>139</v>
      </c>
      <c r="AH3554" s="67">
        <v>2.81</v>
      </c>
      <c r="AI3554" s="68" t="s">
        <v>2254</v>
      </c>
      <c r="AJ3554" s="67">
        <v>0</v>
      </c>
      <c r="AK3554" s="69">
        <v>-500000</v>
      </c>
    </row>
    <row r="3555" spans="30:37" ht="11.25" x14ac:dyDescent="0.2">
      <c r="AD3555" s="63">
        <v>36416</v>
      </c>
      <c r="AE3555" s="64">
        <v>36434</v>
      </c>
      <c r="AF3555" s="68" t="s">
        <v>138</v>
      </c>
      <c r="AG3555" s="66" t="s">
        <v>139</v>
      </c>
      <c r="AH3555" s="67">
        <v>2.76</v>
      </c>
      <c r="AI3555" s="68" t="s">
        <v>2254</v>
      </c>
      <c r="AJ3555" s="67">
        <v>0</v>
      </c>
      <c r="AK3555" s="69">
        <v>-500000</v>
      </c>
    </row>
    <row r="3556" spans="30:37" ht="11.25" x14ac:dyDescent="0.2">
      <c r="AD3556" s="63">
        <v>36417</v>
      </c>
      <c r="AE3556" s="64">
        <v>36434</v>
      </c>
      <c r="AF3556" s="68" t="s">
        <v>140</v>
      </c>
      <c r="AG3556" s="66" t="s">
        <v>141</v>
      </c>
      <c r="AH3556" s="67">
        <v>2.68</v>
      </c>
      <c r="AI3556" s="68" t="s">
        <v>2254</v>
      </c>
      <c r="AJ3556" s="67">
        <v>0</v>
      </c>
      <c r="AK3556" s="69">
        <v>-1000000</v>
      </c>
    </row>
    <row r="3557" spans="30:37" ht="11.25" x14ac:dyDescent="0.2">
      <c r="AD3557" s="63">
        <v>36417</v>
      </c>
      <c r="AE3557" s="64">
        <v>36434</v>
      </c>
      <c r="AF3557" s="68" t="s">
        <v>140</v>
      </c>
      <c r="AG3557" s="66" t="s">
        <v>141</v>
      </c>
      <c r="AH3557" s="67">
        <v>2.65</v>
      </c>
      <c r="AI3557" s="68" t="s">
        <v>2254</v>
      </c>
      <c r="AJ3557" s="67">
        <v>0</v>
      </c>
      <c r="AK3557" s="69">
        <v>-500000</v>
      </c>
    </row>
    <row r="3558" spans="30:37" ht="11.25" x14ac:dyDescent="0.2">
      <c r="AD3558" s="63">
        <v>36417</v>
      </c>
      <c r="AE3558" s="64">
        <v>36434</v>
      </c>
      <c r="AF3558" s="68" t="s">
        <v>140</v>
      </c>
      <c r="AG3558" s="66" t="s">
        <v>141</v>
      </c>
      <c r="AH3558" s="67">
        <v>2.645</v>
      </c>
      <c r="AI3558" s="68" t="s">
        <v>2254</v>
      </c>
      <c r="AJ3558" s="67">
        <v>0</v>
      </c>
      <c r="AK3558" s="69">
        <v>-500000</v>
      </c>
    </row>
    <row r="3559" spans="30:37" ht="11.25" x14ac:dyDescent="0.2">
      <c r="AD3559" s="63">
        <v>36418</v>
      </c>
      <c r="AE3559" s="64">
        <v>36434</v>
      </c>
      <c r="AF3559" s="68" t="s">
        <v>142</v>
      </c>
      <c r="AG3559" s="66" t="s">
        <v>143</v>
      </c>
      <c r="AH3559" s="67">
        <v>2.5525000000000002</v>
      </c>
      <c r="AI3559" s="68" t="s">
        <v>2254</v>
      </c>
      <c r="AJ3559" s="67">
        <v>0</v>
      </c>
      <c r="AK3559" s="69">
        <v>-1000000</v>
      </c>
    </row>
    <row r="3560" spans="30:37" ht="11.25" x14ac:dyDescent="0.2">
      <c r="AD3560" s="63">
        <v>36418</v>
      </c>
      <c r="AE3560" s="64">
        <v>36434</v>
      </c>
      <c r="AF3560" s="68" t="s">
        <v>142</v>
      </c>
      <c r="AG3560" s="66" t="s">
        <v>143</v>
      </c>
      <c r="AH3560" s="67">
        <v>2.5449999999999999</v>
      </c>
      <c r="AI3560" s="68" t="s">
        <v>2254</v>
      </c>
      <c r="AJ3560" s="67">
        <v>0</v>
      </c>
      <c r="AK3560" s="69">
        <v>-1000000</v>
      </c>
    </row>
    <row r="3561" spans="30:37" ht="11.25" x14ac:dyDescent="0.2">
      <c r="AD3561" s="63">
        <v>36418</v>
      </c>
      <c r="AE3561" s="64">
        <v>36434</v>
      </c>
      <c r="AF3561" s="68" t="s">
        <v>142</v>
      </c>
      <c r="AG3561" s="66" t="s">
        <v>143</v>
      </c>
      <c r="AH3561" s="67">
        <v>2.5499999999999998</v>
      </c>
      <c r="AI3561" s="68" t="s">
        <v>2254</v>
      </c>
      <c r="AJ3561" s="67">
        <v>0</v>
      </c>
      <c r="AK3561" s="69">
        <v>-1000000</v>
      </c>
    </row>
    <row r="3562" spans="30:37" ht="11.25" x14ac:dyDescent="0.2">
      <c r="AD3562" s="63">
        <v>36418</v>
      </c>
      <c r="AE3562" s="64">
        <v>36434</v>
      </c>
      <c r="AF3562" s="68" t="s">
        <v>142</v>
      </c>
      <c r="AG3562" s="66" t="s">
        <v>143</v>
      </c>
      <c r="AH3562" s="67">
        <v>2.585</v>
      </c>
      <c r="AI3562" s="68" t="s">
        <v>2254</v>
      </c>
      <c r="AJ3562" s="67">
        <v>0</v>
      </c>
      <c r="AK3562" s="69">
        <v>-1000000</v>
      </c>
    </row>
    <row r="3563" spans="30:37" ht="11.25" x14ac:dyDescent="0.2">
      <c r="AD3563" s="63">
        <v>36418</v>
      </c>
      <c r="AE3563" s="64">
        <v>36434</v>
      </c>
      <c r="AF3563" s="68" t="s">
        <v>142</v>
      </c>
      <c r="AG3563" s="66" t="s">
        <v>143</v>
      </c>
      <c r="AH3563" s="67">
        <v>2.61</v>
      </c>
      <c r="AI3563" s="68" t="s">
        <v>2254</v>
      </c>
      <c r="AJ3563" s="67">
        <v>0</v>
      </c>
      <c r="AK3563" s="69">
        <v>-1000000</v>
      </c>
    </row>
    <row r="3564" spans="30:37" ht="11.25" x14ac:dyDescent="0.2">
      <c r="AD3564" s="63">
        <v>36418</v>
      </c>
      <c r="AE3564" s="64">
        <v>36434</v>
      </c>
      <c r="AF3564" s="68" t="s">
        <v>142</v>
      </c>
      <c r="AG3564" s="66" t="s">
        <v>143</v>
      </c>
      <c r="AH3564" s="67">
        <v>2.66</v>
      </c>
      <c r="AI3564" s="68" t="s">
        <v>2254</v>
      </c>
      <c r="AJ3564" s="67">
        <v>0</v>
      </c>
      <c r="AK3564" s="69">
        <v>-1000000</v>
      </c>
    </row>
    <row r="3565" spans="30:37" ht="11.25" x14ac:dyDescent="0.2">
      <c r="AD3565" s="63">
        <v>36418</v>
      </c>
      <c r="AE3565" s="64">
        <v>36434</v>
      </c>
      <c r="AF3565" s="68" t="s">
        <v>142</v>
      </c>
      <c r="AG3565" s="66" t="s">
        <v>143</v>
      </c>
      <c r="AH3565" s="67">
        <v>2.65</v>
      </c>
      <c r="AI3565" s="68" t="s">
        <v>2254</v>
      </c>
      <c r="AJ3565" s="67">
        <v>0</v>
      </c>
      <c r="AK3565" s="69">
        <v>1000000</v>
      </c>
    </row>
    <row r="3566" spans="30:37" ht="11.25" x14ac:dyDescent="0.2">
      <c r="AD3566" s="63">
        <v>36418</v>
      </c>
      <c r="AE3566" s="64">
        <v>36434</v>
      </c>
      <c r="AF3566" s="68" t="s">
        <v>142</v>
      </c>
      <c r="AG3566" s="66" t="s">
        <v>143</v>
      </c>
      <c r="AH3566" s="67">
        <v>2.625</v>
      </c>
      <c r="AI3566" s="68" t="s">
        <v>2254</v>
      </c>
      <c r="AJ3566" s="67">
        <v>0</v>
      </c>
      <c r="AK3566" s="69">
        <v>1000000</v>
      </c>
    </row>
    <row r="3567" spans="30:37" ht="11.25" x14ac:dyDescent="0.2">
      <c r="AD3567" s="63">
        <v>36419</v>
      </c>
      <c r="AE3567" s="64">
        <v>36434</v>
      </c>
      <c r="AF3567" s="68" t="s">
        <v>144</v>
      </c>
      <c r="AG3567" s="66" t="s">
        <v>145</v>
      </c>
      <c r="AH3567" s="67">
        <v>2.54</v>
      </c>
      <c r="AI3567" s="68" t="s">
        <v>2254</v>
      </c>
      <c r="AJ3567" s="67">
        <v>0</v>
      </c>
      <c r="AK3567" s="69">
        <v>2000000</v>
      </c>
    </row>
    <row r="3568" spans="30:37" ht="11.25" x14ac:dyDescent="0.2">
      <c r="AD3568" s="63">
        <v>36419</v>
      </c>
      <c r="AE3568" s="64">
        <v>36434</v>
      </c>
      <c r="AF3568" s="68" t="s">
        <v>144</v>
      </c>
      <c r="AG3568" s="66" t="s">
        <v>145</v>
      </c>
      <c r="AH3568" s="67">
        <v>2.5499999999999998</v>
      </c>
      <c r="AI3568" s="68" t="s">
        <v>2254</v>
      </c>
      <c r="AJ3568" s="67">
        <v>0</v>
      </c>
      <c r="AK3568" s="69">
        <v>-1000000</v>
      </c>
    </row>
    <row r="3569" spans="30:37" ht="11.25" x14ac:dyDescent="0.2">
      <c r="AD3569" s="63">
        <v>36419</v>
      </c>
      <c r="AE3569" s="64">
        <v>36434</v>
      </c>
      <c r="AF3569" s="68" t="s">
        <v>144</v>
      </c>
      <c r="AG3569" s="66" t="s">
        <v>145</v>
      </c>
      <c r="AH3569" s="67">
        <v>2.58</v>
      </c>
      <c r="AI3569" s="68" t="s">
        <v>2254</v>
      </c>
      <c r="AJ3569" s="67">
        <v>0</v>
      </c>
      <c r="AK3569" s="69">
        <v>-1000000</v>
      </c>
    </row>
    <row r="3570" spans="30:37" ht="11.25" x14ac:dyDescent="0.2">
      <c r="AD3570" s="63">
        <v>36419</v>
      </c>
      <c r="AE3570" s="64">
        <v>36434</v>
      </c>
      <c r="AF3570" s="68" t="s">
        <v>144</v>
      </c>
      <c r="AG3570" s="66" t="s">
        <v>145</v>
      </c>
      <c r="AH3570" s="67">
        <v>2.5499999999999998</v>
      </c>
      <c r="AI3570" s="68" t="s">
        <v>2254</v>
      </c>
      <c r="AJ3570" s="67">
        <v>0</v>
      </c>
      <c r="AK3570" s="69">
        <v>1000000</v>
      </c>
    </row>
    <row r="3571" spans="30:37" ht="11.25" x14ac:dyDescent="0.2">
      <c r="AD3571" s="63">
        <v>36423</v>
      </c>
      <c r="AE3571" s="64">
        <v>36434</v>
      </c>
      <c r="AF3571" s="68" t="s">
        <v>146</v>
      </c>
      <c r="AG3571" s="66" t="s">
        <v>147</v>
      </c>
      <c r="AH3571" s="67">
        <v>2.6</v>
      </c>
      <c r="AI3571" s="68" t="s">
        <v>2254</v>
      </c>
      <c r="AJ3571" s="67">
        <v>0</v>
      </c>
      <c r="AK3571" s="69">
        <v>1000000</v>
      </c>
    </row>
    <row r="3572" spans="30:37" ht="11.25" x14ac:dyDescent="0.2">
      <c r="AD3572" s="63">
        <v>36424</v>
      </c>
      <c r="AE3572" s="64">
        <v>36434</v>
      </c>
      <c r="AF3572" s="68" t="s">
        <v>148</v>
      </c>
      <c r="AG3572" s="66" t="s">
        <v>149</v>
      </c>
      <c r="AH3572" s="67">
        <v>2.4649999999999999</v>
      </c>
      <c r="AI3572" s="68" t="s">
        <v>2254</v>
      </c>
      <c r="AJ3572" s="67">
        <v>0</v>
      </c>
      <c r="AK3572" s="69">
        <v>-300000</v>
      </c>
    </row>
    <row r="3573" spans="30:37" ht="11.25" x14ac:dyDescent="0.2">
      <c r="AD3573" s="63">
        <v>36424</v>
      </c>
      <c r="AE3573" s="64">
        <v>36434</v>
      </c>
      <c r="AF3573" s="68" t="s">
        <v>148</v>
      </c>
      <c r="AG3573" s="66" t="s">
        <v>149</v>
      </c>
      <c r="AH3573" s="67">
        <v>2.4500000000000002</v>
      </c>
      <c r="AI3573" s="68" t="s">
        <v>2254</v>
      </c>
      <c r="AJ3573" s="67">
        <v>0</v>
      </c>
      <c r="AK3573" s="69">
        <v>-1700000</v>
      </c>
    </row>
    <row r="3574" spans="30:37" ht="11.25" x14ac:dyDescent="0.2">
      <c r="AD3574" s="63">
        <v>36424</v>
      </c>
      <c r="AE3574" s="64">
        <v>36434</v>
      </c>
      <c r="AF3574" s="68" t="s">
        <v>148</v>
      </c>
      <c r="AG3574" s="66" t="s">
        <v>149</v>
      </c>
      <c r="AH3574" s="67">
        <v>2.4300000000000002</v>
      </c>
      <c r="AI3574" s="68" t="s">
        <v>2254</v>
      </c>
      <c r="AJ3574" s="67">
        <v>0</v>
      </c>
      <c r="AK3574" s="69">
        <v>-1000000</v>
      </c>
    </row>
    <row r="3575" spans="30:37" ht="11.25" x14ac:dyDescent="0.2">
      <c r="AD3575" s="63">
        <v>36424</v>
      </c>
      <c r="AE3575" s="64">
        <v>36434</v>
      </c>
      <c r="AF3575" s="68" t="s">
        <v>148</v>
      </c>
      <c r="AG3575" s="66" t="s">
        <v>149</v>
      </c>
      <c r="AH3575" s="67">
        <v>2.4700000000000002</v>
      </c>
      <c r="AI3575" s="68" t="s">
        <v>2254</v>
      </c>
      <c r="AJ3575" s="67">
        <v>0</v>
      </c>
      <c r="AK3575" s="69">
        <v>-1000000</v>
      </c>
    </row>
    <row r="3576" spans="30:37" ht="11.25" x14ac:dyDescent="0.2">
      <c r="AD3576" s="63">
        <v>36425</v>
      </c>
      <c r="AE3576" s="64">
        <v>36434</v>
      </c>
      <c r="AF3576" s="68" t="s">
        <v>150</v>
      </c>
      <c r="AG3576" s="66" t="s">
        <v>151</v>
      </c>
      <c r="AH3576" s="67">
        <v>2.4525000000000001</v>
      </c>
      <c r="AI3576" s="68" t="s">
        <v>2254</v>
      </c>
      <c r="AJ3576" s="67">
        <v>0</v>
      </c>
      <c r="AK3576" s="69">
        <v>-1000000</v>
      </c>
    </row>
    <row r="3577" spans="30:37" ht="11.25" x14ac:dyDescent="0.2">
      <c r="AD3577" s="63">
        <v>36425</v>
      </c>
      <c r="AE3577" s="64">
        <v>36434</v>
      </c>
      <c r="AF3577" s="68" t="s">
        <v>150</v>
      </c>
      <c r="AG3577" s="66" t="s">
        <v>151</v>
      </c>
      <c r="AH3577" s="67">
        <v>2.4750000000000001</v>
      </c>
      <c r="AI3577" s="68" t="s">
        <v>2254</v>
      </c>
      <c r="AJ3577" s="67">
        <v>0</v>
      </c>
      <c r="AK3577" s="69">
        <v>-1000000</v>
      </c>
    </row>
    <row r="3578" spans="30:37" ht="11.25" x14ac:dyDescent="0.2">
      <c r="AD3578" s="63">
        <v>36425</v>
      </c>
      <c r="AE3578" s="64">
        <v>36434</v>
      </c>
      <c r="AF3578" s="68" t="s">
        <v>150</v>
      </c>
      <c r="AG3578" s="66" t="s">
        <v>151</v>
      </c>
      <c r="AH3578" s="67">
        <v>2.4300000000000002</v>
      </c>
      <c r="AI3578" s="68" t="s">
        <v>2254</v>
      </c>
      <c r="AJ3578" s="67">
        <v>0</v>
      </c>
      <c r="AK3578" s="69">
        <v>2000000</v>
      </c>
    </row>
    <row r="3579" spans="30:37" ht="11.25" x14ac:dyDescent="0.2">
      <c r="AD3579" s="63">
        <v>36426</v>
      </c>
      <c r="AE3579" s="64">
        <v>36434</v>
      </c>
      <c r="AF3579" s="68" t="s">
        <v>152</v>
      </c>
      <c r="AG3579" s="66" t="s">
        <v>153</v>
      </c>
      <c r="AH3579" s="67">
        <v>2.4700000000000002</v>
      </c>
      <c r="AI3579" s="68" t="s">
        <v>2254</v>
      </c>
      <c r="AJ3579" s="67">
        <v>0</v>
      </c>
      <c r="AK3579" s="69">
        <v>-1000000</v>
      </c>
    </row>
    <row r="3580" spans="30:37" ht="11.25" x14ac:dyDescent="0.2">
      <c r="AD3580" s="63">
        <v>36426</v>
      </c>
      <c r="AE3580" s="64">
        <v>36434</v>
      </c>
      <c r="AF3580" s="68" t="s">
        <v>152</v>
      </c>
      <c r="AG3580" s="66" t="s">
        <v>153</v>
      </c>
      <c r="AH3580" s="67">
        <v>2.5575000000000001</v>
      </c>
      <c r="AI3580" s="68" t="s">
        <v>2254</v>
      </c>
      <c r="AJ3580" s="67">
        <v>0</v>
      </c>
      <c r="AK3580" s="69">
        <v>-1000000</v>
      </c>
    </row>
    <row r="3581" spans="30:37" ht="11.25" x14ac:dyDescent="0.2">
      <c r="AD3581" s="63">
        <v>36426</v>
      </c>
      <c r="AE3581" s="64">
        <v>36434</v>
      </c>
      <c r="AF3581" s="68" t="s">
        <v>152</v>
      </c>
      <c r="AG3581" s="66" t="s">
        <v>153</v>
      </c>
      <c r="AH3581" s="67">
        <v>2.665</v>
      </c>
      <c r="AI3581" s="68" t="s">
        <v>2254</v>
      </c>
      <c r="AJ3581" s="67">
        <v>0</v>
      </c>
      <c r="AK3581" s="69">
        <v>6000000</v>
      </c>
    </row>
    <row r="3582" spans="30:37" ht="11.25" x14ac:dyDescent="0.2">
      <c r="AD3582" s="63">
        <v>36427</v>
      </c>
      <c r="AE3582" s="64">
        <v>36434</v>
      </c>
      <c r="AF3582" s="68" t="s">
        <v>154</v>
      </c>
      <c r="AG3582" s="66" t="s">
        <v>155</v>
      </c>
      <c r="AH3582" s="67">
        <v>2.6625000000000001</v>
      </c>
      <c r="AI3582" s="68" t="s">
        <v>2254</v>
      </c>
      <c r="AJ3582" s="67">
        <v>0</v>
      </c>
      <c r="AK3582" s="69">
        <v>-1000000</v>
      </c>
    </row>
    <row r="3583" spans="30:37" ht="11.25" x14ac:dyDescent="0.2">
      <c r="AD3583" s="63">
        <v>36427</v>
      </c>
      <c r="AE3583" s="64">
        <v>36434</v>
      </c>
      <c r="AF3583" s="68" t="s">
        <v>154</v>
      </c>
      <c r="AG3583" s="66" t="s">
        <v>155</v>
      </c>
      <c r="AH3583" s="67">
        <v>2.6669999999999998</v>
      </c>
      <c r="AI3583" s="68" t="s">
        <v>2254</v>
      </c>
      <c r="AJ3583" s="67">
        <v>0</v>
      </c>
      <c r="AK3583" s="69">
        <v>3000000</v>
      </c>
    </row>
    <row r="3584" spans="30:37" ht="11.25" x14ac:dyDescent="0.2">
      <c r="AD3584" s="63">
        <v>36428</v>
      </c>
      <c r="AE3584" s="64">
        <v>36434</v>
      </c>
      <c r="AF3584" s="68" t="s">
        <v>156</v>
      </c>
      <c r="AG3584" s="66" t="s">
        <v>157</v>
      </c>
      <c r="AH3584" s="67">
        <v>2.65</v>
      </c>
      <c r="AI3584" s="68" t="s">
        <v>2254</v>
      </c>
      <c r="AJ3584" s="67">
        <v>0</v>
      </c>
      <c r="AK3584" s="69">
        <v>1000000</v>
      </c>
    </row>
    <row r="3585" spans="30:37" ht="11.25" x14ac:dyDescent="0.2">
      <c r="AD3585" s="63">
        <v>36428</v>
      </c>
      <c r="AE3585" s="64">
        <v>36434</v>
      </c>
      <c r="AF3585" s="68" t="s">
        <v>156</v>
      </c>
      <c r="AG3585" s="66" t="s">
        <v>157</v>
      </c>
      <c r="AH3585" s="67">
        <v>2.645</v>
      </c>
      <c r="AI3585" s="68" t="s">
        <v>2254</v>
      </c>
      <c r="AJ3585" s="67">
        <v>0</v>
      </c>
      <c r="AK3585" s="69">
        <v>1000000</v>
      </c>
    </row>
    <row r="3586" spans="30:37" ht="11.25" x14ac:dyDescent="0.2">
      <c r="AD3586" s="63">
        <v>36428</v>
      </c>
      <c r="AE3586" s="64">
        <v>36434</v>
      </c>
      <c r="AF3586" s="68" t="s">
        <v>156</v>
      </c>
      <c r="AG3586" s="66" t="s">
        <v>157</v>
      </c>
      <c r="AH3586" s="67">
        <v>2.6349999999999998</v>
      </c>
      <c r="AI3586" s="68" t="s">
        <v>2254</v>
      </c>
      <c r="AJ3586" s="67">
        <v>0</v>
      </c>
      <c r="AK3586" s="69">
        <v>1000000</v>
      </c>
    </row>
    <row r="3587" spans="30:37" ht="11.25" x14ac:dyDescent="0.2">
      <c r="AK3587" s="69">
        <f>SUM(AK3472:AK3586)</f>
        <v>5820000</v>
      </c>
    </row>
    <row r="3589" spans="30:37" ht="11.25" x14ac:dyDescent="0.2">
      <c r="AD3589" s="63">
        <v>35495</v>
      </c>
      <c r="AE3589" s="64">
        <v>36465</v>
      </c>
      <c r="AF3589" s="68" t="s">
        <v>4547</v>
      </c>
      <c r="AG3589" s="66" t="s">
        <v>4548</v>
      </c>
      <c r="AH3589" s="67">
        <v>2.1671999999999998</v>
      </c>
      <c r="AI3589" s="68" t="s">
        <v>2280</v>
      </c>
      <c r="AJ3589" s="67">
        <v>0</v>
      </c>
      <c r="AK3589" s="69">
        <v>150000</v>
      </c>
    </row>
    <row r="3590" spans="30:37" ht="11.25" x14ac:dyDescent="0.2">
      <c r="AD3590" s="63">
        <v>36095</v>
      </c>
      <c r="AE3590" s="64">
        <v>36465</v>
      </c>
      <c r="AF3590" s="68" t="s">
        <v>5115</v>
      </c>
      <c r="AG3590" s="66" t="s">
        <v>5117</v>
      </c>
      <c r="AH3590" s="67">
        <v>2.36</v>
      </c>
      <c r="AI3590" s="68" t="s">
        <v>2254</v>
      </c>
      <c r="AJ3590" s="67">
        <v>0</v>
      </c>
      <c r="AK3590" s="69">
        <v>2000000</v>
      </c>
    </row>
    <row r="3591" spans="30:37" ht="11.25" x14ac:dyDescent="0.2">
      <c r="AD3591" s="63">
        <v>36103</v>
      </c>
      <c r="AE3591" s="64">
        <v>36465</v>
      </c>
      <c r="AF3591" s="68" t="s">
        <v>5164</v>
      </c>
      <c r="AG3591" s="66" t="s">
        <v>5165</v>
      </c>
      <c r="AH3591" s="67">
        <v>2.37</v>
      </c>
      <c r="AI3591" s="68" t="s">
        <v>2280</v>
      </c>
      <c r="AJ3591" s="67">
        <v>0</v>
      </c>
      <c r="AK3591" s="69">
        <v>850000</v>
      </c>
    </row>
    <row r="3592" spans="30:37" ht="11.25" x14ac:dyDescent="0.2">
      <c r="AD3592" s="63">
        <v>36180</v>
      </c>
      <c r="AE3592" s="64">
        <v>36465</v>
      </c>
      <c r="AF3592" s="68" t="s">
        <v>5374</v>
      </c>
      <c r="AG3592" s="66"/>
      <c r="AH3592" s="67">
        <v>2.16</v>
      </c>
      <c r="AI3592" s="68" t="s">
        <v>2280</v>
      </c>
      <c r="AJ3592" s="67">
        <v>0</v>
      </c>
      <c r="AK3592" s="69">
        <v>-370000</v>
      </c>
    </row>
    <row r="3593" spans="30:37" ht="11.25" x14ac:dyDescent="0.2">
      <c r="AD3593" s="63">
        <v>36180</v>
      </c>
      <c r="AE3593" s="64">
        <v>36465</v>
      </c>
      <c r="AF3593" s="68" t="s">
        <v>5374</v>
      </c>
      <c r="AG3593" s="66"/>
      <c r="AH3593" s="67">
        <v>2.15</v>
      </c>
      <c r="AI3593" s="68" t="s">
        <v>2280</v>
      </c>
      <c r="AJ3593" s="67">
        <v>0</v>
      </c>
      <c r="AK3593" s="69">
        <v>-610000</v>
      </c>
    </row>
    <row r="3594" spans="30:37" ht="11.25" x14ac:dyDescent="0.2">
      <c r="AD3594" s="63">
        <v>36185</v>
      </c>
      <c r="AE3594" s="64">
        <v>36465</v>
      </c>
      <c r="AF3594" s="68" t="s">
        <v>5378</v>
      </c>
      <c r="AG3594" s="66"/>
      <c r="AH3594" s="67">
        <v>2.17</v>
      </c>
      <c r="AI3594" s="68" t="s">
        <v>2280</v>
      </c>
      <c r="AJ3594" s="67">
        <v>0</v>
      </c>
      <c r="AK3594" s="69">
        <v>980000</v>
      </c>
    </row>
    <row r="3595" spans="30:37" ht="11.25" x14ac:dyDescent="0.2">
      <c r="AD3595" s="63">
        <v>36209</v>
      </c>
      <c r="AE3595" s="64">
        <v>36465</v>
      </c>
      <c r="AF3595" s="68" t="s">
        <v>5416</v>
      </c>
      <c r="AG3595" s="66" t="s">
        <v>5418</v>
      </c>
      <c r="AH3595" s="67">
        <v>2.15</v>
      </c>
      <c r="AI3595" s="68" t="s">
        <v>2280</v>
      </c>
      <c r="AJ3595" s="67">
        <v>0</v>
      </c>
      <c r="AK3595" s="69">
        <v>-500000</v>
      </c>
    </row>
    <row r="3596" spans="30:37" ht="11.25" x14ac:dyDescent="0.2">
      <c r="AD3596" s="63">
        <v>36210</v>
      </c>
      <c r="AE3596" s="64">
        <v>36465</v>
      </c>
      <c r="AF3596" s="68" t="s">
        <v>5419</v>
      </c>
      <c r="AG3596" s="66"/>
      <c r="AH3596" s="67">
        <v>2.15</v>
      </c>
      <c r="AI3596" s="68" t="s">
        <v>2280</v>
      </c>
      <c r="AJ3596" s="67">
        <v>0</v>
      </c>
      <c r="AK3596" s="69">
        <v>-500000</v>
      </c>
    </row>
    <row r="3597" spans="30:37" ht="11.25" x14ac:dyDescent="0.2">
      <c r="AD3597" s="63">
        <v>36217</v>
      </c>
      <c r="AE3597" s="64">
        <v>36465</v>
      </c>
      <c r="AF3597" s="68" t="s">
        <v>5426</v>
      </c>
      <c r="AG3597" s="66" t="s">
        <v>5427</v>
      </c>
      <c r="AH3597" s="67">
        <v>2.08</v>
      </c>
      <c r="AI3597" s="68" t="s">
        <v>2280</v>
      </c>
      <c r="AJ3597" s="67">
        <v>0</v>
      </c>
      <c r="AK3597" s="69">
        <v>-1500000</v>
      </c>
    </row>
    <row r="3598" spans="30:37" ht="11.25" x14ac:dyDescent="0.2">
      <c r="AD3598" s="63">
        <v>36220</v>
      </c>
      <c r="AE3598" s="64">
        <v>36465</v>
      </c>
      <c r="AF3598" s="68" t="s">
        <v>5428</v>
      </c>
      <c r="AG3598" s="66" t="s">
        <v>5430</v>
      </c>
      <c r="AH3598" s="67">
        <v>2.08</v>
      </c>
      <c r="AI3598" s="68" t="s">
        <v>2280</v>
      </c>
      <c r="AJ3598" s="67">
        <v>0</v>
      </c>
      <c r="AK3598" s="69">
        <v>1500000</v>
      </c>
    </row>
    <row r="3599" spans="30:37" ht="11.25" x14ac:dyDescent="0.2">
      <c r="AD3599" s="63">
        <v>36250</v>
      </c>
      <c r="AE3599" s="64">
        <v>36465</v>
      </c>
      <c r="AF3599" s="68" t="s">
        <v>5462</v>
      </c>
      <c r="AG3599" s="66" t="s">
        <v>5463</v>
      </c>
      <c r="AH3599" s="67">
        <v>2.2999999999999998</v>
      </c>
      <c r="AI3599" s="68" t="s">
        <v>2254</v>
      </c>
      <c r="AJ3599" s="67">
        <v>0</v>
      </c>
      <c r="AK3599" s="69">
        <v>-1000000</v>
      </c>
    </row>
    <row r="3600" spans="30:37" ht="11.25" x14ac:dyDescent="0.2">
      <c r="AD3600" s="63">
        <v>36250</v>
      </c>
      <c r="AE3600" s="64">
        <v>36465</v>
      </c>
      <c r="AF3600" s="68" t="s">
        <v>5462</v>
      </c>
      <c r="AG3600" s="66" t="s">
        <v>5464</v>
      </c>
      <c r="AH3600" s="67">
        <v>2.2999999999999998</v>
      </c>
      <c r="AI3600" s="68" t="s">
        <v>2254</v>
      </c>
      <c r="AJ3600" s="67">
        <v>0</v>
      </c>
      <c r="AK3600" s="69">
        <v>1000000</v>
      </c>
    </row>
    <row r="3601" spans="30:37" ht="11.25" x14ac:dyDescent="0.2">
      <c r="AD3601" s="63">
        <v>36263</v>
      </c>
      <c r="AE3601" s="64">
        <v>36465</v>
      </c>
      <c r="AF3601" s="68" t="s">
        <v>5474</v>
      </c>
      <c r="AG3601" s="66" t="s">
        <v>5475</v>
      </c>
      <c r="AH3601" s="67">
        <v>2.36</v>
      </c>
      <c r="AI3601" s="68" t="s">
        <v>2254</v>
      </c>
      <c r="AJ3601" s="67">
        <v>0</v>
      </c>
      <c r="AK3601" s="69">
        <v>1000000</v>
      </c>
    </row>
    <row r="3602" spans="30:37" ht="11.25" x14ac:dyDescent="0.2">
      <c r="AD3602" s="63">
        <v>36263</v>
      </c>
      <c r="AE3602" s="64">
        <v>36465</v>
      </c>
      <c r="AF3602" s="68" t="s">
        <v>5474</v>
      </c>
      <c r="AG3602" s="66" t="s">
        <v>5475</v>
      </c>
      <c r="AH3602" s="67">
        <v>2.3650000000000002</v>
      </c>
      <c r="AI3602" s="68" t="s">
        <v>2254</v>
      </c>
      <c r="AJ3602" s="67">
        <v>0</v>
      </c>
      <c r="AK3602" s="69">
        <v>500000</v>
      </c>
    </row>
    <row r="3603" spans="30:37" ht="11.25" x14ac:dyDescent="0.2">
      <c r="AD3603" s="63">
        <v>36263</v>
      </c>
      <c r="AE3603" s="64">
        <v>36465</v>
      </c>
      <c r="AF3603" s="68" t="s">
        <v>5474</v>
      </c>
      <c r="AG3603" s="66" t="s">
        <v>5475</v>
      </c>
      <c r="AH3603" s="67">
        <v>2.3650000000000002</v>
      </c>
      <c r="AI3603" s="68" t="s">
        <v>2254</v>
      </c>
      <c r="AJ3603" s="67">
        <v>0</v>
      </c>
      <c r="AK3603" s="69">
        <v>500000</v>
      </c>
    </row>
    <row r="3604" spans="30:37" ht="11.25" x14ac:dyDescent="0.2">
      <c r="AD3604" s="63">
        <v>36263</v>
      </c>
      <c r="AE3604" s="64">
        <v>36465</v>
      </c>
      <c r="AF3604" s="68" t="s">
        <v>5474</v>
      </c>
      <c r="AG3604" s="66"/>
      <c r="AH3604" s="67">
        <v>2.36</v>
      </c>
      <c r="AI3604" s="68" t="s">
        <v>2254</v>
      </c>
      <c r="AJ3604" s="67">
        <v>0</v>
      </c>
      <c r="AK3604" s="69">
        <v>-1000000</v>
      </c>
    </row>
    <row r="3605" spans="30:37" ht="11.25" x14ac:dyDescent="0.2">
      <c r="AD3605" s="63">
        <v>36263</v>
      </c>
      <c r="AE3605" s="64">
        <v>36465</v>
      </c>
      <c r="AF3605" s="68" t="s">
        <v>5474</v>
      </c>
      <c r="AG3605" s="66"/>
      <c r="AH3605" s="67">
        <v>2.3650000000000002</v>
      </c>
      <c r="AI3605" s="68" t="s">
        <v>2254</v>
      </c>
      <c r="AJ3605" s="67">
        <v>0</v>
      </c>
      <c r="AK3605" s="69">
        <v>-1000000</v>
      </c>
    </row>
    <row r="3606" spans="30:37" ht="11.25" x14ac:dyDescent="0.2">
      <c r="AD3606" s="63">
        <v>36276</v>
      </c>
      <c r="AE3606" s="64">
        <v>36465</v>
      </c>
      <c r="AF3606" s="68" t="s">
        <v>5492</v>
      </c>
      <c r="AG3606" s="66"/>
      <c r="AH3606" s="67">
        <v>2.4300000000000002</v>
      </c>
      <c r="AI3606" s="68" t="s">
        <v>2254</v>
      </c>
      <c r="AJ3606" s="67">
        <v>0</v>
      </c>
      <c r="AK3606" s="69">
        <v>-500000</v>
      </c>
    </row>
    <row r="3607" spans="30:37" ht="11.25" x14ac:dyDescent="0.2">
      <c r="AD3607" s="63">
        <v>36278</v>
      </c>
      <c r="AE3607" s="64">
        <v>36465</v>
      </c>
      <c r="AF3607" s="68" t="s">
        <v>5537</v>
      </c>
      <c r="AG3607" s="66" t="s">
        <v>5538</v>
      </c>
      <c r="AH3607" s="67">
        <v>2.54</v>
      </c>
      <c r="AI3607" s="68" t="s">
        <v>2280</v>
      </c>
      <c r="AJ3607" s="67">
        <v>0</v>
      </c>
      <c r="AK3607" s="69">
        <v>500000</v>
      </c>
    </row>
    <row r="3608" spans="30:37" ht="11.25" x14ac:dyDescent="0.2">
      <c r="AD3608" s="63">
        <v>36292</v>
      </c>
      <c r="AE3608" s="64">
        <v>36465</v>
      </c>
      <c r="AF3608" s="68" t="s">
        <v>5550</v>
      </c>
      <c r="AG3608" s="66" t="s">
        <v>5551</v>
      </c>
      <c r="AH3608" s="67">
        <v>2.46</v>
      </c>
      <c r="AI3608" s="68" t="s">
        <v>2254</v>
      </c>
      <c r="AJ3608" s="67">
        <v>0</v>
      </c>
      <c r="AK3608" s="69">
        <v>-750000</v>
      </c>
    </row>
    <row r="3609" spans="30:37" ht="11.25" x14ac:dyDescent="0.2">
      <c r="AD3609" s="63">
        <v>36341</v>
      </c>
      <c r="AE3609" s="64">
        <v>36465</v>
      </c>
      <c r="AF3609" s="68" t="s">
        <v>47</v>
      </c>
      <c r="AG3609" s="66" t="s">
        <v>48</v>
      </c>
      <c r="AH3609" s="67">
        <v>2.56</v>
      </c>
      <c r="AI3609" s="68" t="s">
        <v>2254</v>
      </c>
      <c r="AJ3609" s="67">
        <v>0</v>
      </c>
      <c r="AK3609" s="69">
        <v>1000000</v>
      </c>
    </row>
    <row r="3610" spans="30:37" ht="11.25" x14ac:dyDescent="0.2">
      <c r="AD3610" s="63">
        <v>36370</v>
      </c>
      <c r="AE3610" s="64">
        <v>36465</v>
      </c>
      <c r="AF3610" s="68" t="s">
        <v>77</v>
      </c>
      <c r="AG3610" s="66" t="s">
        <v>78</v>
      </c>
      <c r="AH3610" s="67">
        <v>2.79</v>
      </c>
      <c r="AI3610" s="68" t="s">
        <v>2254</v>
      </c>
      <c r="AJ3610" s="67">
        <v>0</v>
      </c>
      <c r="AK3610" s="69">
        <v>5000000</v>
      </c>
    </row>
    <row r="3611" spans="30:37" ht="11.25" x14ac:dyDescent="0.2">
      <c r="AD3611" s="63">
        <v>36370</v>
      </c>
      <c r="AE3611" s="64">
        <v>36465</v>
      </c>
      <c r="AF3611" s="68" t="s">
        <v>77</v>
      </c>
      <c r="AG3611" s="66" t="s">
        <v>78</v>
      </c>
      <c r="AH3611" s="67">
        <v>2.8</v>
      </c>
      <c r="AI3611" s="68" t="s">
        <v>2254</v>
      </c>
      <c r="AJ3611" s="67">
        <v>0</v>
      </c>
      <c r="AK3611" s="69">
        <v>-5000000</v>
      </c>
    </row>
    <row r="3612" spans="30:37" ht="11.25" x14ac:dyDescent="0.2">
      <c r="AD3612" s="63">
        <v>36392</v>
      </c>
      <c r="AE3612" s="64">
        <v>36465</v>
      </c>
      <c r="AF3612" s="68" t="s">
        <v>100</v>
      </c>
      <c r="AG3612" s="66" t="s">
        <v>102</v>
      </c>
      <c r="AH3612" s="67">
        <v>3</v>
      </c>
      <c r="AI3612" s="68" t="s">
        <v>2254</v>
      </c>
      <c r="AJ3612" s="67">
        <v>0</v>
      </c>
      <c r="AK3612" s="69">
        <v>-2250000</v>
      </c>
    </row>
    <row r="3613" spans="30:37" ht="11.25" x14ac:dyDescent="0.2">
      <c r="AD3613" s="63">
        <v>36398</v>
      </c>
      <c r="AE3613" s="64">
        <v>36465</v>
      </c>
      <c r="AF3613" s="68" t="s">
        <v>112</v>
      </c>
      <c r="AG3613" s="66" t="s">
        <v>114</v>
      </c>
      <c r="AH3613" s="67">
        <v>3.08</v>
      </c>
      <c r="AI3613" s="68" t="s">
        <v>2254</v>
      </c>
      <c r="AJ3613" s="67">
        <v>0</v>
      </c>
      <c r="AK3613" s="69">
        <v>-2250000</v>
      </c>
    </row>
    <row r="3614" spans="30:37" ht="11.25" x14ac:dyDescent="0.2">
      <c r="AD3614" s="63">
        <v>36398</v>
      </c>
      <c r="AE3614" s="64">
        <v>36465</v>
      </c>
      <c r="AF3614" s="68" t="s">
        <v>112</v>
      </c>
      <c r="AG3614" s="66" t="s">
        <v>113</v>
      </c>
      <c r="AH3614" s="67">
        <v>3.08</v>
      </c>
      <c r="AI3614" s="68" t="s">
        <v>2254</v>
      </c>
      <c r="AJ3614" s="67">
        <v>0</v>
      </c>
      <c r="AK3614" s="69">
        <v>2250000</v>
      </c>
    </row>
    <row r="3615" spans="30:37" ht="11.25" x14ac:dyDescent="0.2">
      <c r="AD3615" s="63">
        <v>36399</v>
      </c>
      <c r="AE3615" s="64">
        <v>36465</v>
      </c>
      <c r="AF3615" s="68" t="s">
        <v>115</v>
      </c>
      <c r="AG3615" s="66" t="s">
        <v>116</v>
      </c>
      <c r="AH3615" s="67">
        <v>3.03</v>
      </c>
      <c r="AI3615" s="68" t="s">
        <v>2254</v>
      </c>
      <c r="AJ3615" s="67">
        <v>0</v>
      </c>
      <c r="AK3615" s="69">
        <v>1000000</v>
      </c>
    </row>
    <row r="3616" spans="30:37" ht="11.25" x14ac:dyDescent="0.2">
      <c r="AD3616" s="63">
        <v>36399</v>
      </c>
      <c r="AE3616" s="64">
        <v>36465</v>
      </c>
      <c r="AF3616" s="68" t="s">
        <v>115</v>
      </c>
      <c r="AG3616" s="66" t="s">
        <v>117</v>
      </c>
      <c r="AH3616" s="67">
        <v>3.0249999999999999</v>
      </c>
      <c r="AI3616" s="68" t="s">
        <v>2254</v>
      </c>
      <c r="AJ3616" s="67">
        <v>0</v>
      </c>
      <c r="AK3616" s="69">
        <v>-2000000</v>
      </c>
    </row>
    <row r="3617" spans="30:37" ht="11.25" x14ac:dyDescent="0.2">
      <c r="AD3617" s="63">
        <v>36403</v>
      </c>
      <c r="AE3617" s="64">
        <v>36465</v>
      </c>
      <c r="AF3617" s="68" t="s">
        <v>118</v>
      </c>
      <c r="AG3617" s="66" t="s">
        <v>119</v>
      </c>
      <c r="AH3617" s="67">
        <v>3.0550000000000002</v>
      </c>
      <c r="AI3617" s="68" t="s">
        <v>2254</v>
      </c>
      <c r="AJ3617" s="67">
        <v>0</v>
      </c>
      <c r="AK3617" s="69">
        <v>2000000</v>
      </c>
    </row>
    <row r="3618" spans="30:37" ht="11.25" x14ac:dyDescent="0.2">
      <c r="AD3618" s="63">
        <v>36403</v>
      </c>
      <c r="AE3618" s="64">
        <v>36465</v>
      </c>
      <c r="AF3618" s="68" t="s">
        <v>118</v>
      </c>
      <c r="AG3618" s="66" t="s">
        <v>119</v>
      </c>
      <c r="AH3618" s="67">
        <v>3.0649999999999999</v>
      </c>
      <c r="AI3618" s="68" t="s">
        <v>2254</v>
      </c>
      <c r="AJ3618" s="67">
        <v>0</v>
      </c>
      <c r="AK3618" s="69">
        <v>1000000</v>
      </c>
    </row>
    <row r="3619" spans="30:37" ht="11.25" x14ac:dyDescent="0.2">
      <c r="AD3619" s="63">
        <v>36403</v>
      </c>
      <c r="AE3619" s="64">
        <v>36465</v>
      </c>
      <c r="AF3619" s="68" t="s">
        <v>118</v>
      </c>
      <c r="AG3619" s="66" t="s">
        <v>120</v>
      </c>
      <c r="AH3619" s="67">
        <v>3.06</v>
      </c>
      <c r="AI3619" s="68" t="s">
        <v>2254</v>
      </c>
      <c r="AJ3619" s="67">
        <v>0</v>
      </c>
      <c r="AK3619" s="69">
        <v>-1000000</v>
      </c>
    </row>
    <row r="3620" spans="30:37" ht="11.25" x14ac:dyDescent="0.2">
      <c r="AD3620" s="63">
        <v>36403</v>
      </c>
      <c r="AE3620" s="64">
        <v>36465</v>
      </c>
      <c r="AF3620" s="68" t="s">
        <v>118</v>
      </c>
      <c r="AG3620" s="66" t="s">
        <v>119</v>
      </c>
      <c r="AH3620" s="67">
        <v>2.94</v>
      </c>
      <c r="AI3620" s="68" t="s">
        <v>2254</v>
      </c>
      <c r="AJ3620" s="67">
        <v>0</v>
      </c>
      <c r="AK3620" s="69">
        <v>-1000000</v>
      </c>
    </row>
    <row r="3621" spans="30:37" ht="11.25" x14ac:dyDescent="0.2">
      <c r="AD3621" s="63">
        <v>36430</v>
      </c>
      <c r="AE3621" s="64">
        <v>36465</v>
      </c>
      <c r="AF3621" s="68" t="s">
        <v>156</v>
      </c>
      <c r="AG3621" s="66" t="s">
        <v>157</v>
      </c>
      <c r="AH3621" s="67">
        <v>2.9249999999999998</v>
      </c>
      <c r="AI3621" s="68" t="s">
        <v>2254</v>
      </c>
      <c r="AJ3621" s="67">
        <v>0</v>
      </c>
      <c r="AK3621" s="69">
        <v>-2500000</v>
      </c>
    </row>
    <row r="3622" spans="30:37" ht="11.25" x14ac:dyDescent="0.2">
      <c r="AD3622" s="63">
        <v>36431</v>
      </c>
      <c r="AE3622" s="64">
        <v>36465</v>
      </c>
      <c r="AF3622" s="68" t="s">
        <v>158</v>
      </c>
      <c r="AG3622" s="66" t="s">
        <v>159</v>
      </c>
      <c r="AH3622" s="67">
        <v>2.93</v>
      </c>
      <c r="AI3622" s="68" t="s">
        <v>2254</v>
      </c>
      <c r="AJ3622" s="67">
        <v>0</v>
      </c>
      <c r="AK3622" s="69">
        <v>1000000</v>
      </c>
    </row>
    <row r="3623" spans="30:37" ht="11.25" x14ac:dyDescent="0.2">
      <c r="AD3623" s="63">
        <v>36431</v>
      </c>
      <c r="AE3623" s="64">
        <v>36465</v>
      </c>
      <c r="AF3623" s="68" t="s">
        <v>158</v>
      </c>
      <c r="AG3623" s="66" t="s">
        <v>159</v>
      </c>
      <c r="AH3623" s="67">
        <v>2.855</v>
      </c>
      <c r="AI3623" s="68" t="s">
        <v>2254</v>
      </c>
      <c r="AJ3623" s="67">
        <v>0</v>
      </c>
      <c r="AK3623" s="69">
        <v>1000000</v>
      </c>
    </row>
    <row r="3624" spans="30:37" ht="11.25" x14ac:dyDescent="0.2">
      <c r="AD3624" s="63">
        <v>36432</v>
      </c>
      <c r="AE3624" s="64">
        <v>36465</v>
      </c>
      <c r="AF3624" s="68" t="s">
        <v>160</v>
      </c>
      <c r="AG3624" s="66" t="s">
        <v>161</v>
      </c>
      <c r="AH3624" s="67">
        <v>2.84</v>
      </c>
      <c r="AI3624" s="68" t="s">
        <v>2254</v>
      </c>
      <c r="AJ3624" s="67">
        <v>0</v>
      </c>
      <c r="AK3624" s="69">
        <v>500000</v>
      </c>
    </row>
    <row r="3625" spans="30:37" ht="11.25" x14ac:dyDescent="0.2">
      <c r="AD3625" s="63">
        <v>36432</v>
      </c>
      <c r="AE3625" s="64">
        <v>36465</v>
      </c>
      <c r="AF3625" s="68" t="s">
        <v>160</v>
      </c>
      <c r="AG3625" s="66" t="s">
        <v>161</v>
      </c>
      <c r="AH3625" s="67">
        <v>2.8450000000000002</v>
      </c>
      <c r="AI3625" s="68" t="s">
        <v>2254</v>
      </c>
      <c r="AJ3625" s="67">
        <v>0</v>
      </c>
      <c r="AK3625" s="69">
        <v>500000</v>
      </c>
    </row>
    <row r="3626" spans="30:37" ht="11.25" x14ac:dyDescent="0.2">
      <c r="AD3626" s="63">
        <v>36433</v>
      </c>
      <c r="AE3626" s="64">
        <v>36465</v>
      </c>
      <c r="AF3626" s="68" t="s">
        <v>162</v>
      </c>
      <c r="AG3626" s="66" t="s">
        <v>166</v>
      </c>
      <c r="AH3626" s="67">
        <v>2.75</v>
      </c>
      <c r="AI3626" s="68" t="s">
        <v>2254</v>
      </c>
      <c r="AJ3626" s="67">
        <v>0</v>
      </c>
      <c r="AK3626" s="69">
        <v>-750000</v>
      </c>
    </row>
    <row r="3627" spans="30:37" ht="11.25" x14ac:dyDescent="0.2">
      <c r="AD3627" s="63">
        <v>36434</v>
      </c>
      <c r="AE3627" s="64">
        <v>36465</v>
      </c>
      <c r="AF3627" s="68" t="s">
        <v>167</v>
      </c>
      <c r="AG3627" s="66" t="s">
        <v>168</v>
      </c>
      <c r="AH3627" s="67">
        <v>2.7925</v>
      </c>
      <c r="AI3627" s="68" t="s">
        <v>2254</v>
      </c>
      <c r="AJ3627" s="67">
        <v>0</v>
      </c>
      <c r="AK3627" s="69">
        <v>500000</v>
      </c>
    </row>
    <row r="3628" spans="30:37" ht="11.25" x14ac:dyDescent="0.2">
      <c r="AD3628" s="63">
        <v>36437</v>
      </c>
      <c r="AE3628" s="64">
        <v>36465</v>
      </c>
      <c r="AF3628" s="68" t="s">
        <v>169</v>
      </c>
      <c r="AG3628" s="66" t="s">
        <v>170</v>
      </c>
      <c r="AH3628" s="67">
        <v>2.78</v>
      </c>
      <c r="AI3628" s="68" t="s">
        <v>2254</v>
      </c>
      <c r="AJ3628" s="67">
        <v>0</v>
      </c>
      <c r="AK3628" s="69">
        <v>500000</v>
      </c>
    </row>
    <row r="3629" spans="30:37" ht="11.25" x14ac:dyDescent="0.2">
      <c r="AD3629" s="63">
        <v>36438</v>
      </c>
      <c r="AE3629" s="64">
        <v>36465</v>
      </c>
      <c r="AF3629" s="68" t="s">
        <v>309</v>
      </c>
      <c r="AG3629" s="66" t="s">
        <v>310</v>
      </c>
      <c r="AH3629" s="67">
        <v>2.63</v>
      </c>
      <c r="AI3629" s="68" t="s">
        <v>2254</v>
      </c>
      <c r="AJ3629" s="67">
        <v>0</v>
      </c>
      <c r="AK3629" s="69">
        <v>500000</v>
      </c>
    </row>
    <row r="3630" spans="30:37" ht="11.25" x14ac:dyDescent="0.2">
      <c r="AD3630" s="63">
        <v>36438</v>
      </c>
      <c r="AE3630" s="64">
        <v>36465</v>
      </c>
      <c r="AF3630" s="68" t="s">
        <v>309</v>
      </c>
      <c r="AG3630" s="66" t="s">
        <v>310</v>
      </c>
      <c r="AH3630" s="67">
        <v>2.5750000000000002</v>
      </c>
      <c r="AI3630" s="68" t="s">
        <v>2254</v>
      </c>
      <c r="AJ3630" s="67">
        <v>0</v>
      </c>
      <c r="AK3630" s="69">
        <v>-1500000</v>
      </c>
    </row>
    <row r="3631" spans="30:37" ht="11.25" x14ac:dyDescent="0.2">
      <c r="AD3631" s="63">
        <v>36440</v>
      </c>
      <c r="AE3631" s="64">
        <v>36465</v>
      </c>
      <c r="AF3631" s="68" t="s">
        <v>311</v>
      </c>
      <c r="AG3631" s="66" t="s">
        <v>312</v>
      </c>
      <c r="AH3631" s="67">
        <v>2.665</v>
      </c>
      <c r="AI3631" s="68" t="s">
        <v>2254</v>
      </c>
      <c r="AJ3631" s="67">
        <v>0</v>
      </c>
      <c r="AK3631" s="69">
        <v>250000</v>
      </c>
    </row>
    <row r="3632" spans="30:37" ht="11.25" x14ac:dyDescent="0.2">
      <c r="AD3632" s="63">
        <v>36444</v>
      </c>
      <c r="AE3632" s="64">
        <v>36465</v>
      </c>
      <c r="AF3632" s="68" t="s">
        <v>313</v>
      </c>
      <c r="AG3632" s="66" t="s">
        <v>314</v>
      </c>
      <c r="AH3632" s="67">
        <v>2.74</v>
      </c>
      <c r="AI3632" s="68" t="s">
        <v>2254</v>
      </c>
      <c r="AJ3632" s="67">
        <v>0</v>
      </c>
      <c r="AK3632" s="69">
        <v>1600000</v>
      </c>
    </row>
    <row r="3633" spans="30:37" ht="11.25" x14ac:dyDescent="0.2">
      <c r="AD3633" s="63">
        <v>36445</v>
      </c>
      <c r="AE3633" s="64">
        <v>36465</v>
      </c>
      <c r="AF3633" s="68" t="s">
        <v>315</v>
      </c>
      <c r="AG3633" s="66" t="s">
        <v>316</v>
      </c>
      <c r="AH3633" s="67">
        <v>2.875</v>
      </c>
      <c r="AI3633" s="68" t="s">
        <v>2254</v>
      </c>
      <c r="AJ3633" s="67">
        <v>0</v>
      </c>
      <c r="AK3633" s="69">
        <v>1000000</v>
      </c>
    </row>
    <row r="3634" spans="30:37" ht="11.25" x14ac:dyDescent="0.2">
      <c r="AD3634" s="63">
        <v>36445</v>
      </c>
      <c r="AE3634" s="64">
        <v>36465</v>
      </c>
      <c r="AF3634" s="68" t="s">
        <v>315</v>
      </c>
      <c r="AG3634" s="66" t="s">
        <v>316</v>
      </c>
      <c r="AH3634" s="67">
        <v>2.86</v>
      </c>
      <c r="AI3634" s="68" t="s">
        <v>2254</v>
      </c>
      <c r="AJ3634" s="67">
        <v>0</v>
      </c>
      <c r="AK3634" s="69">
        <v>1000000</v>
      </c>
    </row>
    <row r="3635" spans="30:37" ht="11.25" x14ac:dyDescent="0.2">
      <c r="AD3635" s="63">
        <v>36445</v>
      </c>
      <c r="AE3635" s="64">
        <v>36465</v>
      </c>
      <c r="AF3635" s="68" t="s">
        <v>315</v>
      </c>
      <c r="AG3635" s="66" t="s">
        <v>317</v>
      </c>
      <c r="AH3635" s="67">
        <v>2.8650000000000002</v>
      </c>
      <c r="AI3635" s="68" t="s">
        <v>2254</v>
      </c>
      <c r="AJ3635" s="67">
        <v>0</v>
      </c>
      <c r="AK3635" s="69">
        <v>-1000000</v>
      </c>
    </row>
    <row r="3636" spans="30:37" ht="11.25" x14ac:dyDescent="0.2">
      <c r="AD3636" s="63">
        <v>36446</v>
      </c>
      <c r="AE3636" s="64">
        <v>36465</v>
      </c>
      <c r="AF3636" s="68" t="s">
        <v>318</v>
      </c>
      <c r="AG3636" s="66" t="s">
        <v>319</v>
      </c>
      <c r="AH3636" s="67">
        <v>2.99</v>
      </c>
      <c r="AI3636" s="68" t="s">
        <v>2254</v>
      </c>
      <c r="AJ3636" s="67">
        <v>0</v>
      </c>
      <c r="AK3636" s="69">
        <v>1500000</v>
      </c>
    </row>
    <row r="3637" spans="30:37" ht="11.25" x14ac:dyDescent="0.2">
      <c r="AD3637" s="63">
        <v>36446</v>
      </c>
      <c r="AE3637" s="64">
        <v>36465</v>
      </c>
      <c r="AF3637" s="68" t="s">
        <v>318</v>
      </c>
      <c r="AG3637" s="66" t="s">
        <v>319</v>
      </c>
      <c r="AH3637" s="67">
        <v>2.9350000000000001</v>
      </c>
      <c r="AI3637" s="68" t="s">
        <v>2254</v>
      </c>
      <c r="AJ3637" s="67">
        <v>0</v>
      </c>
      <c r="AK3637" s="69">
        <v>-3000000</v>
      </c>
    </row>
    <row r="3638" spans="30:37" ht="11.25" x14ac:dyDescent="0.2">
      <c r="AD3638" s="63">
        <v>36447</v>
      </c>
      <c r="AE3638" s="64">
        <v>36465</v>
      </c>
      <c r="AF3638" s="68" t="s">
        <v>320</v>
      </c>
      <c r="AG3638" s="66" t="s">
        <v>321</v>
      </c>
      <c r="AH3638" s="67">
        <v>2.9</v>
      </c>
      <c r="AI3638" s="68" t="s">
        <v>2254</v>
      </c>
      <c r="AJ3638" s="67">
        <v>0</v>
      </c>
      <c r="AK3638" s="69">
        <v>-1000000</v>
      </c>
    </row>
    <row r="3639" spans="30:37" ht="11.25" x14ac:dyDescent="0.2">
      <c r="AD3639" s="63">
        <v>36447</v>
      </c>
      <c r="AE3639" s="64">
        <v>36465</v>
      </c>
      <c r="AF3639" s="68" t="s">
        <v>320</v>
      </c>
      <c r="AG3639" s="66" t="s">
        <v>321</v>
      </c>
      <c r="AH3639" s="67">
        <v>2.89</v>
      </c>
      <c r="AI3639" s="68" t="s">
        <v>2254</v>
      </c>
      <c r="AJ3639" s="67">
        <v>0</v>
      </c>
      <c r="AK3639" s="69">
        <v>-1100000</v>
      </c>
    </row>
    <row r="3640" spans="30:37" ht="11.25" x14ac:dyDescent="0.2">
      <c r="AD3640" s="63">
        <v>36447</v>
      </c>
      <c r="AE3640" s="64">
        <v>36465</v>
      </c>
      <c r="AF3640" s="68" t="s">
        <v>320</v>
      </c>
      <c r="AG3640" s="66" t="s">
        <v>322</v>
      </c>
      <c r="AH3640" s="67">
        <v>2.895</v>
      </c>
      <c r="AI3640" s="68" t="s">
        <v>2254</v>
      </c>
      <c r="AJ3640" s="67">
        <v>0</v>
      </c>
      <c r="AK3640" s="69">
        <v>1000000</v>
      </c>
    </row>
    <row r="3641" spans="30:37" ht="11.25" x14ac:dyDescent="0.2">
      <c r="AD3641" s="63">
        <v>36448</v>
      </c>
      <c r="AE3641" s="64">
        <v>36465</v>
      </c>
      <c r="AF3641" s="68" t="s">
        <v>323</v>
      </c>
      <c r="AG3641" s="66" t="s">
        <v>324</v>
      </c>
      <c r="AH3641" s="67">
        <v>2.875</v>
      </c>
      <c r="AI3641" s="68" t="s">
        <v>2254</v>
      </c>
      <c r="AJ3641" s="67">
        <v>0</v>
      </c>
      <c r="AK3641" s="69">
        <v>-1000000</v>
      </c>
    </row>
    <row r="3642" spans="30:37" ht="11.25" x14ac:dyDescent="0.2">
      <c r="AD3642" s="63">
        <v>36448</v>
      </c>
      <c r="AE3642" s="64">
        <v>36465</v>
      </c>
      <c r="AF3642" s="68" t="s">
        <v>323</v>
      </c>
      <c r="AG3642" s="66" t="s">
        <v>325</v>
      </c>
      <c r="AH3642" s="67">
        <v>2.8479999999999999</v>
      </c>
      <c r="AI3642" s="68" t="s">
        <v>2254</v>
      </c>
      <c r="AJ3642" s="67">
        <v>0</v>
      </c>
      <c r="AK3642" s="69">
        <v>1000000</v>
      </c>
    </row>
    <row r="3643" spans="30:37" ht="11.25" x14ac:dyDescent="0.2">
      <c r="AD3643" s="63">
        <v>36448</v>
      </c>
      <c r="AE3643" s="64">
        <v>36465</v>
      </c>
      <c r="AF3643" s="68" t="s">
        <v>323</v>
      </c>
      <c r="AG3643" s="66" t="s">
        <v>325</v>
      </c>
      <c r="AH3643" s="67">
        <v>2.89</v>
      </c>
      <c r="AI3643" s="68" t="s">
        <v>2254</v>
      </c>
      <c r="AJ3643" s="67">
        <v>0</v>
      </c>
      <c r="AK3643" s="69">
        <v>1500000</v>
      </c>
    </row>
    <row r="3644" spans="30:37" ht="11.25" x14ac:dyDescent="0.2">
      <c r="AD3644" s="63">
        <v>36452</v>
      </c>
      <c r="AE3644" s="64">
        <v>36465</v>
      </c>
      <c r="AF3644" s="68" t="s">
        <v>326</v>
      </c>
      <c r="AG3644" s="66" t="s">
        <v>327</v>
      </c>
      <c r="AH3644" s="67">
        <v>2.98</v>
      </c>
      <c r="AI3644" s="68" t="s">
        <v>2254</v>
      </c>
      <c r="AJ3644" s="67">
        <v>0</v>
      </c>
      <c r="AK3644" s="69">
        <v>-1000000</v>
      </c>
    </row>
    <row r="3645" spans="30:37" ht="11.25" x14ac:dyDescent="0.2">
      <c r="AD3645" s="63">
        <v>36452</v>
      </c>
      <c r="AE3645" s="64">
        <v>36465</v>
      </c>
      <c r="AF3645" s="68" t="s">
        <v>326</v>
      </c>
      <c r="AG3645" s="66" t="s">
        <v>327</v>
      </c>
      <c r="AH3645" s="67">
        <v>3.03</v>
      </c>
      <c r="AI3645" s="68" t="s">
        <v>2254</v>
      </c>
      <c r="AJ3645" s="67">
        <v>0</v>
      </c>
      <c r="AK3645" s="69">
        <v>-1000000</v>
      </c>
    </row>
    <row r="3646" spans="30:37" ht="11.25" x14ac:dyDescent="0.2">
      <c r="AD3646" s="63">
        <v>36452</v>
      </c>
      <c r="AE3646" s="64">
        <v>36465</v>
      </c>
      <c r="AF3646" s="68" t="s">
        <v>326</v>
      </c>
      <c r="AG3646" s="66" t="s">
        <v>328</v>
      </c>
      <c r="AH3646" s="67">
        <v>3.0249999999999999</v>
      </c>
      <c r="AI3646" s="68" t="s">
        <v>2254</v>
      </c>
      <c r="AJ3646" s="67">
        <v>0</v>
      </c>
      <c r="AK3646" s="69">
        <v>1000000</v>
      </c>
    </row>
    <row r="3647" spans="30:37" ht="11.25" x14ac:dyDescent="0.2">
      <c r="AD3647" s="63">
        <v>36453</v>
      </c>
      <c r="AE3647" s="64">
        <v>36465</v>
      </c>
      <c r="AF3647" s="68" t="s">
        <v>329</v>
      </c>
      <c r="AG3647" s="66" t="s">
        <v>330</v>
      </c>
      <c r="AH3647" s="67">
        <v>2.9849999999999999</v>
      </c>
      <c r="AI3647" s="68" t="s">
        <v>2254</v>
      </c>
      <c r="AJ3647" s="67">
        <v>0</v>
      </c>
      <c r="AK3647" s="69">
        <v>1000000</v>
      </c>
    </row>
    <row r="3648" spans="30:37" ht="11.25" x14ac:dyDescent="0.2">
      <c r="AD3648" s="63">
        <v>36453</v>
      </c>
      <c r="AE3648" s="64">
        <v>36465</v>
      </c>
      <c r="AF3648" s="68" t="s">
        <v>329</v>
      </c>
      <c r="AG3648" s="66" t="s">
        <v>330</v>
      </c>
      <c r="AH3648" s="67">
        <v>2.98</v>
      </c>
      <c r="AI3648" s="68" t="s">
        <v>2254</v>
      </c>
      <c r="AJ3648" s="67">
        <v>0</v>
      </c>
      <c r="AK3648" s="69">
        <v>-1000000</v>
      </c>
    </row>
    <row r="3649" spans="30:37" ht="11.25" x14ac:dyDescent="0.2">
      <c r="AD3649" s="63">
        <v>36455</v>
      </c>
      <c r="AE3649" s="64">
        <v>36465</v>
      </c>
      <c r="AF3649" s="68" t="s">
        <v>333</v>
      </c>
      <c r="AG3649" s="66" t="s">
        <v>335</v>
      </c>
      <c r="AH3649" s="67">
        <v>3.07</v>
      </c>
      <c r="AI3649" s="68" t="s">
        <v>2254</v>
      </c>
      <c r="AJ3649" s="67">
        <v>0</v>
      </c>
      <c r="AK3649" s="69">
        <v>1000000</v>
      </c>
    </row>
    <row r="3650" spans="30:37" ht="11.25" x14ac:dyDescent="0.2">
      <c r="AK3650" s="69">
        <f>SUM(AK3589:AK3649)</f>
        <v>1500000</v>
      </c>
    </row>
    <row r="3652" spans="30:37" ht="11.25" x14ac:dyDescent="0.2">
      <c r="AD3652" s="63">
        <v>35185</v>
      </c>
      <c r="AE3652" s="64">
        <v>36495</v>
      </c>
      <c r="AF3652" s="65" t="s">
        <v>3544</v>
      </c>
      <c r="AG3652" s="66" t="s">
        <v>5317</v>
      </c>
      <c r="AH3652" s="67">
        <v>1.9950000000000001</v>
      </c>
      <c r="AI3652" s="68" t="s">
        <v>2245</v>
      </c>
      <c r="AJ3652" s="67">
        <v>0</v>
      </c>
      <c r="AK3652" s="69">
        <v>-6000000</v>
      </c>
    </row>
    <row r="3653" spans="30:37" ht="11.25" x14ac:dyDescent="0.2">
      <c r="AD3653" s="63">
        <v>35495</v>
      </c>
      <c r="AE3653" s="64">
        <v>36495</v>
      </c>
      <c r="AF3653" s="68" t="s">
        <v>4547</v>
      </c>
      <c r="AG3653" s="66" t="s">
        <v>4548</v>
      </c>
      <c r="AH3653" s="67">
        <v>2.1671999999999998</v>
      </c>
      <c r="AI3653" s="68" t="s">
        <v>2280</v>
      </c>
      <c r="AJ3653" s="67">
        <v>0</v>
      </c>
      <c r="AK3653" s="69">
        <v>150000</v>
      </c>
    </row>
    <row r="3654" spans="30:37" ht="11.25" x14ac:dyDescent="0.2">
      <c r="AD3654" s="63">
        <v>35671</v>
      </c>
      <c r="AE3654" s="64">
        <v>36495</v>
      </c>
      <c r="AF3654" s="68" t="s">
        <v>5318</v>
      </c>
      <c r="AG3654" s="66" t="s">
        <v>5319</v>
      </c>
      <c r="AH3654" s="67">
        <v>2.39</v>
      </c>
      <c r="AI3654" s="68" t="s">
        <v>2280</v>
      </c>
      <c r="AJ3654" s="67">
        <v>0</v>
      </c>
      <c r="AK3654" s="69">
        <v>-3000000</v>
      </c>
    </row>
    <row r="3655" spans="30:37" ht="11.25" x14ac:dyDescent="0.2">
      <c r="AD3655" s="63">
        <v>35684</v>
      </c>
      <c r="AE3655" s="64">
        <v>36495</v>
      </c>
      <c r="AF3655" s="68" t="s">
        <v>5320</v>
      </c>
      <c r="AG3655" s="66" t="s">
        <v>5321</v>
      </c>
      <c r="AH3655" s="67">
        <v>2.41</v>
      </c>
      <c r="AI3655" s="68" t="s">
        <v>2280</v>
      </c>
      <c r="AJ3655" s="67">
        <v>0</v>
      </c>
      <c r="AK3655" s="69">
        <v>-3580000</v>
      </c>
    </row>
    <row r="3656" spans="30:37" ht="11.25" x14ac:dyDescent="0.2">
      <c r="AD3656" s="63">
        <v>35739</v>
      </c>
      <c r="AE3656" s="64">
        <v>36495</v>
      </c>
      <c r="AF3656" s="68" t="s">
        <v>5315</v>
      </c>
      <c r="AG3656" s="66" t="s">
        <v>5316</v>
      </c>
      <c r="AH3656" s="67">
        <v>2.4159999999999999</v>
      </c>
      <c r="AI3656" s="68" t="s">
        <v>2280</v>
      </c>
      <c r="AJ3656" s="67">
        <v>0</v>
      </c>
      <c r="AK3656" s="69">
        <v>-3000000</v>
      </c>
    </row>
    <row r="3657" spans="30:37" ht="11.25" x14ac:dyDescent="0.2">
      <c r="AD3657" s="63">
        <v>35957</v>
      </c>
      <c r="AE3657" s="64">
        <v>36495</v>
      </c>
      <c r="AF3657" s="68" t="s">
        <v>5008</v>
      </c>
      <c r="AG3657" s="66" t="s">
        <v>5009</v>
      </c>
      <c r="AH3657" s="67">
        <v>2.556</v>
      </c>
      <c r="AI3657" s="68" t="s">
        <v>2280</v>
      </c>
      <c r="AJ3657" s="67">
        <v>0</v>
      </c>
      <c r="AK3657" s="69">
        <v>-410000</v>
      </c>
    </row>
    <row r="3658" spans="30:37" ht="11.25" x14ac:dyDescent="0.2">
      <c r="AD3658" s="63">
        <v>35957</v>
      </c>
      <c r="AE3658" s="64">
        <v>36495</v>
      </c>
      <c r="AF3658" s="68" t="s">
        <v>5008</v>
      </c>
      <c r="AG3658" s="66" t="s">
        <v>5009</v>
      </c>
      <c r="AH3658" s="67">
        <v>2.556</v>
      </c>
      <c r="AI3658" s="68" t="s">
        <v>2280</v>
      </c>
      <c r="AJ3658" s="67">
        <v>0</v>
      </c>
      <c r="AK3658" s="69">
        <v>-2250000</v>
      </c>
    </row>
    <row r="3659" spans="30:37" ht="11.25" x14ac:dyDescent="0.2">
      <c r="AD3659" s="63">
        <v>35957</v>
      </c>
      <c r="AE3659" s="64">
        <v>36495</v>
      </c>
      <c r="AF3659" s="68" t="s">
        <v>5008</v>
      </c>
      <c r="AG3659" s="66" t="s">
        <v>5009</v>
      </c>
      <c r="AH3659" s="67">
        <v>2.556</v>
      </c>
      <c r="AI3659" s="68" t="s">
        <v>2280</v>
      </c>
      <c r="AJ3659" s="67">
        <v>0</v>
      </c>
      <c r="AK3659" s="69">
        <v>-1290000</v>
      </c>
    </row>
    <row r="3660" spans="30:37" ht="11.25" x14ac:dyDescent="0.2">
      <c r="AD3660" s="63">
        <v>35958</v>
      </c>
      <c r="AE3660" s="64">
        <v>36495</v>
      </c>
      <c r="AF3660" s="68" t="s">
        <v>4783</v>
      </c>
      <c r="AG3660" s="66" t="s">
        <v>4784</v>
      </c>
      <c r="AH3660" s="67">
        <v>2.5750000000000002</v>
      </c>
      <c r="AI3660" s="68" t="s">
        <v>2280</v>
      </c>
      <c r="AJ3660" s="67">
        <v>0</v>
      </c>
      <c r="AK3660" s="69">
        <v>-500000</v>
      </c>
    </row>
    <row r="3661" spans="30:37" ht="11.25" x14ac:dyDescent="0.2">
      <c r="AD3661" s="63">
        <v>35969</v>
      </c>
      <c r="AE3661" s="64">
        <v>36495</v>
      </c>
      <c r="AF3661" s="68" t="s">
        <v>4793</v>
      </c>
      <c r="AG3661" s="66" t="s">
        <v>4809</v>
      </c>
      <c r="AH3661" s="67">
        <v>2.6</v>
      </c>
      <c r="AI3661" s="68" t="s">
        <v>2280</v>
      </c>
      <c r="AJ3661" s="67">
        <v>0</v>
      </c>
      <c r="AK3661" s="69">
        <v>-1670000</v>
      </c>
    </row>
    <row r="3662" spans="30:37" ht="11.25" x14ac:dyDescent="0.2">
      <c r="AD3662" s="63">
        <v>35970</v>
      </c>
      <c r="AE3662" s="64">
        <v>36495</v>
      </c>
      <c r="AF3662" s="68" t="s">
        <v>4810</v>
      </c>
      <c r="AG3662" s="66" t="s">
        <v>4811</v>
      </c>
      <c r="AH3662" s="67">
        <v>2.6120000000000001</v>
      </c>
      <c r="AI3662" s="68" t="s">
        <v>2280</v>
      </c>
      <c r="AJ3662" s="67">
        <v>0</v>
      </c>
      <c r="AK3662" s="69">
        <v>-1000000</v>
      </c>
    </row>
    <row r="3663" spans="30:37" ht="11.25" x14ac:dyDescent="0.2">
      <c r="AD3663" s="63">
        <v>35986</v>
      </c>
      <c r="AE3663" s="64">
        <v>36495</v>
      </c>
      <c r="AF3663" s="68" t="s">
        <v>4870</v>
      </c>
      <c r="AG3663" s="66" t="s">
        <v>4871</v>
      </c>
      <c r="AH3663" s="67">
        <v>2.6</v>
      </c>
      <c r="AI3663" s="68" t="s">
        <v>2280</v>
      </c>
      <c r="AJ3663" s="67">
        <v>0</v>
      </c>
      <c r="AK3663" s="69">
        <v>2750000</v>
      </c>
    </row>
    <row r="3664" spans="30:37" ht="11.25" x14ac:dyDescent="0.2">
      <c r="AD3664" s="63">
        <v>36095</v>
      </c>
      <c r="AE3664" s="64">
        <v>36495</v>
      </c>
      <c r="AF3664" s="68" t="s">
        <v>5115</v>
      </c>
      <c r="AG3664" s="66" t="s">
        <v>5117</v>
      </c>
      <c r="AH3664" s="67">
        <v>2.4900000000000002</v>
      </c>
      <c r="AI3664" s="68" t="s">
        <v>2254</v>
      </c>
      <c r="AJ3664" s="67">
        <v>0</v>
      </c>
      <c r="AK3664" s="69">
        <v>3000000</v>
      </c>
    </row>
    <row r="3665" spans="30:37" ht="11.25" x14ac:dyDescent="0.2">
      <c r="AD3665" s="63">
        <v>36098</v>
      </c>
      <c r="AE3665" s="64">
        <v>36495</v>
      </c>
      <c r="AF3665" s="68" t="s">
        <v>5162</v>
      </c>
      <c r="AG3665" s="66" t="s">
        <v>5163</v>
      </c>
      <c r="AH3665" s="67">
        <v>2.4900000000000002</v>
      </c>
      <c r="AI3665" s="68" t="s">
        <v>2254</v>
      </c>
      <c r="AJ3665" s="67">
        <v>0</v>
      </c>
      <c r="AK3665" s="69">
        <v>900000</v>
      </c>
    </row>
    <row r="3666" spans="30:37" ht="11.25" x14ac:dyDescent="0.2">
      <c r="AD3666" s="63">
        <v>36192</v>
      </c>
      <c r="AE3666" s="64">
        <v>36495</v>
      </c>
      <c r="AF3666" s="68" t="s">
        <v>5385</v>
      </c>
      <c r="AG3666" s="66" t="s">
        <v>5386</v>
      </c>
      <c r="AH3666" s="67">
        <v>2.3250000000000002</v>
      </c>
      <c r="AI3666" s="68" t="s">
        <v>2280</v>
      </c>
      <c r="AJ3666" s="67">
        <v>0</v>
      </c>
      <c r="AK3666" s="69">
        <v>1000000</v>
      </c>
    </row>
    <row r="3667" spans="30:37" ht="11.25" x14ac:dyDescent="0.2">
      <c r="AD3667" s="63">
        <v>36194</v>
      </c>
      <c r="AE3667" s="64">
        <v>36495</v>
      </c>
      <c r="AF3667" s="68" t="s">
        <v>5390</v>
      </c>
      <c r="AG3667" s="66" t="s">
        <v>5394</v>
      </c>
      <c r="AH3667" s="67">
        <v>2.355</v>
      </c>
      <c r="AI3667" s="68" t="s">
        <v>2280</v>
      </c>
      <c r="AJ3667" s="67">
        <v>0</v>
      </c>
      <c r="AK3667" s="69">
        <v>1000000</v>
      </c>
    </row>
    <row r="3668" spans="30:37" ht="11.25" x14ac:dyDescent="0.2">
      <c r="AD3668" s="63">
        <v>36215</v>
      </c>
      <c r="AE3668" s="64">
        <v>36495</v>
      </c>
      <c r="AF3668" s="68" t="s">
        <v>5424</v>
      </c>
      <c r="AG3668" s="66" t="s">
        <v>5425</v>
      </c>
      <c r="AH3668" s="67">
        <v>2.29</v>
      </c>
      <c r="AI3668" s="68" t="s">
        <v>2280</v>
      </c>
      <c r="AJ3668" s="67">
        <v>0</v>
      </c>
      <c r="AK3668" s="69">
        <v>2000000</v>
      </c>
    </row>
    <row r="3669" spans="30:37" ht="11.25" x14ac:dyDescent="0.2">
      <c r="AD3669" s="63">
        <v>36279</v>
      </c>
      <c r="AE3669" s="64">
        <v>36495</v>
      </c>
      <c r="AF3669" s="68" t="s">
        <v>5539</v>
      </c>
      <c r="AG3669" s="66" t="s">
        <v>5540</v>
      </c>
      <c r="AH3669" s="67">
        <v>2.6349999999999998</v>
      </c>
      <c r="AI3669" s="68" t="s">
        <v>2254</v>
      </c>
      <c r="AJ3669" s="67">
        <v>0</v>
      </c>
      <c r="AK3669" s="69">
        <v>-1000000</v>
      </c>
    </row>
    <row r="3670" spans="30:37" ht="11.25" x14ac:dyDescent="0.2">
      <c r="AD3670" s="63">
        <v>36287</v>
      </c>
      <c r="AE3670" s="64">
        <v>36495</v>
      </c>
      <c r="AF3670" s="68" t="s">
        <v>5546</v>
      </c>
      <c r="AG3670" s="66" t="s">
        <v>5547</v>
      </c>
      <c r="AH3670" s="67">
        <v>2.645</v>
      </c>
      <c r="AI3670" s="68" t="s">
        <v>2254</v>
      </c>
      <c r="AJ3670" s="67">
        <v>0</v>
      </c>
      <c r="AK3670" s="69">
        <v>-2000000</v>
      </c>
    </row>
    <row r="3671" spans="30:37" ht="11.25" x14ac:dyDescent="0.2">
      <c r="AD3671" s="63">
        <v>36292</v>
      </c>
      <c r="AE3671" s="64">
        <v>36495</v>
      </c>
      <c r="AF3671" s="68" t="s">
        <v>5550</v>
      </c>
      <c r="AG3671" s="66" t="s">
        <v>5551</v>
      </c>
      <c r="AH3671" s="67">
        <v>2.62</v>
      </c>
      <c r="AI3671" s="68" t="s">
        <v>2254</v>
      </c>
      <c r="AJ3671" s="67">
        <v>0</v>
      </c>
      <c r="AK3671" s="69">
        <v>-750000</v>
      </c>
    </row>
    <row r="3672" spans="30:37" ht="11.25" x14ac:dyDescent="0.2">
      <c r="AD3672" s="63">
        <v>36343</v>
      </c>
      <c r="AE3672" s="64">
        <v>36495</v>
      </c>
      <c r="AF3672" s="68" t="s">
        <v>47</v>
      </c>
      <c r="AG3672" s="66" t="s">
        <v>49</v>
      </c>
      <c r="AH3672" s="67">
        <v>2.68</v>
      </c>
      <c r="AI3672" s="68" t="s">
        <v>2254</v>
      </c>
      <c r="AJ3672" s="67">
        <v>0</v>
      </c>
      <c r="AK3672" s="69">
        <v>-750000</v>
      </c>
    </row>
    <row r="3673" spans="30:37" ht="11.25" x14ac:dyDescent="0.2">
      <c r="AD3673" s="63">
        <v>36362</v>
      </c>
      <c r="AE3673" s="64">
        <v>36495</v>
      </c>
      <c r="AF3673" s="68" t="s">
        <v>62</v>
      </c>
      <c r="AG3673" s="66" t="s">
        <v>63</v>
      </c>
      <c r="AH3673" s="67">
        <v>2.69</v>
      </c>
      <c r="AI3673" s="68" t="s">
        <v>2254</v>
      </c>
      <c r="AJ3673" s="67">
        <v>0</v>
      </c>
      <c r="AK3673" s="69">
        <v>-1000000</v>
      </c>
    </row>
    <row r="3674" spans="30:37" ht="11.25" x14ac:dyDescent="0.2">
      <c r="AD3674" s="63">
        <v>36369</v>
      </c>
      <c r="AE3674" s="64">
        <v>36495</v>
      </c>
      <c r="AF3674" s="68" t="s">
        <v>75</v>
      </c>
      <c r="AG3674" s="66" t="s">
        <v>76</v>
      </c>
      <c r="AH3674" s="67">
        <v>2.8650000000000002</v>
      </c>
      <c r="AI3674" s="68" t="s">
        <v>2254</v>
      </c>
      <c r="AJ3674" s="67">
        <v>0</v>
      </c>
      <c r="AK3674" s="69">
        <v>-3000000</v>
      </c>
    </row>
    <row r="3675" spans="30:37" ht="11.25" x14ac:dyDescent="0.2">
      <c r="AD3675" s="63">
        <v>36398</v>
      </c>
      <c r="AE3675" s="64">
        <v>36495</v>
      </c>
      <c r="AF3675" s="68" t="s">
        <v>112</v>
      </c>
      <c r="AG3675" s="66" t="s">
        <v>114</v>
      </c>
      <c r="AH3675" s="67">
        <v>3.18</v>
      </c>
      <c r="AI3675" s="68" t="s">
        <v>2254</v>
      </c>
      <c r="AJ3675" s="67">
        <v>0</v>
      </c>
      <c r="AK3675" s="69">
        <v>-1000000</v>
      </c>
    </row>
    <row r="3676" spans="30:37" ht="11.25" x14ac:dyDescent="0.2">
      <c r="AD3676" s="63">
        <v>36423</v>
      </c>
      <c r="AE3676" s="64">
        <v>36495</v>
      </c>
      <c r="AF3676" s="68" t="s">
        <v>146</v>
      </c>
      <c r="AG3676" s="66" t="s">
        <v>147</v>
      </c>
      <c r="AH3676" s="67">
        <v>2.9449999999999998</v>
      </c>
      <c r="AI3676" s="68" t="s">
        <v>2254</v>
      </c>
      <c r="AJ3676" s="67">
        <v>0</v>
      </c>
      <c r="AK3676" s="69">
        <v>-310000</v>
      </c>
    </row>
    <row r="3677" spans="30:37" ht="11.25" x14ac:dyDescent="0.2">
      <c r="AD3677" s="63">
        <v>36444</v>
      </c>
      <c r="AE3677" s="64">
        <v>36495</v>
      </c>
      <c r="AF3677" s="68" t="s">
        <v>313</v>
      </c>
      <c r="AG3677" s="66" t="s">
        <v>314</v>
      </c>
      <c r="AH3677" s="67">
        <v>2.9249999999999998</v>
      </c>
      <c r="AI3677" s="68" t="s">
        <v>2254</v>
      </c>
      <c r="AJ3677" s="67">
        <v>0</v>
      </c>
      <c r="AK3677" s="69">
        <v>2200000</v>
      </c>
    </row>
    <row r="3678" spans="30:37" ht="11.25" x14ac:dyDescent="0.2">
      <c r="AD3678" s="63">
        <v>36448</v>
      </c>
      <c r="AE3678" s="64">
        <v>36495</v>
      </c>
      <c r="AF3678" s="68" t="s">
        <v>323</v>
      </c>
      <c r="AG3678" s="66" t="s">
        <v>325</v>
      </c>
      <c r="AH3678" s="67">
        <v>3.1150000000000002</v>
      </c>
      <c r="AI3678" s="68" t="s">
        <v>2254</v>
      </c>
      <c r="AJ3678" s="67">
        <v>0</v>
      </c>
      <c r="AK3678" s="69">
        <v>1500000</v>
      </c>
    </row>
    <row r="3679" spans="30:37" ht="11.25" x14ac:dyDescent="0.2">
      <c r="AD3679" s="63">
        <v>36458</v>
      </c>
      <c r="AE3679" s="64">
        <v>36495</v>
      </c>
      <c r="AF3679" s="68" t="s">
        <v>336</v>
      </c>
      <c r="AG3679" s="66" t="s">
        <v>337</v>
      </c>
      <c r="AH3679" s="67">
        <v>3.0975000000000001</v>
      </c>
      <c r="AI3679" s="68" t="s">
        <v>2254</v>
      </c>
      <c r="AJ3679" s="67">
        <v>0</v>
      </c>
      <c r="AK3679" s="69">
        <v>-1500000</v>
      </c>
    </row>
    <row r="3680" spans="30:37" ht="11.25" x14ac:dyDescent="0.2">
      <c r="AD3680" s="63">
        <v>36458</v>
      </c>
      <c r="AE3680" s="64">
        <v>36495</v>
      </c>
      <c r="AF3680" s="68" t="s">
        <v>336</v>
      </c>
      <c r="AG3680" s="66" t="s">
        <v>337</v>
      </c>
      <c r="AH3680" s="67">
        <v>3.08</v>
      </c>
      <c r="AI3680" s="68" t="s">
        <v>2254</v>
      </c>
      <c r="AJ3680" s="67">
        <v>0</v>
      </c>
      <c r="AK3680" s="69">
        <v>-2000000</v>
      </c>
    </row>
    <row r="3681" spans="30:37" ht="11.25" x14ac:dyDescent="0.2">
      <c r="AD3681" s="63">
        <v>36459</v>
      </c>
      <c r="AE3681" s="64">
        <v>36495</v>
      </c>
      <c r="AF3681" s="68" t="s">
        <v>338</v>
      </c>
      <c r="AG3681" s="66" t="s">
        <v>339</v>
      </c>
      <c r="AH3681" s="67">
        <v>3.15</v>
      </c>
      <c r="AI3681" s="68" t="s">
        <v>2254</v>
      </c>
      <c r="AJ3681" s="67">
        <v>0</v>
      </c>
      <c r="AK3681" s="69">
        <v>2200000</v>
      </c>
    </row>
    <row r="3682" spans="30:37" ht="11.25" x14ac:dyDescent="0.2">
      <c r="AD3682" s="63">
        <v>36462</v>
      </c>
      <c r="AE3682" s="64">
        <v>36495</v>
      </c>
      <c r="AF3682" s="68" t="s">
        <v>340</v>
      </c>
      <c r="AG3682" s="66" t="s">
        <v>341</v>
      </c>
      <c r="AH3682" s="67">
        <v>2.9449999999999998</v>
      </c>
      <c r="AI3682" s="68" t="s">
        <v>2254</v>
      </c>
      <c r="AJ3682" s="67">
        <v>0</v>
      </c>
      <c r="AK3682" s="69">
        <v>-500000</v>
      </c>
    </row>
    <row r="3683" spans="30:37" ht="11.25" x14ac:dyDescent="0.2">
      <c r="AD3683" s="63">
        <v>36467</v>
      </c>
      <c r="AE3683" s="64">
        <v>36495</v>
      </c>
      <c r="AF3683" s="68" t="s">
        <v>342</v>
      </c>
      <c r="AG3683" s="66" t="s">
        <v>358</v>
      </c>
      <c r="AH3683" s="67">
        <v>2.8730000000000002</v>
      </c>
      <c r="AI3683" s="68" t="s">
        <v>2280</v>
      </c>
      <c r="AJ3683" s="67">
        <v>0</v>
      </c>
      <c r="AK3683" s="69">
        <v>294754</v>
      </c>
    </row>
    <row r="3684" spans="30:37" ht="11.25" x14ac:dyDescent="0.2">
      <c r="AD3684" s="63">
        <v>36467</v>
      </c>
      <c r="AE3684" s="64">
        <v>36495</v>
      </c>
      <c r="AF3684" s="68" t="s">
        <v>359</v>
      </c>
      <c r="AG3684" s="66" t="s">
        <v>360</v>
      </c>
      <c r="AH3684" s="67">
        <v>2.89</v>
      </c>
      <c r="AI3684" s="68" t="s">
        <v>2254</v>
      </c>
      <c r="AJ3684" s="67">
        <v>0</v>
      </c>
      <c r="AK3684" s="69">
        <v>500000</v>
      </c>
    </row>
    <row r="3685" spans="30:37" ht="11.25" x14ac:dyDescent="0.2">
      <c r="AD3685" s="63">
        <v>36469</v>
      </c>
      <c r="AE3685" s="64">
        <v>36495</v>
      </c>
      <c r="AF3685" s="68" t="s">
        <v>361</v>
      </c>
      <c r="AG3685" s="66" t="s">
        <v>362</v>
      </c>
      <c r="AH3685" s="67">
        <v>2.76</v>
      </c>
      <c r="AI3685" s="68" t="s">
        <v>2254</v>
      </c>
      <c r="AJ3685" s="67">
        <v>0</v>
      </c>
      <c r="AK3685" s="69">
        <v>-1000000</v>
      </c>
    </row>
    <row r="3686" spans="30:37" ht="11.25" x14ac:dyDescent="0.2">
      <c r="AD3686" s="63">
        <v>36469</v>
      </c>
      <c r="AE3686" s="64">
        <v>36495</v>
      </c>
      <c r="AF3686" s="68" t="s">
        <v>361</v>
      </c>
      <c r="AG3686" s="66" t="s">
        <v>362</v>
      </c>
      <c r="AH3686" s="67">
        <v>2.8050000000000002</v>
      </c>
      <c r="AI3686" s="68" t="s">
        <v>2254</v>
      </c>
      <c r="AJ3686" s="67">
        <v>0</v>
      </c>
      <c r="AK3686" s="69">
        <v>-1000000</v>
      </c>
    </row>
    <row r="3687" spans="30:37" ht="11.25" x14ac:dyDescent="0.2">
      <c r="AD3687" s="63">
        <v>36469</v>
      </c>
      <c r="AE3687" s="64">
        <v>36495</v>
      </c>
      <c r="AF3687" s="68" t="s">
        <v>361</v>
      </c>
      <c r="AG3687" s="66" t="s">
        <v>362</v>
      </c>
      <c r="AH3687" s="67">
        <v>2.8650000000000002</v>
      </c>
      <c r="AI3687" s="68" t="s">
        <v>2254</v>
      </c>
      <c r="AJ3687" s="67">
        <v>0</v>
      </c>
      <c r="AK3687" s="69">
        <v>-2000000</v>
      </c>
    </row>
    <row r="3688" spans="30:37" ht="11.25" x14ac:dyDescent="0.2">
      <c r="AD3688" s="63">
        <v>36469</v>
      </c>
      <c r="AE3688" s="64">
        <v>36495</v>
      </c>
      <c r="AF3688" s="68" t="s">
        <v>361</v>
      </c>
      <c r="AG3688" s="66" t="s">
        <v>362</v>
      </c>
      <c r="AH3688" s="67">
        <v>2.875</v>
      </c>
      <c r="AI3688" s="68" t="s">
        <v>2254</v>
      </c>
      <c r="AJ3688" s="67">
        <v>0</v>
      </c>
      <c r="AK3688" s="69">
        <v>-1000000</v>
      </c>
    </row>
    <row r="3689" spans="30:37" ht="11.25" x14ac:dyDescent="0.2">
      <c r="AD3689" s="63">
        <v>36472</v>
      </c>
      <c r="AE3689" s="64">
        <v>36495</v>
      </c>
      <c r="AF3689" s="68" t="s">
        <v>363</v>
      </c>
      <c r="AG3689" s="66" t="s">
        <v>364</v>
      </c>
      <c r="AH3689" s="67">
        <v>2.835</v>
      </c>
      <c r="AI3689" s="68" t="s">
        <v>2254</v>
      </c>
      <c r="AJ3689" s="67">
        <v>0</v>
      </c>
      <c r="AK3689" s="69">
        <v>1000000</v>
      </c>
    </row>
    <row r="3690" spans="30:37" ht="11.25" x14ac:dyDescent="0.2">
      <c r="AD3690" s="63">
        <v>36472</v>
      </c>
      <c r="AE3690" s="64">
        <v>36495</v>
      </c>
      <c r="AF3690" s="68" t="s">
        <v>363</v>
      </c>
      <c r="AG3690" s="66" t="s">
        <v>365</v>
      </c>
      <c r="AH3690" s="67">
        <v>2.72</v>
      </c>
      <c r="AI3690" s="68" t="s">
        <v>2254</v>
      </c>
      <c r="AJ3690" s="67">
        <v>0</v>
      </c>
      <c r="AK3690" s="69">
        <v>-1000000</v>
      </c>
    </row>
    <row r="3691" spans="30:37" ht="11.25" x14ac:dyDescent="0.2">
      <c r="AD3691" s="63">
        <v>36472</v>
      </c>
      <c r="AE3691" s="64">
        <v>36495</v>
      </c>
      <c r="AF3691" s="68" t="s">
        <v>363</v>
      </c>
      <c r="AG3691" s="66" t="s">
        <v>365</v>
      </c>
      <c r="AH3691" s="67">
        <v>2.6749999999999998</v>
      </c>
      <c r="AI3691" s="68" t="s">
        <v>2254</v>
      </c>
      <c r="AJ3691" s="67">
        <v>0</v>
      </c>
      <c r="AK3691" s="69">
        <v>4000000</v>
      </c>
    </row>
    <row r="3692" spans="30:37" ht="11.25" x14ac:dyDescent="0.2">
      <c r="AD3692" s="63">
        <v>36473</v>
      </c>
      <c r="AE3692" s="64">
        <v>36495</v>
      </c>
      <c r="AF3692" s="68" t="s">
        <v>366</v>
      </c>
      <c r="AG3692" s="66" t="s">
        <v>367</v>
      </c>
      <c r="AH3692" s="67">
        <v>2.63</v>
      </c>
      <c r="AI3692" s="68" t="s">
        <v>2254</v>
      </c>
      <c r="AJ3692" s="67">
        <v>0</v>
      </c>
      <c r="AK3692" s="69">
        <v>-1000000</v>
      </c>
    </row>
    <row r="3693" spans="30:37" ht="11.25" x14ac:dyDescent="0.2">
      <c r="AD3693" s="63">
        <v>36473</v>
      </c>
      <c r="AE3693" s="64">
        <v>36495</v>
      </c>
      <c r="AF3693" s="68" t="s">
        <v>366</v>
      </c>
      <c r="AG3693" s="66" t="s">
        <v>367</v>
      </c>
      <c r="AH3693" s="67">
        <v>2.6</v>
      </c>
      <c r="AI3693" s="68" t="s">
        <v>2254</v>
      </c>
      <c r="AJ3693" s="67">
        <v>0</v>
      </c>
      <c r="AK3693" s="69">
        <v>-1000000</v>
      </c>
    </row>
    <row r="3694" spans="30:37" ht="11.25" x14ac:dyDescent="0.2">
      <c r="AD3694" s="63">
        <v>36473</v>
      </c>
      <c r="AE3694" s="64">
        <v>36495</v>
      </c>
      <c r="AF3694" s="68" t="s">
        <v>366</v>
      </c>
      <c r="AG3694" s="66" t="s">
        <v>367</v>
      </c>
      <c r="AH3694" s="67">
        <v>2.64</v>
      </c>
      <c r="AI3694" s="68" t="s">
        <v>2254</v>
      </c>
      <c r="AJ3694" s="67">
        <v>0</v>
      </c>
      <c r="AK3694" s="69">
        <v>-1000000</v>
      </c>
    </row>
    <row r="3695" spans="30:37" ht="11.25" x14ac:dyDescent="0.2">
      <c r="AD3695" s="63">
        <v>36473</v>
      </c>
      <c r="AE3695" s="64">
        <v>36495</v>
      </c>
      <c r="AF3695" s="68" t="s">
        <v>366</v>
      </c>
      <c r="AG3695" s="66" t="s">
        <v>367</v>
      </c>
      <c r="AH3695" s="67">
        <v>2.6549999999999998</v>
      </c>
      <c r="AI3695" s="68" t="s">
        <v>2254</v>
      </c>
      <c r="AJ3695" s="67">
        <v>0</v>
      </c>
      <c r="AK3695" s="69">
        <v>-1000000</v>
      </c>
    </row>
    <row r="3696" spans="30:37" ht="11.25" x14ac:dyDescent="0.2">
      <c r="AD3696" s="63">
        <v>36473</v>
      </c>
      <c r="AE3696" s="64">
        <v>36495</v>
      </c>
      <c r="AF3696" s="68" t="s">
        <v>366</v>
      </c>
      <c r="AG3696" s="66" t="s">
        <v>367</v>
      </c>
      <c r="AH3696" s="67">
        <v>2.61</v>
      </c>
      <c r="AI3696" s="68" t="s">
        <v>2254</v>
      </c>
      <c r="AJ3696" s="67">
        <v>0</v>
      </c>
      <c r="AK3696" s="69">
        <v>2000000</v>
      </c>
    </row>
    <row r="3697" spans="30:37" ht="11.25" x14ac:dyDescent="0.2">
      <c r="AD3697" s="63">
        <v>36473</v>
      </c>
      <c r="AE3697" s="64">
        <v>36495</v>
      </c>
      <c r="AF3697" s="68" t="s">
        <v>366</v>
      </c>
      <c r="AG3697" s="66" t="s">
        <v>369</v>
      </c>
      <c r="AH3697" s="67">
        <v>2.6150000000000002</v>
      </c>
      <c r="AI3697" s="68" t="s">
        <v>2254</v>
      </c>
      <c r="AJ3697" s="67">
        <v>0</v>
      </c>
      <c r="AK3697" s="69">
        <v>-1000000</v>
      </c>
    </row>
    <row r="3698" spans="30:37" ht="11.25" x14ac:dyDescent="0.2">
      <c r="AD3698" s="63">
        <v>36474</v>
      </c>
      <c r="AE3698" s="64">
        <v>36495</v>
      </c>
      <c r="AF3698" s="68" t="s">
        <v>370</v>
      </c>
      <c r="AG3698" s="66" t="s">
        <v>371</v>
      </c>
      <c r="AH3698" s="67">
        <v>2.62</v>
      </c>
      <c r="AI3698" s="68" t="s">
        <v>2254</v>
      </c>
      <c r="AJ3698" s="67">
        <v>0</v>
      </c>
      <c r="AK3698" s="69">
        <v>-1000000</v>
      </c>
    </row>
    <row r="3699" spans="30:37" ht="11.25" x14ac:dyDescent="0.2">
      <c r="AD3699" s="63">
        <v>36474</v>
      </c>
      <c r="AE3699" s="64">
        <v>36495</v>
      </c>
      <c r="AF3699" s="68" t="s">
        <v>370</v>
      </c>
      <c r="AG3699" s="66" t="s">
        <v>371</v>
      </c>
      <c r="AH3699" s="67">
        <v>2.6150000000000002</v>
      </c>
      <c r="AI3699" s="68" t="s">
        <v>2254</v>
      </c>
      <c r="AJ3699" s="67">
        <v>0</v>
      </c>
      <c r="AK3699" s="69">
        <v>-1000000</v>
      </c>
    </row>
    <row r="3700" spans="30:37" ht="11.25" x14ac:dyDescent="0.2">
      <c r="AD3700" s="63">
        <v>36474</v>
      </c>
      <c r="AE3700" s="64">
        <v>36495</v>
      </c>
      <c r="AF3700" s="68" t="s">
        <v>370</v>
      </c>
      <c r="AG3700" s="66" t="s">
        <v>371</v>
      </c>
      <c r="AH3700" s="67">
        <v>2.68</v>
      </c>
      <c r="AI3700" s="68" t="s">
        <v>2254</v>
      </c>
      <c r="AJ3700" s="67">
        <v>0</v>
      </c>
      <c r="AK3700" s="69">
        <v>-1000000</v>
      </c>
    </row>
    <row r="3701" spans="30:37" ht="11.25" x14ac:dyDescent="0.2">
      <c r="AD3701" s="63">
        <v>36475</v>
      </c>
      <c r="AE3701" s="64">
        <v>36495</v>
      </c>
      <c r="AF3701" s="68" t="s">
        <v>372</v>
      </c>
      <c r="AG3701" s="66" t="s">
        <v>373</v>
      </c>
      <c r="AH3701" s="67">
        <v>2.5499999999999998</v>
      </c>
      <c r="AI3701" s="68" t="s">
        <v>2254</v>
      </c>
      <c r="AJ3701" s="67">
        <v>0</v>
      </c>
      <c r="AK3701" s="69">
        <v>2500000</v>
      </c>
    </row>
    <row r="3702" spans="30:37" ht="11.25" x14ac:dyDescent="0.2">
      <c r="AD3702" s="63">
        <v>36475</v>
      </c>
      <c r="AE3702" s="64">
        <v>36495</v>
      </c>
      <c r="AF3702" s="68" t="s">
        <v>372</v>
      </c>
      <c r="AG3702" s="66" t="s">
        <v>373</v>
      </c>
      <c r="AH3702" s="67">
        <v>2.52</v>
      </c>
      <c r="AI3702" s="68" t="s">
        <v>2254</v>
      </c>
      <c r="AJ3702" s="67">
        <v>0</v>
      </c>
      <c r="AK3702" s="69">
        <v>1000000</v>
      </c>
    </row>
    <row r="3703" spans="30:37" ht="11.25" x14ac:dyDescent="0.2">
      <c r="AD3703" s="63">
        <v>36475</v>
      </c>
      <c r="AE3703" s="64">
        <v>36495</v>
      </c>
      <c r="AF3703" s="68" t="s">
        <v>372</v>
      </c>
      <c r="AG3703" s="66" t="s">
        <v>374</v>
      </c>
      <c r="AH3703" s="67">
        <v>2.64</v>
      </c>
      <c r="AI3703" s="68" t="s">
        <v>2254</v>
      </c>
      <c r="AJ3703" s="67">
        <v>0</v>
      </c>
      <c r="AK3703" s="69">
        <v>1000000</v>
      </c>
    </row>
    <row r="3704" spans="30:37" ht="11.25" x14ac:dyDescent="0.2">
      <c r="AD3704" s="63">
        <v>36476</v>
      </c>
      <c r="AE3704" s="64">
        <v>36495</v>
      </c>
      <c r="AF3704" s="68" t="s">
        <v>375</v>
      </c>
      <c r="AG3704" s="66" t="s">
        <v>376</v>
      </c>
      <c r="AH3704" s="67">
        <v>2.5</v>
      </c>
      <c r="AI3704" s="68" t="s">
        <v>2254</v>
      </c>
      <c r="AJ3704" s="67">
        <v>0</v>
      </c>
      <c r="AK3704" s="69">
        <v>500000</v>
      </c>
    </row>
    <row r="3705" spans="30:37" ht="11.25" x14ac:dyDescent="0.2">
      <c r="AD3705" s="63">
        <v>36476</v>
      </c>
      <c r="AE3705" s="64">
        <v>36495</v>
      </c>
      <c r="AF3705" s="68" t="s">
        <v>375</v>
      </c>
      <c r="AG3705" s="66" t="s">
        <v>376</v>
      </c>
      <c r="AH3705" s="67">
        <v>2.5</v>
      </c>
      <c r="AI3705" s="68" t="s">
        <v>2254</v>
      </c>
      <c r="AJ3705" s="67">
        <v>0</v>
      </c>
      <c r="AK3705" s="69">
        <v>1000000</v>
      </c>
    </row>
    <row r="3706" spans="30:37" ht="11.25" x14ac:dyDescent="0.2">
      <c r="AD3706" s="63">
        <v>36476</v>
      </c>
      <c r="AE3706" s="64">
        <v>36495</v>
      </c>
      <c r="AF3706" s="68" t="s">
        <v>375</v>
      </c>
      <c r="AG3706" s="66" t="s">
        <v>376</v>
      </c>
      <c r="AH3706" s="67">
        <v>2.52</v>
      </c>
      <c r="AI3706" s="68" t="s">
        <v>2254</v>
      </c>
      <c r="AJ3706" s="67">
        <v>0</v>
      </c>
      <c r="AK3706" s="69">
        <v>1000000</v>
      </c>
    </row>
    <row r="3707" spans="30:37" ht="11.25" x14ac:dyDescent="0.2">
      <c r="AD3707" s="63">
        <v>36476</v>
      </c>
      <c r="AE3707" s="64">
        <v>36495</v>
      </c>
      <c r="AF3707" s="68" t="s">
        <v>375</v>
      </c>
      <c r="AG3707" s="66" t="s">
        <v>376</v>
      </c>
      <c r="AH3707" s="67">
        <v>2.5099999999999998</v>
      </c>
      <c r="AI3707" s="68" t="s">
        <v>2254</v>
      </c>
      <c r="AJ3707" s="67">
        <v>0</v>
      </c>
      <c r="AK3707" s="69">
        <v>2000000</v>
      </c>
    </row>
    <row r="3708" spans="30:37" ht="11.25" x14ac:dyDescent="0.2">
      <c r="AD3708" s="63">
        <v>36476</v>
      </c>
      <c r="AE3708" s="64">
        <v>36495</v>
      </c>
      <c r="AF3708" s="68" t="s">
        <v>375</v>
      </c>
      <c r="AG3708" s="66" t="s">
        <v>376</v>
      </c>
      <c r="AH3708" s="67">
        <v>2.5924999999999998</v>
      </c>
      <c r="AI3708" s="68" t="s">
        <v>2254</v>
      </c>
      <c r="AJ3708" s="67">
        <v>0</v>
      </c>
      <c r="AK3708" s="69">
        <v>2000000</v>
      </c>
    </row>
    <row r="3709" spans="30:37" ht="11.25" x14ac:dyDescent="0.2">
      <c r="AD3709" s="63">
        <v>36476</v>
      </c>
      <c r="AE3709" s="64">
        <v>36495</v>
      </c>
      <c r="AF3709" s="68" t="s">
        <v>375</v>
      </c>
      <c r="AG3709" s="66" t="s">
        <v>376</v>
      </c>
      <c r="AH3709" s="67">
        <v>2.585</v>
      </c>
      <c r="AI3709" s="68" t="s">
        <v>2254</v>
      </c>
      <c r="AJ3709" s="67">
        <v>0</v>
      </c>
      <c r="AK3709" s="69">
        <v>1000000</v>
      </c>
    </row>
    <row r="3710" spans="30:37" ht="11.25" x14ac:dyDescent="0.2">
      <c r="AD3710" s="63">
        <v>36476</v>
      </c>
      <c r="AE3710" s="64">
        <v>36495</v>
      </c>
      <c r="AF3710" s="68" t="s">
        <v>375</v>
      </c>
      <c r="AG3710" s="66" t="s">
        <v>376</v>
      </c>
      <c r="AH3710" s="67">
        <v>2.65</v>
      </c>
      <c r="AI3710" s="68" t="s">
        <v>2254</v>
      </c>
      <c r="AJ3710" s="67">
        <v>0</v>
      </c>
      <c r="AK3710" s="69">
        <v>500000</v>
      </c>
    </row>
    <row r="3711" spans="30:37" ht="11.25" x14ac:dyDescent="0.2">
      <c r="AD3711" s="63">
        <v>36476</v>
      </c>
      <c r="AE3711" s="64">
        <v>36495</v>
      </c>
      <c r="AF3711" s="68" t="s">
        <v>375</v>
      </c>
      <c r="AG3711" s="66" t="s">
        <v>376</v>
      </c>
      <c r="AH3711" s="67">
        <v>2.68</v>
      </c>
      <c r="AI3711" s="68" t="s">
        <v>2254</v>
      </c>
      <c r="AJ3711" s="67">
        <v>0</v>
      </c>
      <c r="AK3711" s="69">
        <v>500000</v>
      </c>
    </row>
    <row r="3712" spans="30:37" ht="11.25" x14ac:dyDescent="0.2">
      <c r="AD3712" s="63">
        <v>36476</v>
      </c>
      <c r="AE3712" s="64">
        <v>36495</v>
      </c>
      <c r="AF3712" s="68" t="s">
        <v>375</v>
      </c>
      <c r="AG3712" s="66" t="s">
        <v>376</v>
      </c>
      <c r="AH3712" s="67">
        <v>2.5299999999999998</v>
      </c>
      <c r="AI3712" s="68" t="s">
        <v>2254</v>
      </c>
      <c r="AJ3712" s="67">
        <v>0</v>
      </c>
      <c r="AK3712" s="69">
        <v>-1000000</v>
      </c>
    </row>
    <row r="3713" spans="30:37" ht="11.25" x14ac:dyDescent="0.2">
      <c r="AD3713" s="63">
        <v>36479</v>
      </c>
      <c r="AE3713" s="64">
        <v>36495</v>
      </c>
      <c r="AF3713" s="68" t="s">
        <v>377</v>
      </c>
      <c r="AG3713" s="66" t="s">
        <v>378</v>
      </c>
      <c r="AH3713" s="67">
        <v>2.6</v>
      </c>
      <c r="AI3713" s="68" t="s">
        <v>2254</v>
      </c>
      <c r="AJ3713" s="67">
        <v>0</v>
      </c>
      <c r="AK3713" s="69">
        <v>-1000000</v>
      </c>
    </row>
    <row r="3714" spans="30:37" ht="11.25" x14ac:dyDescent="0.2">
      <c r="AD3714" s="63">
        <v>36479</v>
      </c>
      <c r="AE3714" s="64">
        <v>36495</v>
      </c>
      <c r="AF3714" s="68" t="s">
        <v>377</v>
      </c>
      <c r="AG3714" s="66" t="s">
        <v>378</v>
      </c>
      <c r="AH3714" s="67">
        <v>2.5299999999999998</v>
      </c>
      <c r="AI3714" s="68" t="s">
        <v>2254</v>
      </c>
      <c r="AJ3714" s="67">
        <v>0</v>
      </c>
      <c r="AK3714" s="69">
        <v>1000000</v>
      </c>
    </row>
    <row r="3715" spans="30:37" ht="11.25" x14ac:dyDescent="0.2">
      <c r="AD3715" s="63">
        <v>36479</v>
      </c>
      <c r="AE3715" s="64">
        <v>36495</v>
      </c>
      <c r="AF3715" s="68" t="s">
        <v>377</v>
      </c>
      <c r="AG3715" s="66" t="s">
        <v>378</v>
      </c>
      <c r="AH3715" s="67">
        <v>2.5299999999999998</v>
      </c>
      <c r="AI3715" s="68" t="s">
        <v>2254</v>
      </c>
      <c r="AJ3715" s="67">
        <v>0</v>
      </c>
      <c r="AK3715" s="69">
        <v>1000000</v>
      </c>
    </row>
    <row r="3716" spans="30:37" ht="11.25" x14ac:dyDescent="0.2">
      <c r="AD3716" s="63">
        <v>36479</v>
      </c>
      <c r="AE3716" s="64">
        <v>36495</v>
      </c>
      <c r="AF3716" s="68" t="s">
        <v>377</v>
      </c>
      <c r="AG3716" s="66" t="s">
        <v>378</v>
      </c>
      <c r="AH3716" s="67">
        <v>2.52</v>
      </c>
      <c r="AI3716" s="68" t="s">
        <v>2254</v>
      </c>
      <c r="AJ3716" s="67">
        <v>0</v>
      </c>
      <c r="AK3716" s="69">
        <v>1000000</v>
      </c>
    </row>
    <row r="3717" spans="30:37" ht="11.25" x14ac:dyDescent="0.2">
      <c r="AD3717" s="63">
        <v>36480</v>
      </c>
      <c r="AE3717" s="64">
        <v>36495</v>
      </c>
      <c r="AF3717" s="68" t="s">
        <v>379</v>
      </c>
      <c r="AG3717" s="66" t="s">
        <v>381</v>
      </c>
      <c r="AH3717" s="67">
        <v>2.4700000000000002</v>
      </c>
      <c r="AI3717" s="68" t="s">
        <v>2254</v>
      </c>
      <c r="AJ3717" s="67">
        <v>0</v>
      </c>
      <c r="AK3717" s="69">
        <v>2000000</v>
      </c>
    </row>
    <row r="3718" spans="30:37" ht="11.25" x14ac:dyDescent="0.2">
      <c r="AD3718" s="63">
        <v>36480</v>
      </c>
      <c r="AE3718" s="64">
        <v>36495</v>
      </c>
      <c r="AF3718" s="68" t="s">
        <v>379</v>
      </c>
      <c r="AG3718" s="66" t="s">
        <v>380</v>
      </c>
      <c r="AH3718" s="67">
        <v>2.46</v>
      </c>
      <c r="AI3718" s="68" t="s">
        <v>2254</v>
      </c>
      <c r="AJ3718" s="67">
        <v>0</v>
      </c>
      <c r="AK3718" s="69">
        <v>-1000000</v>
      </c>
    </row>
    <row r="3719" spans="30:37" ht="11.25" x14ac:dyDescent="0.2">
      <c r="AD3719" s="63">
        <v>36480</v>
      </c>
      <c r="AE3719" s="64">
        <v>36495</v>
      </c>
      <c r="AF3719" s="68" t="s">
        <v>379</v>
      </c>
      <c r="AG3719" s="66" t="s">
        <v>380</v>
      </c>
      <c r="AH3719" s="67">
        <v>2.4550000000000001</v>
      </c>
      <c r="AI3719" s="68" t="s">
        <v>2254</v>
      </c>
      <c r="AJ3719" s="67">
        <v>0</v>
      </c>
      <c r="AK3719" s="69">
        <v>-1000000</v>
      </c>
    </row>
    <row r="3720" spans="30:37" ht="11.25" x14ac:dyDescent="0.2">
      <c r="AD3720" s="63">
        <v>36480</v>
      </c>
      <c r="AE3720" s="64">
        <v>36495</v>
      </c>
      <c r="AF3720" s="68" t="s">
        <v>379</v>
      </c>
      <c r="AG3720" s="66" t="s">
        <v>380</v>
      </c>
      <c r="AH3720" s="67">
        <v>2.4750000000000001</v>
      </c>
      <c r="AI3720" s="68" t="s">
        <v>2254</v>
      </c>
      <c r="AJ3720" s="67">
        <v>0</v>
      </c>
      <c r="AK3720" s="69">
        <v>-1200000</v>
      </c>
    </row>
    <row r="3721" spans="30:37" ht="11.25" x14ac:dyDescent="0.2">
      <c r="AD3721" s="63">
        <v>36481</v>
      </c>
      <c r="AE3721" s="64">
        <v>36495</v>
      </c>
      <c r="AF3721" s="68" t="s">
        <v>382</v>
      </c>
      <c r="AG3721" s="66" t="s">
        <v>383</v>
      </c>
      <c r="AH3721" s="67">
        <v>2.5</v>
      </c>
      <c r="AI3721" s="68" t="s">
        <v>2254</v>
      </c>
      <c r="AJ3721" s="67">
        <v>0</v>
      </c>
      <c r="AK3721" s="69">
        <v>-1000000</v>
      </c>
    </row>
    <row r="3722" spans="30:37" ht="11.25" x14ac:dyDescent="0.2">
      <c r="AD3722" s="63">
        <v>36481</v>
      </c>
      <c r="AE3722" s="64">
        <v>36495</v>
      </c>
      <c r="AF3722" s="68" t="s">
        <v>382</v>
      </c>
      <c r="AG3722" s="66" t="s">
        <v>384</v>
      </c>
      <c r="AH3722" s="67">
        <v>2.4950000000000001</v>
      </c>
      <c r="AI3722" s="68" t="s">
        <v>2254</v>
      </c>
      <c r="AJ3722" s="67">
        <v>0</v>
      </c>
      <c r="AK3722" s="69">
        <v>500000</v>
      </c>
    </row>
    <row r="3723" spans="30:37" ht="11.25" x14ac:dyDescent="0.2">
      <c r="AD3723" s="63">
        <v>36482</v>
      </c>
      <c r="AE3723" s="64">
        <v>36495</v>
      </c>
      <c r="AF3723" s="68" t="s">
        <v>385</v>
      </c>
      <c r="AG3723" s="66" t="s">
        <v>386</v>
      </c>
      <c r="AH3723" s="67">
        <v>2.4900000000000002</v>
      </c>
      <c r="AI3723" s="68" t="s">
        <v>2254</v>
      </c>
      <c r="AJ3723" s="67">
        <v>0</v>
      </c>
      <c r="AK3723" s="69">
        <v>-500000</v>
      </c>
    </row>
    <row r="3724" spans="30:37" ht="11.25" x14ac:dyDescent="0.2">
      <c r="AD3724" s="63">
        <v>36482</v>
      </c>
      <c r="AE3724" s="64">
        <v>36495</v>
      </c>
      <c r="AF3724" s="68" t="s">
        <v>385</v>
      </c>
      <c r="AG3724" s="66" t="s">
        <v>387</v>
      </c>
      <c r="AH3724" s="67">
        <v>2.4900000000000002</v>
      </c>
      <c r="AI3724" s="68" t="s">
        <v>2254</v>
      </c>
      <c r="AJ3724" s="67">
        <v>0</v>
      </c>
      <c r="AK3724" s="69">
        <v>2000000</v>
      </c>
    </row>
    <row r="3725" spans="30:37" ht="11.25" x14ac:dyDescent="0.2">
      <c r="AD3725" s="63">
        <v>36483</v>
      </c>
      <c r="AE3725" s="64">
        <v>36495</v>
      </c>
      <c r="AF3725" s="68" t="s">
        <v>388</v>
      </c>
      <c r="AG3725" s="66" t="s">
        <v>389</v>
      </c>
      <c r="AH3725" s="67">
        <v>2.4340000000000002</v>
      </c>
      <c r="AI3725" s="68" t="s">
        <v>2280</v>
      </c>
      <c r="AJ3725" s="67">
        <v>0</v>
      </c>
      <c r="AK3725" s="69">
        <v>6280000</v>
      </c>
    </row>
    <row r="3726" spans="30:37" ht="11.25" x14ac:dyDescent="0.2">
      <c r="AD3726" s="63">
        <v>36483</v>
      </c>
      <c r="AE3726" s="64">
        <v>36495</v>
      </c>
      <c r="AF3726" s="68" t="s">
        <v>388</v>
      </c>
      <c r="AG3726" s="66" t="s">
        <v>389</v>
      </c>
      <c r="AH3726" s="67">
        <v>2.4340000000000002</v>
      </c>
      <c r="AI3726" s="68" t="s">
        <v>2254</v>
      </c>
      <c r="AJ3726" s="67">
        <v>0</v>
      </c>
      <c r="AK3726" s="69">
        <v>-6280000</v>
      </c>
    </row>
    <row r="3727" spans="30:37" ht="11.25" x14ac:dyDescent="0.2">
      <c r="AD3727" s="63">
        <v>36486</v>
      </c>
      <c r="AE3727" s="64">
        <v>36495</v>
      </c>
      <c r="AF3727" s="68" t="s">
        <v>390</v>
      </c>
      <c r="AG3727" s="66" t="s">
        <v>391</v>
      </c>
      <c r="AH3727" s="67">
        <v>2.27</v>
      </c>
      <c r="AI3727" s="68" t="s">
        <v>2254</v>
      </c>
      <c r="AJ3727" s="67">
        <v>0</v>
      </c>
      <c r="AK3727" s="69">
        <v>-1000000</v>
      </c>
    </row>
    <row r="3728" spans="30:37" ht="11.25" x14ac:dyDescent="0.2">
      <c r="AD3728" s="63">
        <v>36487</v>
      </c>
      <c r="AE3728" s="64">
        <v>36495</v>
      </c>
      <c r="AF3728" s="68" t="s">
        <v>393</v>
      </c>
      <c r="AG3728" s="66" t="s">
        <v>394</v>
      </c>
      <c r="AH3728" s="67">
        <v>2.23</v>
      </c>
      <c r="AI3728" s="68" t="s">
        <v>2254</v>
      </c>
      <c r="AJ3728" s="67">
        <v>0</v>
      </c>
      <c r="AK3728" s="69">
        <v>2000000</v>
      </c>
    </row>
    <row r="3729" spans="30:37" ht="11.25" x14ac:dyDescent="0.2">
      <c r="AD3729" s="63">
        <v>36488</v>
      </c>
      <c r="AE3729" s="64">
        <v>36495</v>
      </c>
      <c r="AF3729" s="68" t="s">
        <v>395</v>
      </c>
      <c r="AG3729" s="66" t="s">
        <v>396</v>
      </c>
      <c r="AH3729" s="67">
        <v>2.2000000000000002</v>
      </c>
      <c r="AI3729" s="68" t="s">
        <v>2254</v>
      </c>
      <c r="AJ3729" s="67">
        <v>0</v>
      </c>
      <c r="AK3729" s="69">
        <v>-500000</v>
      </c>
    </row>
    <row r="3730" spans="30:37" ht="11.25" x14ac:dyDescent="0.2">
      <c r="AD3730" s="63">
        <v>36488</v>
      </c>
      <c r="AE3730" s="64">
        <v>36495</v>
      </c>
      <c r="AF3730" s="68" t="s">
        <v>395</v>
      </c>
      <c r="AG3730" s="66" t="s">
        <v>396</v>
      </c>
      <c r="AH3730" s="67">
        <v>2.2050000000000001</v>
      </c>
      <c r="AI3730" s="68" t="s">
        <v>2254</v>
      </c>
      <c r="AJ3730" s="67">
        <v>0</v>
      </c>
      <c r="AK3730" s="69">
        <v>-500000</v>
      </c>
    </row>
    <row r="3731" spans="30:37" ht="11.25" x14ac:dyDescent="0.2">
      <c r="AK3731" s="69">
        <f>SUM(AK3652:AK3730)</f>
        <v>-12215246</v>
      </c>
    </row>
    <row r="3733" spans="30:37" ht="11.25" x14ac:dyDescent="0.2">
      <c r="AD3733" s="63">
        <v>35468</v>
      </c>
      <c r="AE3733" s="64">
        <v>36526</v>
      </c>
      <c r="AF3733" s="65" t="s">
        <v>5305</v>
      </c>
      <c r="AG3733" s="66" t="s">
        <v>5306</v>
      </c>
      <c r="AH3733" s="67">
        <v>2.33</v>
      </c>
      <c r="AI3733" s="68" t="s">
        <v>2245</v>
      </c>
      <c r="AJ3733" s="67">
        <v>0</v>
      </c>
      <c r="AK3733" s="69">
        <v>-6000000</v>
      </c>
    </row>
    <row r="3734" spans="30:37" ht="11.25" x14ac:dyDescent="0.2">
      <c r="AD3734" s="63">
        <v>35473</v>
      </c>
      <c r="AE3734" s="64">
        <v>36526</v>
      </c>
      <c r="AF3734" s="65" t="s">
        <v>5311</v>
      </c>
      <c r="AG3734" s="66" t="s">
        <v>5312</v>
      </c>
      <c r="AH3734" s="67">
        <v>2.2999999999999998</v>
      </c>
      <c r="AI3734" s="68" t="s">
        <v>2245</v>
      </c>
      <c r="AJ3734" s="67">
        <v>0</v>
      </c>
      <c r="AK3734" s="69">
        <v>-7500000</v>
      </c>
    </row>
    <row r="3735" spans="30:37" ht="11.25" x14ac:dyDescent="0.2">
      <c r="AD3735" s="63">
        <v>35474</v>
      </c>
      <c r="AE3735" s="64">
        <v>36526</v>
      </c>
      <c r="AF3735" s="65" t="s">
        <v>5313</v>
      </c>
      <c r="AG3735" s="66" t="s">
        <v>5314</v>
      </c>
      <c r="AH3735" s="67">
        <v>2.2599999999999998</v>
      </c>
      <c r="AI3735" s="68" t="s">
        <v>2245</v>
      </c>
      <c r="AJ3735" s="67">
        <v>0</v>
      </c>
      <c r="AK3735" s="69">
        <v>-3500000</v>
      </c>
    </row>
    <row r="3736" spans="30:37" ht="11.25" x14ac:dyDescent="0.2">
      <c r="AD3736" s="63">
        <v>35495</v>
      </c>
      <c r="AE3736" s="64">
        <v>36526</v>
      </c>
      <c r="AF3736" s="68" t="s">
        <v>4547</v>
      </c>
      <c r="AG3736" s="66" t="s">
        <v>4548</v>
      </c>
      <c r="AH3736" s="67">
        <v>2.1671999999999998</v>
      </c>
      <c r="AI3736" s="68" t="s">
        <v>2280</v>
      </c>
      <c r="AJ3736" s="67">
        <v>0</v>
      </c>
      <c r="AK3736" s="69">
        <v>150000</v>
      </c>
    </row>
    <row r="3737" spans="30:37" ht="11.25" x14ac:dyDescent="0.2">
      <c r="AD3737" s="63">
        <v>35530</v>
      </c>
      <c r="AE3737" s="64">
        <v>36526</v>
      </c>
      <c r="AF3737" s="68" t="s">
        <v>3525</v>
      </c>
      <c r="AG3737" s="66" t="s">
        <v>3526</v>
      </c>
      <c r="AH3737" s="67">
        <v>2.1349999999999998</v>
      </c>
      <c r="AI3737" s="68" t="s">
        <v>2254</v>
      </c>
      <c r="AJ3737" s="67">
        <v>0</v>
      </c>
      <c r="AK3737" s="69">
        <v>-155000</v>
      </c>
    </row>
    <row r="3738" spans="30:37" ht="11.25" x14ac:dyDescent="0.2">
      <c r="AD3738" s="63">
        <v>35682</v>
      </c>
      <c r="AE3738" s="64">
        <v>36526</v>
      </c>
      <c r="AF3738" s="68" t="s">
        <v>3977</v>
      </c>
      <c r="AG3738" s="66" t="s">
        <v>3976</v>
      </c>
      <c r="AH3738" s="67">
        <v>2.42</v>
      </c>
      <c r="AI3738" s="68" t="s">
        <v>2280</v>
      </c>
      <c r="AJ3738" s="67">
        <v>0</v>
      </c>
      <c r="AK3738" s="69">
        <v>-11000000</v>
      </c>
    </row>
    <row r="3739" spans="30:37" ht="11.25" x14ac:dyDescent="0.2">
      <c r="AD3739" s="63">
        <v>35684</v>
      </c>
      <c r="AE3739" s="64">
        <v>36526</v>
      </c>
      <c r="AF3739" s="68" t="s">
        <v>5320</v>
      </c>
      <c r="AG3739" s="66" t="s">
        <v>5321</v>
      </c>
      <c r="AH3739" s="67">
        <v>2.4249999999999998</v>
      </c>
      <c r="AI3739" s="68" t="s">
        <v>2280</v>
      </c>
      <c r="AJ3739" s="67">
        <v>0</v>
      </c>
      <c r="AK3739" s="69">
        <v>-5000000</v>
      </c>
    </row>
    <row r="3740" spans="30:37" ht="11.25" x14ac:dyDescent="0.2">
      <c r="AD3740" s="63">
        <v>35688</v>
      </c>
      <c r="AE3740" s="64">
        <v>36526</v>
      </c>
      <c r="AF3740" s="68" t="s">
        <v>5322</v>
      </c>
      <c r="AG3740" s="66" t="s">
        <v>5323</v>
      </c>
      <c r="AH3740" s="67">
        <v>2.4249999999999998</v>
      </c>
      <c r="AI3740" s="68" t="s">
        <v>2280</v>
      </c>
      <c r="AJ3740" s="67">
        <v>0</v>
      </c>
      <c r="AK3740" s="69">
        <v>-7000000</v>
      </c>
    </row>
    <row r="3741" spans="30:37" ht="11.25" x14ac:dyDescent="0.2">
      <c r="AD3741" s="63">
        <v>35998</v>
      </c>
      <c r="AE3741" s="64">
        <v>36526</v>
      </c>
      <c r="AF3741" s="68" t="s">
        <v>5013</v>
      </c>
      <c r="AG3741" s="66" t="s">
        <v>5014</v>
      </c>
      <c r="AH3741" s="67">
        <v>2.625</v>
      </c>
      <c r="AI3741" s="68" t="s">
        <v>2280</v>
      </c>
      <c r="AJ3741" s="67">
        <v>0</v>
      </c>
      <c r="AK3741" s="69">
        <v>1000000</v>
      </c>
    </row>
    <row r="3742" spans="30:37" ht="11.25" x14ac:dyDescent="0.2">
      <c r="AD3742" s="63">
        <v>36076</v>
      </c>
      <c r="AE3742" s="64">
        <v>36526</v>
      </c>
      <c r="AF3742" s="68" t="s">
        <v>5132</v>
      </c>
      <c r="AG3742" s="66" t="s">
        <v>5308</v>
      </c>
      <c r="AH3742" s="67">
        <v>2.5049999999999999</v>
      </c>
      <c r="AI3742" s="68" t="s">
        <v>2280</v>
      </c>
      <c r="AJ3742" s="67">
        <v>0</v>
      </c>
      <c r="AK3742" s="69">
        <v>2000000</v>
      </c>
    </row>
    <row r="3743" spans="30:37" ht="11.25" x14ac:dyDescent="0.2">
      <c r="AD3743" s="63">
        <v>36098</v>
      </c>
      <c r="AE3743" s="64">
        <v>36526</v>
      </c>
      <c r="AF3743" s="68" t="s">
        <v>5162</v>
      </c>
      <c r="AG3743" s="66" t="s">
        <v>5163</v>
      </c>
      <c r="AH3743" s="67">
        <v>2.5449999999999999</v>
      </c>
      <c r="AI3743" s="68" t="s">
        <v>2254</v>
      </c>
      <c r="AJ3743" s="67">
        <v>0</v>
      </c>
      <c r="AK3743" s="69">
        <v>2000000</v>
      </c>
    </row>
    <row r="3744" spans="30:37" ht="11.25" x14ac:dyDescent="0.2">
      <c r="AD3744" s="63">
        <v>36108</v>
      </c>
      <c r="AE3744" s="64">
        <v>36526</v>
      </c>
      <c r="AF3744" s="68" t="s">
        <v>5170</v>
      </c>
      <c r="AG3744" s="66" t="s">
        <v>5171</v>
      </c>
      <c r="AH3744" s="67">
        <v>2.56</v>
      </c>
      <c r="AI3744" s="68" t="s">
        <v>2254</v>
      </c>
      <c r="AJ3744" s="67">
        <v>0</v>
      </c>
      <c r="AK3744" s="69">
        <v>1000000</v>
      </c>
    </row>
    <row r="3745" spans="30:37" ht="11.25" x14ac:dyDescent="0.2">
      <c r="AD3745" s="63">
        <v>36131</v>
      </c>
      <c r="AE3745" s="64">
        <v>36526</v>
      </c>
      <c r="AF3745" s="68" t="s">
        <v>5218</v>
      </c>
      <c r="AG3745" s="66" t="s">
        <v>5219</v>
      </c>
      <c r="AH3745" s="67">
        <v>2.46</v>
      </c>
      <c r="AI3745" s="68" t="s">
        <v>2254</v>
      </c>
      <c r="AJ3745" s="67">
        <v>0</v>
      </c>
      <c r="AK3745" s="69">
        <v>3200000</v>
      </c>
    </row>
    <row r="3746" spans="30:37" ht="11.25" x14ac:dyDescent="0.2">
      <c r="AD3746" s="63">
        <v>36174</v>
      </c>
      <c r="AE3746" s="64">
        <v>36526</v>
      </c>
      <c r="AF3746" s="68" t="s">
        <v>5371</v>
      </c>
      <c r="AG3746" s="66"/>
      <c r="AH3746" s="67">
        <v>2.35</v>
      </c>
      <c r="AI3746" s="68" t="s">
        <v>2280</v>
      </c>
      <c r="AJ3746" s="67">
        <v>0</v>
      </c>
      <c r="AK3746" s="69">
        <v>3000000</v>
      </c>
    </row>
    <row r="3747" spans="30:37" ht="11.25" x14ac:dyDescent="0.2">
      <c r="AD3747" s="63">
        <v>36175</v>
      </c>
      <c r="AE3747" s="64">
        <v>36526</v>
      </c>
      <c r="AF3747" s="68" t="s">
        <v>5372</v>
      </c>
      <c r="AG3747" s="66"/>
      <c r="AH3747" s="67">
        <v>2.35</v>
      </c>
      <c r="AI3747" s="68" t="s">
        <v>2280</v>
      </c>
      <c r="AJ3747" s="67">
        <v>0</v>
      </c>
      <c r="AK3747" s="69">
        <v>3000000</v>
      </c>
    </row>
    <row r="3748" spans="30:37" ht="11.25" x14ac:dyDescent="0.2">
      <c r="AD3748" s="63">
        <v>36185</v>
      </c>
      <c r="AE3748" s="64">
        <v>36526</v>
      </c>
      <c r="AF3748" s="68" t="s">
        <v>5378</v>
      </c>
      <c r="AG3748" s="66"/>
      <c r="AH3748" s="67">
        <v>2.37</v>
      </c>
      <c r="AI3748" s="68" t="s">
        <v>2280</v>
      </c>
      <c r="AJ3748" s="67">
        <v>0</v>
      </c>
      <c r="AK3748" s="69">
        <v>2000000</v>
      </c>
    </row>
    <row r="3749" spans="30:37" ht="11.25" x14ac:dyDescent="0.2">
      <c r="AD3749" s="63">
        <v>36193</v>
      </c>
      <c r="AE3749" s="64">
        <v>36526</v>
      </c>
      <c r="AF3749" s="68" t="s">
        <v>5387</v>
      </c>
      <c r="AG3749" s="66" t="s">
        <v>5388</v>
      </c>
      <c r="AH3749" s="67">
        <v>2.39</v>
      </c>
      <c r="AI3749" s="68" t="s">
        <v>2280</v>
      </c>
      <c r="AJ3749" s="67">
        <v>0</v>
      </c>
      <c r="AK3749" s="69">
        <v>1000000</v>
      </c>
    </row>
    <row r="3750" spans="30:37" ht="11.25" x14ac:dyDescent="0.2">
      <c r="AD3750" s="63">
        <v>36194</v>
      </c>
      <c r="AE3750" s="64">
        <v>36526</v>
      </c>
      <c r="AF3750" s="68" t="s">
        <v>5390</v>
      </c>
      <c r="AG3750" s="66" t="s">
        <v>5394</v>
      </c>
      <c r="AH3750" s="67">
        <v>2.415</v>
      </c>
      <c r="AI3750" s="68" t="s">
        <v>2280</v>
      </c>
      <c r="AJ3750" s="67">
        <v>0</v>
      </c>
      <c r="AK3750" s="69">
        <v>1000000</v>
      </c>
    </row>
    <row r="3751" spans="30:37" ht="11.25" x14ac:dyDescent="0.2">
      <c r="AD3751" s="63">
        <v>36215</v>
      </c>
      <c r="AE3751" s="64">
        <v>36526</v>
      </c>
      <c r="AF3751" s="68" t="s">
        <v>5424</v>
      </c>
      <c r="AG3751" s="66" t="s">
        <v>5425</v>
      </c>
      <c r="AH3751" s="67">
        <v>2.36</v>
      </c>
      <c r="AI3751" s="68" t="s">
        <v>2280</v>
      </c>
      <c r="AJ3751" s="67">
        <v>0</v>
      </c>
      <c r="AK3751" s="69">
        <v>2000000</v>
      </c>
    </row>
    <row r="3752" spans="30:37" ht="11.25" x14ac:dyDescent="0.2">
      <c r="AD3752" s="63">
        <v>36287</v>
      </c>
      <c r="AE3752" s="64">
        <v>36526</v>
      </c>
      <c r="AF3752" s="68" t="s">
        <v>5546</v>
      </c>
      <c r="AG3752" s="66" t="s">
        <v>5547</v>
      </c>
      <c r="AH3752" s="67">
        <v>2.6949999999999998</v>
      </c>
      <c r="AI3752" s="68" t="s">
        <v>2254</v>
      </c>
      <c r="AJ3752" s="67">
        <v>0</v>
      </c>
      <c r="AK3752" s="69">
        <v>-2000000</v>
      </c>
    </row>
    <row r="3753" spans="30:37" ht="11.25" x14ac:dyDescent="0.2">
      <c r="AD3753" s="63">
        <v>36397</v>
      </c>
      <c r="AE3753" s="64">
        <v>36526</v>
      </c>
      <c r="AF3753" s="68" t="s">
        <v>110</v>
      </c>
      <c r="AG3753" s="66" t="s">
        <v>111</v>
      </c>
      <c r="AH3753" s="67">
        <v>3.25</v>
      </c>
      <c r="AI3753" s="68" t="s">
        <v>2254</v>
      </c>
      <c r="AJ3753" s="67">
        <v>0</v>
      </c>
      <c r="AK3753" s="69">
        <v>-2250000</v>
      </c>
    </row>
    <row r="3754" spans="30:37" ht="11.25" x14ac:dyDescent="0.2">
      <c r="AD3754" s="63">
        <v>36418</v>
      </c>
      <c r="AE3754" s="64">
        <v>36526</v>
      </c>
      <c r="AF3754" s="68" t="s">
        <v>142</v>
      </c>
      <c r="AG3754" s="66" t="s">
        <v>143</v>
      </c>
      <c r="AH3754" s="67">
        <v>2.9249999999999998</v>
      </c>
      <c r="AI3754" s="68" t="s">
        <v>2254</v>
      </c>
      <c r="AJ3754" s="67">
        <v>0</v>
      </c>
      <c r="AK3754" s="69">
        <v>1000000</v>
      </c>
    </row>
    <row r="3755" spans="30:37" ht="11.25" x14ac:dyDescent="0.2">
      <c r="AD3755" s="63">
        <v>36448</v>
      </c>
      <c r="AE3755" s="64">
        <v>36526</v>
      </c>
      <c r="AF3755" s="68" t="s">
        <v>323</v>
      </c>
      <c r="AG3755" s="66" t="s">
        <v>325</v>
      </c>
      <c r="AH3755" s="67">
        <v>3.125</v>
      </c>
      <c r="AI3755" s="68" t="s">
        <v>2254</v>
      </c>
      <c r="AJ3755" s="67">
        <v>0</v>
      </c>
      <c r="AK3755" s="69">
        <v>2000000</v>
      </c>
    </row>
    <row r="3756" spans="30:37" ht="11.25" x14ac:dyDescent="0.2">
      <c r="AD3756" s="63">
        <v>36448</v>
      </c>
      <c r="AE3756" s="64">
        <v>36526</v>
      </c>
      <c r="AF3756" s="68" t="s">
        <v>323</v>
      </c>
      <c r="AG3756" s="66" t="s">
        <v>325</v>
      </c>
      <c r="AH3756" s="67">
        <v>3.15</v>
      </c>
      <c r="AI3756" s="68" t="s">
        <v>2254</v>
      </c>
      <c r="AJ3756" s="67">
        <v>0</v>
      </c>
      <c r="AK3756" s="69">
        <v>2000000</v>
      </c>
    </row>
    <row r="3757" spans="30:37" ht="11.25" x14ac:dyDescent="0.2">
      <c r="AD3757" s="63">
        <v>36448</v>
      </c>
      <c r="AE3757" s="64">
        <v>36526</v>
      </c>
      <c r="AF3757" s="68" t="s">
        <v>323</v>
      </c>
      <c r="AG3757" s="66" t="s">
        <v>325</v>
      </c>
      <c r="AH3757" s="67">
        <v>3.165</v>
      </c>
      <c r="AI3757" s="68" t="s">
        <v>2254</v>
      </c>
      <c r="AJ3757" s="67">
        <v>0</v>
      </c>
      <c r="AK3757" s="69">
        <v>2000000</v>
      </c>
    </row>
    <row r="3758" spans="30:37" ht="11.25" x14ac:dyDescent="0.2">
      <c r="AD3758" s="63">
        <v>36452</v>
      </c>
      <c r="AE3758" s="64">
        <v>36526</v>
      </c>
      <c r="AF3758" s="68" t="s">
        <v>326</v>
      </c>
      <c r="AG3758" s="66" t="s">
        <v>327</v>
      </c>
      <c r="AH3758" s="67">
        <v>3.2050000000000001</v>
      </c>
      <c r="AI3758" s="68" t="s">
        <v>2254</v>
      </c>
      <c r="AJ3758" s="67">
        <v>0</v>
      </c>
      <c r="AK3758" s="69">
        <v>-1000000</v>
      </c>
    </row>
    <row r="3759" spans="30:37" ht="11.25" x14ac:dyDescent="0.2">
      <c r="AD3759" s="63">
        <v>36452</v>
      </c>
      <c r="AE3759" s="64">
        <v>36526</v>
      </c>
      <c r="AF3759" s="68" t="s">
        <v>326</v>
      </c>
      <c r="AG3759" s="66" t="s">
        <v>327</v>
      </c>
      <c r="AH3759" s="67">
        <v>3.23</v>
      </c>
      <c r="AI3759" s="68" t="s">
        <v>2254</v>
      </c>
      <c r="AJ3759" s="67">
        <v>0</v>
      </c>
      <c r="AK3759" s="69">
        <v>-1520000</v>
      </c>
    </row>
    <row r="3760" spans="30:37" ht="11.25" x14ac:dyDescent="0.2">
      <c r="AD3760" s="63">
        <v>36454</v>
      </c>
      <c r="AE3760" s="64">
        <v>36526</v>
      </c>
      <c r="AF3760" s="68" t="s">
        <v>331</v>
      </c>
      <c r="AG3760" s="66" t="s">
        <v>332</v>
      </c>
      <c r="AH3760" s="67">
        <v>3.23</v>
      </c>
      <c r="AI3760" s="68" t="s">
        <v>2254</v>
      </c>
      <c r="AJ3760" s="67">
        <v>0</v>
      </c>
      <c r="AK3760" s="69">
        <v>-1000000</v>
      </c>
    </row>
    <row r="3761" spans="30:37" ht="11.25" x14ac:dyDescent="0.2">
      <c r="AD3761" s="63">
        <v>36459</v>
      </c>
      <c r="AE3761" s="64">
        <v>36526</v>
      </c>
      <c r="AF3761" s="68" t="s">
        <v>338</v>
      </c>
      <c r="AG3761" s="66" t="s">
        <v>339</v>
      </c>
      <c r="AH3761" s="67">
        <v>3.08</v>
      </c>
      <c r="AI3761" s="68" t="s">
        <v>2254</v>
      </c>
      <c r="AJ3761" s="67">
        <v>0</v>
      </c>
      <c r="AK3761" s="69">
        <v>-1800000</v>
      </c>
    </row>
    <row r="3762" spans="30:37" ht="11.25" x14ac:dyDescent="0.2">
      <c r="AD3762" s="63">
        <v>36483</v>
      </c>
      <c r="AE3762" s="64">
        <v>36526</v>
      </c>
      <c r="AF3762" s="68" t="s">
        <v>388</v>
      </c>
      <c r="AG3762" s="66" t="s">
        <v>389</v>
      </c>
      <c r="AH3762" s="67">
        <v>2.54</v>
      </c>
      <c r="AI3762" s="68" t="s">
        <v>2254</v>
      </c>
      <c r="AJ3762" s="67">
        <v>0</v>
      </c>
      <c r="AK3762" s="69">
        <v>-1000000</v>
      </c>
    </row>
    <row r="3763" spans="30:37" ht="11.25" x14ac:dyDescent="0.2">
      <c r="AD3763" s="63">
        <v>36483</v>
      </c>
      <c r="AE3763" s="64">
        <v>36526</v>
      </c>
      <c r="AF3763" s="68" t="s">
        <v>388</v>
      </c>
      <c r="AG3763" s="66" t="s">
        <v>389</v>
      </c>
      <c r="AH3763" s="67">
        <v>2.56</v>
      </c>
      <c r="AI3763" s="68" t="s">
        <v>2254</v>
      </c>
      <c r="AJ3763" s="67">
        <v>0</v>
      </c>
      <c r="AK3763" s="69">
        <v>-1000000</v>
      </c>
    </row>
    <row r="3764" spans="30:37" ht="11.25" x14ac:dyDescent="0.2">
      <c r="AD3764" s="63">
        <v>36486</v>
      </c>
      <c r="AE3764" s="64">
        <v>36526</v>
      </c>
      <c r="AF3764" s="68" t="s">
        <v>390</v>
      </c>
      <c r="AG3764" s="66" t="s">
        <v>392</v>
      </c>
      <c r="AH3764" s="67">
        <v>2.38</v>
      </c>
      <c r="AI3764" s="68" t="s">
        <v>2254</v>
      </c>
      <c r="AJ3764" s="67">
        <v>0</v>
      </c>
      <c r="AK3764" s="69">
        <v>3000000</v>
      </c>
    </row>
    <row r="3765" spans="30:37" ht="11.25" x14ac:dyDescent="0.2">
      <c r="AD3765" s="63">
        <v>36497</v>
      </c>
      <c r="AE3765" s="64">
        <v>36526</v>
      </c>
      <c r="AF3765" s="68" t="s">
        <v>401</v>
      </c>
      <c r="AG3765" s="66" t="s">
        <v>402</v>
      </c>
      <c r="AH3765" s="67">
        <v>2.37</v>
      </c>
      <c r="AI3765" s="68" t="s">
        <v>2254</v>
      </c>
      <c r="AJ3765" s="67">
        <v>0</v>
      </c>
      <c r="AK3765" s="69">
        <v>-1000000</v>
      </c>
    </row>
    <row r="3766" spans="30:37" ht="11.25" x14ac:dyDescent="0.2">
      <c r="AD3766" s="63">
        <v>36500</v>
      </c>
      <c r="AE3766" s="64">
        <v>36526</v>
      </c>
      <c r="AF3766" s="68" t="s">
        <v>403</v>
      </c>
      <c r="AG3766" s="66" t="s">
        <v>404</v>
      </c>
      <c r="AH3766" s="67">
        <v>2.2799999999999998</v>
      </c>
      <c r="AI3766" s="68" t="s">
        <v>2254</v>
      </c>
      <c r="AJ3766" s="67">
        <v>0</v>
      </c>
      <c r="AK3766" s="69">
        <v>1000000</v>
      </c>
    </row>
    <row r="3767" spans="30:37" ht="11.25" x14ac:dyDescent="0.2">
      <c r="AD3767" s="63">
        <v>36500</v>
      </c>
      <c r="AE3767" s="64">
        <v>36526</v>
      </c>
      <c r="AF3767" s="68" t="s">
        <v>403</v>
      </c>
      <c r="AG3767" s="66" t="s">
        <v>405</v>
      </c>
      <c r="AH3767" s="67">
        <v>2.2850000000000001</v>
      </c>
      <c r="AI3767" s="68" t="s">
        <v>2254</v>
      </c>
      <c r="AJ3767" s="67">
        <v>0</v>
      </c>
      <c r="AK3767" s="69">
        <v>-1000000</v>
      </c>
    </row>
    <row r="3768" spans="30:37" ht="11.25" x14ac:dyDescent="0.2">
      <c r="AD3768" s="63">
        <v>36500</v>
      </c>
      <c r="AE3768" s="64">
        <v>36526</v>
      </c>
      <c r="AF3768" s="68" t="s">
        <v>403</v>
      </c>
      <c r="AG3768" s="66" t="s">
        <v>405</v>
      </c>
      <c r="AH3768" s="67">
        <v>2.2749999999999999</v>
      </c>
      <c r="AI3768" s="68" t="s">
        <v>2254</v>
      </c>
      <c r="AJ3768" s="67">
        <v>0</v>
      </c>
      <c r="AK3768" s="69">
        <v>-1000000</v>
      </c>
    </row>
    <row r="3769" spans="30:37" ht="11.25" x14ac:dyDescent="0.2">
      <c r="AD3769" s="63">
        <v>36501</v>
      </c>
      <c r="AE3769" s="64">
        <v>36526</v>
      </c>
      <c r="AF3769" s="68" t="s">
        <v>406</v>
      </c>
      <c r="AG3769" s="66" t="s">
        <v>407</v>
      </c>
      <c r="AH3769" s="67">
        <v>2.27</v>
      </c>
      <c r="AI3769" s="68" t="s">
        <v>2254</v>
      </c>
      <c r="AJ3769" s="67">
        <v>0</v>
      </c>
      <c r="AK3769" s="69">
        <v>5500000</v>
      </c>
    </row>
    <row r="3770" spans="30:37" ht="11.25" x14ac:dyDescent="0.2">
      <c r="AD3770" s="63">
        <v>36503</v>
      </c>
      <c r="AE3770" s="64">
        <v>36526</v>
      </c>
      <c r="AF3770" s="68" t="s">
        <v>412</v>
      </c>
      <c r="AG3770" s="66" t="s">
        <v>413</v>
      </c>
      <c r="AH3770" s="67">
        <v>2.2599999999999998</v>
      </c>
      <c r="AI3770" s="68" t="s">
        <v>2254</v>
      </c>
      <c r="AJ3770" s="67">
        <v>0</v>
      </c>
      <c r="AK3770" s="69">
        <v>1000000</v>
      </c>
    </row>
    <row r="3771" spans="30:37" ht="11.25" x14ac:dyDescent="0.2">
      <c r="AD3771" s="63">
        <v>36503</v>
      </c>
      <c r="AE3771" s="64">
        <v>36526</v>
      </c>
      <c r="AF3771" s="68" t="s">
        <v>412</v>
      </c>
      <c r="AG3771" s="66" t="s">
        <v>413</v>
      </c>
      <c r="AH3771" s="67">
        <v>2.2599999999999998</v>
      </c>
      <c r="AI3771" s="68" t="s">
        <v>2254</v>
      </c>
      <c r="AJ3771" s="67">
        <v>0</v>
      </c>
      <c r="AK3771" s="69">
        <v>1000000</v>
      </c>
    </row>
    <row r="3772" spans="30:37" ht="11.25" x14ac:dyDescent="0.2">
      <c r="AD3772" s="63">
        <v>36503</v>
      </c>
      <c r="AE3772" s="64">
        <v>36526</v>
      </c>
      <c r="AF3772" s="68" t="s">
        <v>412</v>
      </c>
      <c r="AG3772" s="66" t="s">
        <v>413</v>
      </c>
      <c r="AH3772" s="67">
        <v>2.25</v>
      </c>
      <c r="AI3772" s="68" t="s">
        <v>2254</v>
      </c>
      <c r="AJ3772" s="67">
        <v>0</v>
      </c>
      <c r="AK3772" s="69">
        <v>1000000</v>
      </c>
    </row>
    <row r="3773" spans="30:37" ht="11.25" x14ac:dyDescent="0.2">
      <c r="AD3773" s="63">
        <v>36503</v>
      </c>
      <c r="AE3773" s="64">
        <v>36526</v>
      </c>
      <c r="AF3773" s="68" t="s">
        <v>412</v>
      </c>
      <c r="AG3773" s="66" t="s">
        <v>413</v>
      </c>
      <c r="AH3773" s="67">
        <v>2.2599999999999998</v>
      </c>
      <c r="AI3773" s="68" t="s">
        <v>2254</v>
      </c>
      <c r="AJ3773" s="67">
        <v>0</v>
      </c>
      <c r="AK3773" s="69">
        <v>-1000000</v>
      </c>
    </row>
    <row r="3774" spans="30:37" ht="11.25" x14ac:dyDescent="0.2">
      <c r="AD3774" s="63">
        <v>36503</v>
      </c>
      <c r="AE3774" s="64">
        <v>36526</v>
      </c>
      <c r="AF3774" s="68" t="s">
        <v>412</v>
      </c>
      <c r="AG3774" s="66" t="s">
        <v>413</v>
      </c>
      <c r="AH3774" s="67">
        <v>2.2999999999999998</v>
      </c>
      <c r="AI3774" s="68" t="s">
        <v>2254</v>
      </c>
      <c r="AJ3774" s="67">
        <v>0</v>
      </c>
      <c r="AK3774" s="69">
        <v>3000000</v>
      </c>
    </row>
    <row r="3775" spans="30:37" ht="11.25" x14ac:dyDescent="0.2">
      <c r="AD3775" s="63">
        <v>36504</v>
      </c>
      <c r="AE3775" s="64">
        <v>36526</v>
      </c>
      <c r="AF3775" s="68" t="s">
        <v>414</v>
      </c>
      <c r="AG3775" s="66" t="s">
        <v>415</v>
      </c>
      <c r="AH3775" s="67">
        <v>2.3199999999999998</v>
      </c>
      <c r="AI3775" s="68" t="s">
        <v>2254</v>
      </c>
      <c r="AJ3775" s="67">
        <v>0</v>
      </c>
      <c r="AK3775" s="69">
        <v>-1000000</v>
      </c>
    </row>
    <row r="3776" spans="30:37" ht="11.25" x14ac:dyDescent="0.2">
      <c r="AD3776" s="63">
        <v>36504</v>
      </c>
      <c r="AE3776" s="64">
        <v>36526</v>
      </c>
      <c r="AF3776" s="68" t="s">
        <v>414</v>
      </c>
      <c r="AG3776" s="66" t="s">
        <v>416</v>
      </c>
      <c r="AH3776" s="67">
        <v>2.3610000000000002</v>
      </c>
      <c r="AI3776" s="68" t="s">
        <v>2254</v>
      </c>
      <c r="AJ3776" s="67">
        <v>0</v>
      </c>
      <c r="AK3776" s="69">
        <v>4000000</v>
      </c>
    </row>
    <row r="3777" spans="30:37" ht="11.25" x14ac:dyDescent="0.2">
      <c r="AD3777" s="63">
        <v>36504</v>
      </c>
      <c r="AE3777" s="64">
        <v>36526</v>
      </c>
      <c r="AF3777" s="68" t="s">
        <v>414</v>
      </c>
      <c r="AG3777" s="66" t="s">
        <v>416</v>
      </c>
      <c r="AH3777" s="67">
        <v>2.4</v>
      </c>
      <c r="AI3777" s="68" t="s">
        <v>2254</v>
      </c>
      <c r="AJ3777" s="67">
        <v>0</v>
      </c>
      <c r="AK3777" s="69">
        <v>-11000000</v>
      </c>
    </row>
    <row r="3778" spans="30:37" ht="11.25" x14ac:dyDescent="0.2">
      <c r="AD3778" s="63">
        <v>36504</v>
      </c>
      <c r="AE3778" s="64">
        <v>36526</v>
      </c>
      <c r="AF3778" s="68" t="s">
        <v>414</v>
      </c>
      <c r="AG3778" s="66" t="s">
        <v>416</v>
      </c>
      <c r="AH3778" s="67">
        <v>2.35</v>
      </c>
      <c r="AI3778" s="68" t="s">
        <v>2254</v>
      </c>
      <c r="AJ3778" s="67">
        <v>0</v>
      </c>
      <c r="AK3778" s="69">
        <v>1000000</v>
      </c>
    </row>
    <row r="3779" spans="30:37" ht="11.25" x14ac:dyDescent="0.2">
      <c r="AD3779" s="63">
        <v>36508</v>
      </c>
      <c r="AE3779" s="64">
        <v>36526</v>
      </c>
      <c r="AF3779" s="68" t="s">
        <v>419</v>
      </c>
      <c r="AG3779" s="66" t="s">
        <v>420</v>
      </c>
      <c r="AH3779" s="67">
        <v>2.5499999999999998</v>
      </c>
      <c r="AI3779" s="68" t="s">
        <v>2254</v>
      </c>
      <c r="AJ3779" s="67">
        <v>0</v>
      </c>
      <c r="AK3779" s="69">
        <v>1000000</v>
      </c>
    </row>
    <row r="3780" spans="30:37" ht="11.25" x14ac:dyDescent="0.2">
      <c r="AD3780" s="63">
        <v>36508</v>
      </c>
      <c r="AE3780" s="64">
        <v>36526</v>
      </c>
      <c r="AF3780" s="68" t="s">
        <v>419</v>
      </c>
      <c r="AG3780" s="66" t="s">
        <v>420</v>
      </c>
      <c r="AH3780" s="67">
        <v>2.57</v>
      </c>
      <c r="AI3780" s="68" t="s">
        <v>2254</v>
      </c>
      <c r="AJ3780" s="67">
        <v>0</v>
      </c>
      <c r="AK3780" s="69">
        <v>500000</v>
      </c>
    </row>
    <row r="3781" spans="30:37" ht="11.25" x14ac:dyDescent="0.2">
      <c r="AD3781" s="63">
        <v>36509</v>
      </c>
      <c r="AE3781" s="64">
        <v>36526</v>
      </c>
      <c r="AF3781" s="68" t="s">
        <v>421</v>
      </c>
      <c r="AG3781" s="66" t="s">
        <v>422</v>
      </c>
      <c r="AH3781" s="67">
        <v>2.5</v>
      </c>
      <c r="AI3781" s="68" t="s">
        <v>2254</v>
      </c>
      <c r="AJ3781" s="67">
        <v>0</v>
      </c>
      <c r="AK3781" s="69">
        <v>-500000</v>
      </c>
    </row>
    <row r="3782" spans="30:37" ht="11.25" x14ac:dyDescent="0.2">
      <c r="AD3782" s="63">
        <v>36509</v>
      </c>
      <c r="AE3782" s="64">
        <v>36526</v>
      </c>
      <c r="AF3782" s="68" t="s">
        <v>421</v>
      </c>
      <c r="AG3782" s="66" t="s">
        <v>422</v>
      </c>
      <c r="AH3782" s="67">
        <v>2.6025</v>
      </c>
      <c r="AI3782" s="68" t="s">
        <v>2254</v>
      </c>
      <c r="AJ3782" s="67">
        <v>0</v>
      </c>
      <c r="AK3782" s="69">
        <v>-500000</v>
      </c>
    </row>
    <row r="3783" spans="30:37" ht="11.25" x14ac:dyDescent="0.2">
      <c r="AD3783" s="63">
        <v>36509</v>
      </c>
      <c r="AE3783" s="64">
        <v>36526</v>
      </c>
      <c r="AF3783" s="68" t="s">
        <v>421</v>
      </c>
      <c r="AG3783" s="66" t="s">
        <v>422</v>
      </c>
      <c r="AH3783" s="67">
        <v>2.5049999999999999</v>
      </c>
      <c r="AI3783" s="68" t="s">
        <v>2254</v>
      </c>
      <c r="AJ3783" s="67">
        <v>0</v>
      </c>
      <c r="AK3783" s="69">
        <v>-600000</v>
      </c>
    </row>
    <row r="3784" spans="30:37" ht="11.25" x14ac:dyDescent="0.2">
      <c r="AD3784" s="63">
        <v>36509</v>
      </c>
      <c r="AE3784" s="64">
        <v>36526</v>
      </c>
      <c r="AF3784" s="68" t="s">
        <v>421</v>
      </c>
      <c r="AG3784" s="66" t="s">
        <v>422</v>
      </c>
      <c r="AH3784" s="67">
        <v>2.59</v>
      </c>
      <c r="AI3784" s="68" t="s">
        <v>2254</v>
      </c>
      <c r="AJ3784" s="67">
        <v>0</v>
      </c>
      <c r="AK3784" s="69">
        <v>-500000</v>
      </c>
    </row>
    <row r="3785" spans="30:37" ht="11.25" x14ac:dyDescent="0.2">
      <c r="AD3785" s="63">
        <v>36510</v>
      </c>
      <c r="AE3785" s="64">
        <v>36526</v>
      </c>
      <c r="AF3785" s="68" t="s">
        <v>423</v>
      </c>
      <c r="AG3785" s="66" t="s">
        <v>424</v>
      </c>
      <c r="AH3785" s="67">
        <v>2.56</v>
      </c>
      <c r="AI3785" s="68" t="s">
        <v>2254</v>
      </c>
      <c r="AJ3785" s="67">
        <v>0</v>
      </c>
      <c r="AK3785" s="69">
        <v>300000</v>
      </c>
    </row>
    <row r="3786" spans="30:37" ht="11.25" x14ac:dyDescent="0.2">
      <c r="AD3786" s="63">
        <v>36510</v>
      </c>
      <c r="AE3786" s="64">
        <v>36526</v>
      </c>
      <c r="AF3786" s="68" t="s">
        <v>423</v>
      </c>
      <c r="AG3786" s="66" t="s">
        <v>424</v>
      </c>
      <c r="AH3786" s="67">
        <v>2.5550000000000002</v>
      </c>
      <c r="AI3786" s="68" t="s">
        <v>2254</v>
      </c>
      <c r="AJ3786" s="67">
        <v>0</v>
      </c>
      <c r="AK3786" s="69">
        <v>1000000</v>
      </c>
    </row>
    <row r="3787" spans="30:37" ht="11.25" x14ac:dyDescent="0.2">
      <c r="AD3787" s="63">
        <v>36510</v>
      </c>
      <c r="AE3787" s="64">
        <v>36526</v>
      </c>
      <c r="AF3787" s="68" t="s">
        <v>423</v>
      </c>
      <c r="AG3787" s="66" t="s">
        <v>424</v>
      </c>
      <c r="AH3787" s="67">
        <v>2.62</v>
      </c>
      <c r="AI3787" s="68" t="s">
        <v>2254</v>
      </c>
      <c r="AJ3787" s="67">
        <v>0</v>
      </c>
      <c r="AK3787" s="69">
        <v>-500000</v>
      </c>
    </row>
    <row r="3788" spans="30:37" ht="11.25" x14ac:dyDescent="0.2">
      <c r="AD3788" s="63">
        <v>36514</v>
      </c>
      <c r="AE3788" s="64">
        <v>36526</v>
      </c>
      <c r="AF3788" s="68" t="s">
        <v>425</v>
      </c>
      <c r="AG3788" s="66" t="s">
        <v>426</v>
      </c>
      <c r="AH3788" s="67">
        <v>2.68</v>
      </c>
      <c r="AI3788" s="68" t="s">
        <v>2254</v>
      </c>
      <c r="AJ3788" s="67">
        <v>0</v>
      </c>
      <c r="AK3788" s="69">
        <v>1000000</v>
      </c>
    </row>
    <row r="3789" spans="30:37" ht="11.25" x14ac:dyDescent="0.2">
      <c r="AD3789" s="63">
        <v>36514</v>
      </c>
      <c r="AE3789" s="64">
        <v>36526</v>
      </c>
      <c r="AF3789" s="68" t="s">
        <v>425</v>
      </c>
      <c r="AG3789" s="66" t="s">
        <v>426</v>
      </c>
      <c r="AH3789" s="67">
        <v>2.68</v>
      </c>
      <c r="AI3789" s="68" t="s">
        <v>2254</v>
      </c>
      <c r="AJ3789" s="67">
        <v>0</v>
      </c>
      <c r="AK3789" s="69">
        <v>1000000</v>
      </c>
    </row>
    <row r="3790" spans="30:37" ht="11.25" x14ac:dyDescent="0.2">
      <c r="AD3790" s="63">
        <v>36514</v>
      </c>
      <c r="AE3790" s="64">
        <v>36526</v>
      </c>
      <c r="AF3790" s="68" t="s">
        <v>425</v>
      </c>
      <c r="AG3790" s="66" t="s">
        <v>426</v>
      </c>
      <c r="AH3790" s="67">
        <v>2.65</v>
      </c>
      <c r="AI3790" s="68" t="s">
        <v>2254</v>
      </c>
      <c r="AJ3790" s="67">
        <v>0</v>
      </c>
      <c r="AK3790" s="69">
        <v>1000000</v>
      </c>
    </row>
    <row r="3791" spans="30:37" ht="11.25" x14ac:dyDescent="0.2">
      <c r="AD3791" s="63">
        <v>36514</v>
      </c>
      <c r="AE3791" s="64">
        <v>36526</v>
      </c>
      <c r="AF3791" s="68" t="s">
        <v>425</v>
      </c>
      <c r="AG3791" s="66" t="s">
        <v>426</v>
      </c>
      <c r="AH3791" s="67">
        <v>2.605</v>
      </c>
      <c r="AI3791" s="68" t="s">
        <v>2254</v>
      </c>
      <c r="AJ3791" s="67">
        <v>0</v>
      </c>
      <c r="AK3791" s="69">
        <v>1000000</v>
      </c>
    </row>
    <row r="3792" spans="30:37" ht="11.25" x14ac:dyDescent="0.2">
      <c r="AD3792" s="63">
        <v>36515</v>
      </c>
      <c r="AE3792" s="64">
        <v>36526</v>
      </c>
      <c r="AF3792" s="68" t="s">
        <v>427</v>
      </c>
      <c r="AG3792" s="66" t="s">
        <v>428</v>
      </c>
      <c r="AH3792" s="67">
        <v>2.5375000000000001</v>
      </c>
      <c r="AI3792" s="68" t="s">
        <v>2254</v>
      </c>
      <c r="AJ3792" s="67">
        <v>0</v>
      </c>
      <c r="AK3792" s="69">
        <v>-600000</v>
      </c>
    </row>
    <row r="3793" spans="30:37" ht="11.25" x14ac:dyDescent="0.2">
      <c r="AD3793" s="63">
        <v>36516</v>
      </c>
      <c r="AE3793" s="64">
        <v>36526</v>
      </c>
      <c r="AF3793" s="68" t="s">
        <v>429</v>
      </c>
      <c r="AG3793" s="66" t="s">
        <v>430</v>
      </c>
      <c r="AH3793" s="67">
        <v>2.44</v>
      </c>
      <c r="AI3793" s="68" t="s">
        <v>2254</v>
      </c>
      <c r="AJ3793" s="67">
        <v>0</v>
      </c>
      <c r="AK3793" s="69">
        <v>-300000</v>
      </c>
    </row>
    <row r="3794" spans="30:37" ht="11.25" x14ac:dyDescent="0.2">
      <c r="AD3794" s="63">
        <v>36516</v>
      </c>
      <c r="AE3794" s="64">
        <v>36526</v>
      </c>
      <c r="AF3794" s="68" t="s">
        <v>429</v>
      </c>
      <c r="AG3794" s="66" t="s">
        <v>430</v>
      </c>
      <c r="AH3794" s="67">
        <v>2.46</v>
      </c>
      <c r="AI3794" s="68" t="s">
        <v>2254</v>
      </c>
      <c r="AJ3794" s="67">
        <v>0</v>
      </c>
      <c r="AK3794" s="69">
        <v>-300000</v>
      </c>
    </row>
    <row r="3795" spans="30:37" ht="11.25" x14ac:dyDescent="0.2">
      <c r="AD3795" s="63">
        <v>36516</v>
      </c>
      <c r="AE3795" s="64">
        <v>36526</v>
      </c>
      <c r="AF3795" s="68" t="s">
        <v>429</v>
      </c>
      <c r="AG3795" s="66" t="s">
        <v>431</v>
      </c>
      <c r="AH3795" s="67">
        <v>2.46</v>
      </c>
      <c r="AI3795" s="68" t="s">
        <v>2254</v>
      </c>
      <c r="AJ3795" s="67">
        <v>0</v>
      </c>
      <c r="AK3795" s="69">
        <v>-9318822</v>
      </c>
    </row>
    <row r="3796" spans="30:37" ht="11.25" x14ac:dyDescent="0.2">
      <c r="AD3796" s="63">
        <v>36516</v>
      </c>
      <c r="AE3796" s="64">
        <v>36526</v>
      </c>
      <c r="AF3796" s="68" t="s">
        <v>429</v>
      </c>
      <c r="AG3796" s="66" t="s">
        <v>431</v>
      </c>
      <c r="AH3796" s="67">
        <v>2.46</v>
      </c>
      <c r="AI3796" s="68" t="s">
        <v>2280</v>
      </c>
      <c r="AJ3796" s="67">
        <v>0</v>
      </c>
      <c r="AK3796" s="69">
        <v>9318822</v>
      </c>
    </row>
    <row r="3797" spans="30:37" ht="11.25" x14ac:dyDescent="0.2">
      <c r="AD3797" s="63">
        <v>36517</v>
      </c>
      <c r="AE3797" s="64">
        <v>36526</v>
      </c>
      <c r="AF3797" s="68" t="s">
        <v>434</v>
      </c>
      <c r="AG3797" s="66" t="s">
        <v>433</v>
      </c>
      <c r="AH3797" s="67">
        <v>2.4500000000000002</v>
      </c>
      <c r="AI3797" s="68" t="s">
        <v>2254</v>
      </c>
      <c r="AJ3797" s="67">
        <v>0</v>
      </c>
      <c r="AK3797" s="69">
        <v>-500000</v>
      </c>
    </row>
    <row r="3798" spans="30:37" ht="11.25" x14ac:dyDescent="0.2">
      <c r="AD3798" s="63">
        <v>36517</v>
      </c>
      <c r="AE3798" s="64">
        <v>36526</v>
      </c>
      <c r="AF3798" s="68" t="s">
        <v>434</v>
      </c>
      <c r="AG3798" s="66" t="s">
        <v>432</v>
      </c>
      <c r="AH3798" s="67">
        <v>2.4449999999999998</v>
      </c>
      <c r="AI3798" s="68" t="s">
        <v>2254</v>
      </c>
      <c r="AJ3798" s="67">
        <v>0</v>
      </c>
      <c r="AK3798" s="69">
        <v>-650000</v>
      </c>
    </row>
    <row r="3799" spans="30:37" ht="11.25" x14ac:dyDescent="0.2">
      <c r="AD3799" s="63">
        <v>36521</v>
      </c>
      <c r="AE3799" s="64">
        <v>36526</v>
      </c>
      <c r="AF3799" s="68" t="s">
        <v>435</v>
      </c>
      <c r="AG3799" s="66" t="s">
        <v>436</v>
      </c>
      <c r="AH3799" s="67">
        <v>2.355</v>
      </c>
      <c r="AI3799" s="68" t="s">
        <v>2254</v>
      </c>
      <c r="AJ3799" s="67">
        <v>0</v>
      </c>
      <c r="AK3799" s="69">
        <v>-1000000</v>
      </c>
    </row>
    <row r="3800" spans="30:37" ht="11.25" x14ac:dyDescent="0.2">
      <c r="AD3800" s="63">
        <v>36521</v>
      </c>
      <c r="AE3800" s="64">
        <v>36526</v>
      </c>
      <c r="AF3800" s="68" t="s">
        <v>435</v>
      </c>
      <c r="AG3800" s="66" t="s">
        <v>436</v>
      </c>
      <c r="AH3800" s="67">
        <v>2.2799999999999998</v>
      </c>
      <c r="AI3800" s="68" t="s">
        <v>2254</v>
      </c>
      <c r="AJ3800" s="67">
        <v>0</v>
      </c>
      <c r="AK3800" s="69">
        <v>2000000</v>
      </c>
    </row>
    <row r="3801" spans="30:37" ht="11.25" x14ac:dyDescent="0.2">
      <c r="AD3801" s="63">
        <v>36521</v>
      </c>
      <c r="AE3801" s="64">
        <v>36526</v>
      </c>
      <c r="AF3801" s="68" t="s">
        <v>435</v>
      </c>
      <c r="AG3801" s="66" t="s">
        <v>436</v>
      </c>
      <c r="AH3801" s="67">
        <v>2.2799999999999998</v>
      </c>
      <c r="AI3801" s="68" t="s">
        <v>2254</v>
      </c>
      <c r="AJ3801" s="67">
        <v>0</v>
      </c>
      <c r="AK3801" s="69">
        <v>2000000</v>
      </c>
    </row>
    <row r="3802" spans="30:37" ht="11.25" x14ac:dyDescent="0.2">
      <c r="AD3802" s="63">
        <v>36521</v>
      </c>
      <c r="AE3802" s="64">
        <v>36526</v>
      </c>
      <c r="AF3802" s="68" t="s">
        <v>435</v>
      </c>
      <c r="AG3802" s="66" t="s">
        <v>436</v>
      </c>
      <c r="AH3802" s="67">
        <v>2.2749999999999999</v>
      </c>
      <c r="AI3802" s="68" t="s">
        <v>2254</v>
      </c>
      <c r="AJ3802" s="67">
        <v>0</v>
      </c>
      <c r="AK3802" s="69">
        <v>2000000</v>
      </c>
    </row>
    <row r="3803" spans="30:37" ht="11.25" x14ac:dyDescent="0.2">
      <c r="AD3803" s="63">
        <v>36521</v>
      </c>
      <c r="AE3803" s="64">
        <v>36526</v>
      </c>
      <c r="AF3803" s="68" t="s">
        <v>435</v>
      </c>
      <c r="AG3803" s="66" t="s">
        <v>436</v>
      </c>
      <c r="AH3803" s="67">
        <v>2.27</v>
      </c>
      <c r="AI3803" s="68" t="s">
        <v>2254</v>
      </c>
      <c r="AJ3803" s="67">
        <v>0</v>
      </c>
      <c r="AK3803" s="69">
        <v>2000000</v>
      </c>
    </row>
    <row r="3804" spans="30:37" ht="11.25" x14ac:dyDescent="0.2">
      <c r="AD3804" s="63">
        <v>36521</v>
      </c>
      <c r="AE3804" s="64">
        <v>36526</v>
      </c>
      <c r="AF3804" s="68" t="s">
        <v>435</v>
      </c>
      <c r="AG3804" s="66" t="s">
        <v>436</v>
      </c>
      <c r="AH3804" s="67">
        <v>2.2650000000000001</v>
      </c>
      <c r="AI3804" s="68" t="s">
        <v>2254</v>
      </c>
      <c r="AJ3804" s="67">
        <v>0</v>
      </c>
      <c r="AK3804" s="69">
        <v>2000000</v>
      </c>
    </row>
    <row r="3805" spans="30:37" ht="11.25" x14ac:dyDescent="0.2">
      <c r="AD3805" s="63">
        <v>36521</v>
      </c>
      <c r="AE3805" s="64">
        <v>36526</v>
      </c>
      <c r="AF3805" s="68" t="s">
        <v>435</v>
      </c>
      <c r="AG3805" s="66" t="s">
        <v>437</v>
      </c>
      <c r="AH3805" s="67">
        <v>2.34</v>
      </c>
      <c r="AI3805" s="68" t="s">
        <v>2254</v>
      </c>
      <c r="AJ3805" s="67">
        <v>0</v>
      </c>
      <c r="AK3805" s="69">
        <v>1500000</v>
      </c>
    </row>
    <row r="3806" spans="30:37" ht="11.25" x14ac:dyDescent="0.2">
      <c r="AD3806" s="63">
        <v>36521</v>
      </c>
      <c r="AE3806" s="64">
        <v>36526</v>
      </c>
      <c r="AF3806" s="68" t="s">
        <v>435</v>
      </c>
      <c r="AG3806" s="66" t="s">
        <v>437</v>
      </c>
      <c r="AH3806" s="67">
        <v>2.2799999999999998</v>
      </c>
      <c r="AI3806" s="68" t="s">
        <v>2254</v>
      </c>
      <c r="AJ3806" s="67">
        <v>0</v>
      </c>
      <c r="AK3806" s="69">
        <v>-1500000</v>
      </c>
    </row>
    <row r="3807" spans="30:37" ht="11.25" x14ac:dyDescent="0.2">
      <c r="AD3807" s="63">
        <v>36522</v>
      </c>
      <c r="AE3807" s="64">
        <v>36526</v>
      </c>
      <c r="AF3807" s="68" t="s">
        <v>438</v>
      </c>
      <c r="AG3807" s="66" t="s">
        <v>439</v>
      </c>
      <c r="AH3807" s="67">
        <v>2.3149999999999999</v>
      </c>
      <c r="AI3807" s="68" t="s">
        <v>2254</v>
      </c>
      <c r="AJ3807" s="67">
        <v>0</v>
      </c>
      <c r="AK3807" s="69">
        <v>1300000</v>
      </c>
    </row>
    <row r="3808" spans="30:37" ht="11.25" x14ac:dyDescent="0.2">
      <c r="AD3808" s="63">
        <v>36522</v>
      </c>
      <c r="AE3808" s="64">
        <v>36526</v>
      </c>
      <c r="AF3808" s="68" t="s">
        <v>438</v>
      </c>
      <c r="AG3808" s="66" t="s">
        <v>439</v>
      </c>
      <c r="AH3808" s="67">
        <v>2.2949999999999999</v>
      </c>
      <c r="AI3808" s="68" t="s">
        <v>2254</v>
      </c>
      <c r="AJ3808" s="67">
        <v>0</v>
      </c>
      <c r="AK3808" s="69">
        <v>1000000</v>
      </c>
    </row>
    <row r="3809" spans="30:37" ht="11.25" x14ac:dyDescent="0.2">
      <c r="AK3809" s="69">
        <f>SUM(AK3733:AK3808)</f>
        <v>-5725000</v>
      </c>
    </row>
    <row r="3811" spans="30:37" ht="11.25" x14ac:dyDescent="0.2">
      <c r="AD3811" s="63">
        <v>35495</v>
      </c>
      <c r="AE3811" s="64">
        <v>36557</v>
      </c>
      <c r="AF3811" s="68" t="s">
        <v>4547</v>
      </c>
      <c r="AG3811" s="66" t="s">
        <v>4548</v>
      </c>
      <c r="AH3811" s="67">
        <v>2.1671999999999998</v>
      </c>
      <c r="AI3811" s="68" t="s">
        <v>2280</v>
      </c>
      <c r="AJ3811" s="67">
        <v>0</v>
      </c>
      <c r="AK3811" s="69">
        <v>150000</v>
      </c>
    </row>
    <row r="3812" spans="30:37" ht="11.25" x14ac:dyDescent="0.2">
      <c r="AD3812" s="63">
        <v>35530</v>
      </c>
      <c r="AE3812" s="64">
        <v>36557</v>
      </c>
      <c r="AF3812" s="68" t="s">
        <v>3525</v>
      </c>
      <c r="AG3812" s="66" t="s">
        <v>3526</v>
      </c>
      <c r="AH3812" s="67">
        <v>2.1349999999999998</v>
      </c>
      <c r="AI3812" s="68" t="s">
        <v>2254</v>
      </c>
      <c r="AJ3812" s="67">
        <v>0</v>
      </c>
      <c r="AK3812" s="69">
        <v>-145000</v>
      </c>
    </row>
    <row r="3813" spans="30:37" ht="11.25" x14ac:dyDescent="0.2">
      <c r="AD3813" s="63">
        <v>35689</v>
      </c>
      <c r="AE3813" s="64">
        <v>36557</v>
      </c>
      <c r="AF3813" s="68" t="s">
        <v>4158</v>
      </c>
      <c r="AG3813" s="66" t="s">
        <v>5324</v>
      </c>
      <c r="AH3813" s="67">
        <v>2.1659999999999999</v>
      </c>
      <c r="AI3813" s="68" t="s">
        <v>2280</v>
      </c>
      <c r="AJ3813" s="67">
        <v>0</v>
      </c>
      <c r="AK3813" s="69">
        <v>-5000000</v>
      </c>
    </row>
    <row r="3814" spans="30:37" ht="11.25" x14ac:dyDescent="0.2">
      <c r="AD3814" s="63">
        <v>36053</v>
      </c>
      <c r="AE3814" s="64">
        <v>36557</v>
      </c>
      <c r="AF3814" s="68" t="s">
        <v>4992</v>
      </c>
      <c r="AG3814" s="66"/>
      <c r="AH3814" s="67">
        <v>2.403</v>
      </c>
      <c r="AI3814" s="68" t="s">
        <v>2280</v>
      </c>
      <c r="AJ3814" s="67">
        <v>0</v>
      </c>
      <c r="AK3814" s="69">
        <v>1000000</v>
      </c>
    </row>
    <row r="3815" spans="30:37" ht="11.25" x14ac:dyDescent="0.2">
      <c r="AD3815" s="63">
        <v>36098</v>
      </c>
      <c r="AE3815" s="64">
        <v>36557</v>
      </c>
      <c r="AF3815" s="68" t="s">
        <v>5162</v>
      </c>
      <c r="AG3815" s="66" t="s">
        <v>5163</v>
      </c>
      <c r="AH3815" s="67">
        <v>2.4350000000000001</v>
      </c>
      <c r="AI3815" s="68" t="s">
        <v>2254</v>
      </c>
      <c r="AJ3815" s="67">
        <v>0</v>
      </c>
      <c r="AK3815" s="69">
        <v>2000000</v>
      </c>
    </row>
    <row r="3816" spans="30:37" ht="11.25" x14ac:dyDescent="0.2">
      <c r="AD3816" s="63">
        <v>36108</v>
      </c>
      <c r="AE3816" s="64">
        <v>36557</v>
      </c>
      <c r="AF3816" s="68" t="s">
        <v>5170</v>
      </c>
      <c r="AG3816" s="66" t="s">
        <v>5171</v>
      </c>
      <c r="AH3816" s="67">
        <v>2.44</v>
      </c>
      <c r="AI3816" s="68" t="s">
        <v>2254</v>
      </c>
      <c r="AJ3816" s="67">
        <v>0</v>
      </c>
      <c r="AK3816" s="69">
        <v>1000000</v>
      </c>
    </row>
    <row r="3817" spans="30:37" ht="11.25" x14ac:dyDescent="0.2">
      <c r="AD3817" s="63">
        <v>36175</v>
      </c>
      <c r="AE3817" s="64">
        <v>36557</v>
      </c>
      <c r="AF3817" s="68" t="s">
        <v>5372</v>
      </c>
      <c r="AG3817" s="66"/>
      <c r="AH3817" s="67">
        <v>2.2675000000000001</v>
      </c>
      <c r="AI3817" s="68" t="s">
        <v>2280</v>
      </c>
      <c r="AJ3817" s="67">
        <v>0</v>
      </c>
      <c r="AK3817" s="69">
        <v>-1000000</v>
      </c>
    </row>
    <row r="3818" spans="30:37" ht="11.25" x14ac:dyDescent="0.2">
      <c r="AD3818" s="63">
        <v>36185</v>
      </c>
      <c r="AE3818" s="64">
        <v>36557</v>
      </c>
      <c r="AF3818" s="68" t="s">
        <v>5378</v>
      </c>
      <c r="AG3818" s="66"/>
      <c r="AH3818" s="67">
        <v>2.2949999999999999</v>
      </c>
      <c r="AI3818" s="68" t="s">
        <v>2280</v>
      </c>
      <c r="AJ3818" s="67">
        <v>0</v>
      </c>
      <c r="AK3818" s="69">
        <v>-2000000</v>
      </c>
    </row>
    <row r="3819" spans="30:37" ht="11.25" x14ac:dyDescent="0.2">
      <c r="AD3819" s="63">
        <v>36210</v>
      </c>
      <c r="AE3819" s="64">
        <v>36557</v>
      </c>
      <c r="AF3819" s="68" t="s">
        <v>5419</v>
      </c>
      <c r="AG3819" s="66"/>
      <c r="AH3819" s="67">
        <v>2.3149999999999999</v>
      </c>
      <c r="AI3819" s="68" t="s">
        <v>2280</v>
      </c>
      <c r="AJ3819" s="67">
        <v>0</v>
      </c>
      <c r="AK3819" s="69">
        <v>500000</v>
      </c>
    </row>
    <row r="3820" spans="30:37" ht="11.25" x14ac:dyDescent="0.2">
      <c r="AD3820" s="63">
        <v>36213</v>
      </c>
      <c r="AE3820" s="64">
        <v>36557</v>
      </c>
      <c r="AF3820" s="68" t="s">
        <v>5420</v>
      </c>
      <c r="AG3820" s="66" t="s">
        <v>5421</v>
      </c>
      <c r="AH3820" s="67">
        <v>2.29</v>
      </c>
      <c r="AI3820" s="68" t="s">
        <v>2280</v>
      </c>
      <c r="AJ3820" s="67">
        <v>0</v>
      </c>
      <c r="AK3820" s="69">
        <v>1000000</v>
      </c>
    </row>
    <row r="3821" spans="30:37" ht="11.25" x14ac:dyDescent="0.2">
      <c r="AD3821" s="63">
        <v>36215</v>
      </c>
      <c r="AE3821" s="64">
        <v>36557</v>
      </c>
      <c r="AF3821" s="68" t="s">
        <v>5424</v>
      </c>
      <c r="AG3821" s="66" t="s">
        <v>5425</v>
      </c>
      <c r="AH3821" s="67">
        <v>2.29</v>
      </c>
      <c r="AI3821" s="68" t="s">
        <v>2280</v>
      </c>
      <c r="AJ3821" s="67">
        <v>0</v>
      </c>
      <c r="AK3821" s="69">
        <v>1000000</v>
      </c>
    </row>
    <row r="3822" spans="30:37" ht="11.25" x14ac:dyDescent="0.2">
      <c r="AD3822" s="63">
        <v>36215</v>
      </c>
      <c r="AE3822" s="64">
        <v>36557</v>
      </c>
      <c r="AF3822" s="68" t="s">
        <v>5424</v>
      </c>
      <c r="AG3822" s="66" t="s">
        <v>5425</v>
      </c>
      <c r="AH3822" s="67">
        <v>2.29</v>
      </c>
      <c r="AI3822" s="68" t="s">
        <v>2280</v>
      </c>
      <c r="AJ3822" s="67">
        <v>0</v>
      </c>
      <c r="AK3822" s="69">
        <v>2000000</v>
      </c>
    </row>
    <row r="3823" spans="30:37" ht="11.25" x14ac:dyDescent="0.2">
      <c r="AD3823" s="63">
        <v>36279</v>
      </c>
      <c r="AE3823" s="64">
        <v>36557</v>
      </c>
      <c r="AF3823" s="68" t="s">
        <v>5539</v>
      </c>
      <c r="AG3823" s="66" t="s">
        <v>5540</v>
      </c>
      <c r="AH3823" s="67">
        <v>2.5350000000000001</v>
      </c>
      <c r="AI3823" s="68" t="s">
        <v>2254</v>
      </c>
      <c r="AJ3823" s="67">
        <v>0</v>
      </c>
      <c r="AK3823" s="69">
        <v>-2000000</v>
      </c>
    </row>
    <row r="3824" spans="30:37" ht="11.25" x14ac:dyDescent="0.2">
      <c r="AD3824" s="63">
        <v>36279</v>
      </c>
      <c r="AE3824" s="64">
        <v>36557</v>
      </c>
      <c r="AF3824" s="68" t="s">
        <v>5539</v>
      </c>
      <c r="AG3824" s="66" t="s">
        <v>5540</v>
      </c>
      <c r="AH3824" s="67">
        <v>2.5449999999999999</v>
      </c>
      <c r="AI3824" s="68" t="s">
        <v>2254</v>
      </c>
      <c r="AJ3824" s="67">
        <v>0</v>
      </c>
      <c r="AK3824" s="69">
        <v>-1000000</v>
      </c>
    </row>
    <row r="3825" spans="30:37" ht="11.25" x14ac:dyDescent="0.2">
      <c r="AD3825" s="63">
        <v>36285</v>
      </c>
      <c r="AE3825" s="64">
        <v>36557</v>
      </c>
      <c r="AF3825" s="68" t="s">
        <v>5541</v>
      </c>
      <c r="AG3825" s="66" t="s">
        <v>5543</v>
      </c>
      <c r="AH3825" s="67">
        <v>2.62</v>
      </c>
      <c r="AI3825" s="68" t="s">
        <v>2254</v>
      </c>
      <c r="AJ3825" s="67">
        <v>0</v>
      </c>
      <c r="AK3825" s="69">
        <v>-1000000</v>
      </c>
    </row>
    <row r="3826" spans="30:37" ht="11.25" x14ac:dyDescent="0.2">
      <c r="AD3826" s="63">
        <v>36285</v>
      </c>
      <c r="AE3826" s="64">
        <v>36557</v>
      </c>
      <c r="AF3826" s="68" t="s">
        <v>5541</v>
      </c>
      <c r="AG3826" s="66" t="s">
        <v>5543</v>
      </c>
      <c r="AH3826" s="67">
        <v>2.617</v>
      </c>
      <c r="AI3826" s="68" t="s">
        <v>2254</v>
      </c>
      <c r="AJ3826" s="67">
        <v>0</v>
      </c>
      <c r="AK3826" s="69">
        <v>-500000</v>
      </c>
    </row>
    <row r="3827" spans="30:37" ht="11.25" x14ac:dyDescent="0.2">
      <c r="AD3827" s="63">
        <v>36362</v>
      </c>
      <c r="AE3827" s="64">
        <v>36557</v>
      </c>
      <c r="AF3827" s="68" t="s">
        <v>62</v>
      </c>
      <c r="AG3827" s="66" t="s">
        <v>63</v>
      </c>
      <c r="AH3827" s="67">
        <v>2.64</v>
      </c>
      <c r="AI3827" s="68" t="s">
        <v>2254</v>
      </c>
      <c r="AJ3827" s="67">
        <v>0</v>
      </c>
      <c r="AK3827" s="69">
        <v>1000000</v>
      </c>
    </row>
    <row r="3828" spans="30:37" ht="11.25" x14ac:dyDescent="0.2">
      <c r="AD3828" s="63">
        <v>36370</v>
      </c>
      <c r="AE3828" s="64">
        <v>36557</v>
      </c>
      <c r="AF3828" s="68" t="s">
        <v>77</v>
      </c>
      <c r="AG3828" s="66" t="s">
        <v>78</v>
      </c>
      <c r="AH3828" s="67">
        <v>2.8050000000000002</v>
      </c>
      <c r="AI3828" s="68" t="s">
        <v>2254</v>
      </c>
      <c r="AJ3828" s="67">
        <v>0</v>
      </c>
      <c r="AK3828" s="69">
        <v>5000000</v>
      </c>
    </row>
    <row r="3829" spans="30:37" ht="11.25" x14ac:dyDescent="0.2">
      <c r="AD3829" s="63">
        <v>36370</v>
      </c>
      <c r="AE3829" s="64">
        <v>36557</v>
      </c>
      <c r="AF3829" s="68" t="s">
        <v>77</v>
      </c>
      <c r="AG3829" s="66" t="s">
        <v>78</v>
      </c>
      <c r="AH3829" s="67">
        <v>2.8</v>
      </c>
      <c r="AI3829" s="68" t="s">
        <v>2254</v>
      </c>
      <c r="AJ3829" s="67">
        <v>0</v>
      </c>
      <c r="AK3829" s="69">
        <v>-5000000</v>
      </c>
    </row>
    <row r="3830" spans="30:37" ht="11.25" x14ac:dyDescent="0.2">
      <c r="AD3830" s="63">
        <v>36376</v>
      </c>
      <c r="AE3830" s="64">
        <v>36557</v>
      </c>
      <c r="AF3830" s="68" t="s">
        <v>83</v>
      </c>
      <c r="AG3830" s="66" t="s">
        <v>84</v>
      </c>
      <c r="AH3830" s="67">
        <v>2.79</v>
      </c>
      <c r="AI3830" s="68" t="s">
        <v>2254</v>
      </c>
      <c r="AJ3830" s="67">
        <v>0</v>
      </c>
      <c r="AK3830" s="69">
        <v>1000000</v>
      </c>
    </row>
    <row r="3831" spans="30:37" ht="11.25" x14ac:dyDescent="0.2">
      <c r="AD3831" s="63">
        <v>36376</v>
      </c>
      <c r="AE3831" s="64">
        <v>36557</v>
      </c>
      <c r="AF3831" s="68" t="s">
        <v>83</v>
      </c>
      <c r="AG3831" s="66" t="s">
        <v>84</v>
      </c>
      <c r="AH3831" s="67">
        <v>2.78</v>
      </c>
      <c r="AI3831" s="68" t="s">
        <v>2254</v>
      </c>
      <c r="AJ3831" s="67">
        <v>0</v>
      </c>
      <c r="AK3831" s="69">
        <v>1000000</v>
      </c>
    </row>
    <row r="3832" spans="30:37" ht="11.25" x14ac:dyDescent="0.2">
      <c r="AD3832" s="63">
        <v>36412</v>
      </c>
      <c r="AE3832" s="64">
        <v>36557</v>
      </c>
      <c r="AF3832" s="68" t="s">
        <v>135</v>
      </c>
      <c r="AG3832" s="66" t="s">
        <v>137</v>
      </c>
      <c r="AH3832" s="67">
        <v>2.915</v>
      </c>
      <c r="AI3832" s="68" t="s">
        <v>2254</v>
      </c>
      <c r="AJ3832" s="67">
        <v>0</v>
      </c>
      <c r="AK3832" s="69">
        <v>350000</v>
      </c>
    </row>
    <row r="3833" spans="30:37" ht="11.25" x14ac:dyDescent="0.2">
      <c r="AD3833" s="63">
        <v>36417</v>
      </c>
      <c r="AE3833" s="64">
        <v>36557</v>
      </c>
      <c r="AF3833" s="68" t="s">
        <v>140</v>
      </c>
      <c r="AG3833" s="66" t="s">
        <v>141</v>
      </c>
      <c r="AH3833" s="67">
        <v>2.8</v>
      </c>
      <c r="AI3833" s="68" t="s">
        <v>2254</v>
      </c>
      <c r="AJ3833" s="67">
        <v>0</v>
      </c>
      <c r="AK3833" s="69">
        <v>-1000000</v>
      </c>
    </row>
    <row r="3834" spans="30:37" ht="11.25" x14ac:dyDescent="0.2">
      <c r="AD3834" s="63">
        <v>36444</v>
      </c>
      <c r="AE3834" s="64">
        <v>36557</v>
      </c>
      <c r="AF3834" s="68" t="s">
        <v>313</v>
      </c>
      <c r="AG3834" s="66" t="s">
        <v>314</v>
      </c>
      <c r="AH3834" s="67">
        <v>2.8109999999999999</v>
      </c>
      <c r="AI3834" s="68" t="s">
        <v>2254</v>
      </c>
      <c r="AJ3834" s="67">
        <v>0</v>
      </c>
      <c r="AK3834" s="69">
        <v>-3800000</v>
      </c>
    </row>
    <row r="3835" spans="30:37" ht="11.25" x14ac:dyDescent="0.2">
      <c r="AD3835" s="63">
        <v>36445</v>
      </c>
      <c r="AE3835" s="64">
        <v>36557</v>
      </c>
      <c r="AF3835" s="68" t="s">
        <v>315</v>
      </c>
      <c r="AG3835" s="66" t="s">
        <v>316</v>
      </c>
      <c r="AH3835" s="67">
        <v>2.92</v>
      </c>
      <c r="AI3835" s="68" t="s">
        <v>2254</v>
      </c>
      <c r="AJ3835" s="67">
        <v>0</v>
      </c>
      <c r="AK3835" s="69">
        <v>2000000</v>
      </c>
    </row>
    <row r="3836" spans="30:37" ht="11.25" x14ac:dyDescent="0.2">
      <c r="AD3836" s="63">
        <v>36448</v>
      </c>
      <c r="AE3836" s="64">
        <v>36557</v>
      </c>
      <c r="AF3836" s="68" t="s">
        <v>323</v>
      </c>
      <c r="AG3836" s="66" t="s">
        <v>325</v>
      </c>
      <c r="AH3836" s="67">
        <v>2.99</v>
      </c>
      <c r="AI3836" s="68" t="s">
        <v>2254</v>
      </c>
      <c r="AJ3836" s="67">
        <v>0</v>
      </c>
      <c r="AK3836" s="69">
        <v>1250000</v>
      </c>
    </row>
    <row r="3837" spans="30:37" ht="11.25" x14ac:dyDescent="0.2">
      <c r="AD3837" s="63">
        <v>36448</v>
      </c>
      <c r="AE3837" s="64">
        <v>36557</v>
      </c>
      <c r="AF3837" s="68" t="s">
        <v>323</v>
      </c>
      <c r="AG3837" s="66" t="s">
        <v>325</v>
      </c>
      <c r="AH3837" s="67">
        <v>3.01</v>
      </c>
      <c r="AI3837" s="68" t="s">
        <v>2254</v>
      </c>
      <c r="AJ3837" s="67">
        <v>0</v>
      </c>
      <c r="AK3837" s="69">
        <v>1000000</v>
      </c>
    </row>
    <row r="3838" spans="30:37" ht="11.25" x14ac:dyDescent="0.2">
      <c r="AD3838" s="63">
        <v>36452</v>
      </c>
      <c r="AE3838" s="64">
        <v>36557</v>
      </c>
      <c r="AF3838" s="68" t="s">
        <v>326</v>
      </c>
      <c r="AG3838" s="66" t="s">
        <v>327</v>
      </c>
      <c r="AH3838" s="67">
        <v>3.01</v>
      </c>
      <c r="AI3838" s="68" t="s">
        <v>2254</v>
      </c>
      <c r="AJ3838" s="67">
        <v>0</v>
      </c>
      <c r="AK3838" s="69">
        <v>-1000000</v>
      </c>
    </row>
    <row r="3839" spans="30:37" ht="11.25" x14ac:dyDescent="0.2">
      <c r="AD3839" s="63">
        <v>36473</v>
      </c>
      <c r="AE3839" s="64">
        <v>36557</v>
      </c>
      <c r="AF3839" s="68" t="s">
        <v>368</v>
      </c>
      <c r="AG3839" s="66" t="s">
        <v>367</v>
      </c>
      <c r="AH3839" s="67">
        <v>2.6349999999999998</v>
      </c>
      <c r="AI3839" s="68" t="s">
        <v>2254</v>
      </c>
      <c r="AJ3839" s="67">
        <v>0</v>
      </c>
      <c r="AK3839" s="69">
        <v>-500000</v>
      </c>
    </row>
    <row r="3840" spans="30:37" ht="11.25" x14ac:dyDescent="0.2">
      <c r="AD3840" s="63">
        <v>36473</v>
      </c>
      <c r="AE3840" s="64">
        <v>36557</v>
      </c>
      <c r="AF3840" s="68" t="s">
        <v>368</v>
      </c>
      <c r="AG3840" s="66" t="s">
        <v>367</v>
      </c>
      <c r="AH3840" s="67">
        <v>2.64</v>
      </c>
      <c r="AI3840" s="68" t="s">
        <v>2254</v>
      </c>
      <c r="AJ3840" s="67">
        <v>0</v>
      </c>
      <c r="AK3840" s="69">
        <v>-250000</v>
      </c>
    </row>
    <row r="3841" spans="30:37" ht="11.25" x14ac:dyDescent="0.2">
      <c r="AD3841" s="63">
        <v>36474</v>
      </c>
      <c r="AE3841" s="64">
        <v>36557</v>
      </c>
      <c r="AF3841" s="68" t="s">
        <v>370</v>
      </c>
      <c r="AG3841" s="66" t="s">
        <v>371</v>
      </c>
      <c r="AH3841" s="67">
        <v>2.625</v>
      </c>
      <c r="AI3841" s="68" t="s">
        <v>2254</v>
      </c>
      <c r="AJ3841" s="67">
        <v>0</v>
      </c>
      <c r="AK3841" s="69">
        <v>-250000</v>
      </c>
    </row>
    <row r="3842" spans="30:37" ht="11.25" x14ac:dyDescent="0.2">
      <c r="AD3842" s="63">
        <v>36475</v>
      </c>
      <c r="AE3842" s="64">
        <v>36557</v>
      </c>
      <c r="AF3842" s="68" t="s">
        <v>372</v>
      </c>
      <c r="AG3842" s="66" t="s">
        <v>373</v>
      </c>
      <c r="AH3842" s="67">
        <v>2.6280000000000001</v>
      </c>
      <c r="AI3842" s="68" t="s">
        <v>2254</v>
      </c>
      <c r="AJ3842" s="67">
        <v>0</v>
      </c>
      <c r="AK3842" s="69">
        <v>-2500000</v>
      </c>
    </row>
    <row r="3843" spans="30:37" ht="11.25" x14ac:dyDescent="0.2">
      <c r="AD3843" s="63">
        <v>36476</v>
      </c>
      <c r="AE3843" s="64">
        <v>36557</v>
      </c>
      <c r="AF3843" s="68" t="s">
        <v>375</v>
      </c>
      <c r="AG3843" s="66" t="s">
        <v>376</v>
      </c>
      <c r="AH3843" s="67">
        <v>2.6</v>
      </c>
      <c r="AI3843" s="68" t="s">
        <v>2254</v>
      </c>
      <c r="AJ3843" s="67">
        <v>0</v>
      </c>
      <c r="AK3843" s="69">
        <v>-500000</v>
      </c>
    </row>
    <row r="3844" spans="30:37" ht="11.25" x14ac:dyDescent="0.2">
      <c r="AD3844" s="63">
        <v>36476</v>
      </c>
      <c r="AE3844" s="64">
        <v>36557</v>
      </c>
      <c r="AF3844" s="68" t="s">
        <v>375</v>
      </c>
      <c r="AG3844" s="66" t="s">
        <v>376</v>
      </c>
      <c r="AH3844" s="67">
        <v>2.7149999999999999</v>
      </c>
      <c r="AI3844" s="68" t="s">
        <v>2254</v>
      </c>
      <c r="AJ3844" s="67">
        <v>0</v>
      </c>
      <c r="AK3844" s="69">
        <v>-940000</v>
      </c>
    </row>
    <row r="3845" spans="30:37" ht="11.25" x14ac:dyDescent="0.2">
      <c r="AD3845" s="63">
        <v>36479</v>
      </c>
      <c r="AE3845" s="64">
        <v>36557</v>
      </c>
      <c r="AF3845" s="68" t="s">
        <v>377</v>
      </c>
      <c r="AG3845" s="66" t="s">
        <v>378</v>
      </c>
      <c r="AH3845" s="67">
        <v>2.66</v>
      </c>
      <c r="AI3845" s="68" t="s">
        <v>2254</v>
      </c>
      <c r="AJ3845" s="67">
        <v>0</v>
      </c>
      <c r="AK3845" s="69">
        <v>-2000000</v>
      </c>
    </row>
    <row r="3846" spans="30:37" ht="11.25" x14ac:dyDescent="0.2">
      <c r="AD3846" s="63">
        <v>36479</v>
      </c>
      <c r="AE3846" s="64">
        <v>36557</v>
      </c>
      <c r="AF3846" s="68" t="s">
        <v>377</v>
      </c>
      <c r="AG3846" s="66" t="s">
        <v>378</v>
      </c>
      <c r="AH3846" s="67">
        <v>2.64</v>
      </c>
      <c r="AI3846" s="68" t="s">
        <v>2254</v>
      </c>
      <c r="AJ3846" s="67">
        <v>0</v>
      </c>
      <c r="AK3846" s="69">
        <v>-1000000</v>
      </c>
    </row>
    <row r="3847" spans="30:37" ht="11.25" x14ac:dyDescent="0.2">
      <c r="AD3847" s="63">
        <v>36480</v>
      </c>
      <c r="AE3847" s="64">
        <v>36557</v>
      </c>
      <c r="AF3847" s="68" t="s">
        <v>379</v>
      </c>
      <c r="AG3847" s="66" t="s">
        <v>380</v>
      </c>
      <c r="AH3847" s="67">
        <v>2.625</v>
      </c>
      <c r="AI3847" s="68" t="s">
        <v>2254</v>
      </c>
      <c r="AJ3847" s="67">
        <v>0</v>
      </c>
      <c r="AK3847" s="69">
        <v>-550000</v>
      </c>
    </row>
    <row r="3848" spans="30:37" ht="11.25" x14ac:dyDescent="0.2">
      <c r="AD3848" s="63">
        <v>36480</v>
      </c>
      <c r="AE3848" s="64">
        <v>36557</v>
      </c>
      <c r="AF3848" s="68" t="s">
        <v>379</v>
      </c>
      <c r="AG3848" s="66" t="s">
        <v>380</v>
      </c>
      <c r="AH3848" s="67">
        <v>2.56</v>
      </c>
      <c r="AI3848" s="68" t="s">
        <v>2254</v>
      </c>
      <c r="AJ3848" s="67">
        <v>0</v>
      </c>
      <c r="AK3848" s="69">
        <v>-1000000</v>
      </c>
    </row>
    <row r="3849" spans="30:37" ht="11.25" x14ac:dyDescent="0.2">
      <c r="AD3849" s="63">
        <v>36480</v>
      </c>
      <c r="AE3849" s="64">
        <v>36557</v>
      </c>
      <c r="AF3849" s="68" t="s">
        <v>379</v>
      </c>
      <c r="AG3849" s="66" t="s">
        <v>380</v>
      </c>
      <c r="AH3849" s="67">
        <v>2.6</v>
      </c>
      <c r="AI3849" s="68" t="s">
        <v>2254</v>
      </c>
      <c r="AJ3849" s="67">
        <v>0</v>
      </c>
      <c r="AK3849" s="69">
        <v>-3000000</v>
      </c>
    </row>
    <row r="3850" spans="30:37" ht="11.25" x14ac:dyDescent="0.2">
      <c r="AD3850" s="63">
        <v>36523</v>
      </c>
      <c r="AE3850" s="64">
        <v>36557</v>
      </c>
      <c r="AF3850" s="68" t="s">
        <v>441</v>
      </c>
      <c r="AG3850" s="66" t="s">
        <v>442</v>
      </c>
      <c r="AH3850" s="67">
        <v>2.38</v>
      </c>
      <c r="AI3850" s="68" t="s">
        <v>2254</v>
      </c>
      <c r="AJ3850" s="67">
        <v>0</v>
      </c>
      <c r="AK3850" s="69">
        <v>1000000</v>
      </c>
    </row>
    <row r="3851" spans="30:37" ht="11.25" x14ac:dyDescent="0.2">
      <c r="AD3851" s="63">
        <v>36523</v>
      </c>
      <c r="AE3851" s="64">
        <v>36557</v>
      </c>
      <c r="AF3851" s="68" t="s">
        <v>441</v>
      </c>
      <c r="AG3851" s="66" t="s">
        <v>442</v>
      </c>
      <c r="AH3851" s="67">
        <v>2.42</v>
      </c>
      <c r="AI3851" s="68" t="s">
        <v>2254</v>
      </c>
      <c r="AJ3851" s="67">
        <v>0</v>
      </c>
      <c r="AK3851" s="69">
        <v>1000000</v>
      </c>
    </row>
    <row r="3852" spans="30:37" ht="11.25" x14ac:dyDescent="0.2">
      <c r="AD3852" s="63">
        <v>36523</v>
      </c>
      <c r="AE3852" s="64">
        <v>36557</v>
      </c>
      <c r="AF3852" s="68" t="s">
        <v>441</v>
      </c>
      <c r="AG3852" s="66" t="s">
        <v>442</v>
      </c>
      <c r="AH3852" s="67">
        <v>2.39</v>
      </c>
      <c r="AI3852" s="68" t="s">
        <v>2254</v>
      </c>
      <c r="AJ3852" s="67">
        <v>0</v>
      </c>
      <c r="AK3852" s="69">
        <v>1000000</v>
      </c>
    </row>
    <row r="3853" spans="30:37" ht="11.25" x14ac:dyDescent="0.2">
      <c r="AD3853" s="63">
        <v>36523</v>
      </c>
      <c r="AE3853" s="64">
        <v>36557</v>
      </c>
      <c r="AF3853" s="68" t="s">
        <v>441</v>
      </c>
      <c r="AG3853" s="66" t="s">
        <v>442</v>
      </c>
      <c r="AH3853" s="67">
        <v>2.41</v>
      </c>
      <c r="AI3853" s="68" t="s">
        <v>2254</v>
      </c>
      <c r="AJ3853" s="67">
        <v>0</v>
      </c>
      <c r="AK3853" s="69">
        <v>1000000</v>
      </c>
    </row>
    <row r="3854" spans="30:37" ht="11.25" x14ac:dyDescent="0.2">
      <c r="AD3854" s="63">
        <v>36523</v>
      </c>
      <c r="AE3854" s="64">
        <v>36557</v>
      </c>
      <c r="AF3854" s="68" t="s">
        <v>441</v>
      </c>
      <c r="AG3854" s="66" t="s">
        <v>442</v>
      </c>
      <c r="AH3854" s="67">
        <v>2.415</v>
      </c>
      <c r="AI3854" s="68" t="s">
        <v>2254</v>
      </c>
      <c r="AJ3854" s="67">
        <v>0</v>
      </c>
      <c r="AK3854" s="69">
        <v>1000000</v>
      </c>
    </row>
    <row r="3855" spans="30:37" ht="11.25" x14ac:dyDescent="0.2">
      <c r="AD3855" s="63">
        <v>36524</v>
      </c>
      <c r="AE3855" s="64">
        <v>36557</v>
      </c>
      <c r="AF3855" s="68" t="s">
        <v>443</v>
      </c>
      <c r="AG3855" s="66" t="s">
        <v>444</v>
      </c>
      <c r="AH3855" s="67">
        <v>2.4</v>
      </c>
      <c r="AI3855" s="68" t="s">
        <v>2254</v>
      </c>
      <c r="AJ3855" s="67">
        <v>0</v>
      </c>
      <c r="AK3855" s="69">
        <v>1000000</v>
      </c>
    </row>
    <row r="3856" spans="30:37" ht="11.25" x14ac:dyDescent="0.2">
      <c r="AD3856" s="63">
        <v>36524</v>
      </c>
      <c r="AE3856" s="64">
        <v>36557</v>
      </c>
      <c r="AF3856" s="68" t="s">
        <v>443</v>
      </c>
      <c r="AG3856" s="66" t="s">
        <v>444</v>
      </c>
      <c r="AH3856" s="67">
        <v>2.4</v>
      </c>
      <c r="AI3856" s="68" t="s">
        <v>2254</v>
      </c>
      <c r="AJ3856" s="67">
        <v>0</v>
      </c>
      <c r="AK3856" s="69">
        <v>1000000</v>
      </c>
    </row>
    <row r="3857" spans="30:37" ht="11.25" x14ac:dyDescent="0.2">
      <c r="AD3857" s="63">
        <v>36524</v>
      </c>
      <c r="AE3857" s="64">
        <v>36557</v>
      </c>
      <c r="AF3857" s="68" t="s">
        <v>443</v>
      </c>
      <c r="AG3857" s="66" t="s">
        <v>444</v>
      </c>
      <c r="AH3857" s="67">
        <v>2.4</v>
      </c>
      <c r="AI3857" s="68" t="s">
        <v>2254</v>
      </c>
      <c r="AJ3857" s="67">
        <v>0</v>
      </c>
      <c r="AK3857" s="69">
        <v>1000000</v>
      </c>
    </row>
    <row r="3858" spans="30:37" ht="11.25" x14ac:dyDescent="0.2">
      <c r="AD3858" s="63">
        <v>36524</v>
      </c>
      <c r="AE3858" s="64">
        <v>36557</v>
      </c>
      <c r="AF3858" s="68" t="s">
        <v>443</v>
      </c>
      <c r="AG3858" s="66" t="s">
        <v>444</v>
      </c>
      <c r="AH3858" s="67">
        <v>2.335</v>
      </c>
      <c r="AI3858" s="68" t="s">
        <v>2254</v>
      </c>
      <c r="AJ3858" s="67">
        <v>0</v>
      </c>
      <c r="AK3858" s="69">
        <v>2000000</v>
      </c>
    </row>
    <row r="3859" spans="30:37" ht="11.25" x14ac:dyDescent="0.2">
      <c r="AD3859" s="63">
        <v>36524</v>
      </c>
      <c r="AE3859" s="64">
        <v>36557</v>
      </c>
      <c r="AF3859" s="68" t="s">
        <v>443</v>
      </c>
      <c r="AG3859" s="66" t="s">
        <v>444</v>
      </c>
      <c r="AH3859" s="67">
        <v>2.3149999999999999</v>
      </c>
      <c r="AI3859" s="68" t="s">
        <v>2254</v>
      </c>
      <c r="AJ3859" s="67">
        <v>0</v>
      </c>
      <c r="AK3859" s="69">
        <v>2000000</v>
      </c>
    </row>
    <row r="3860" spans="30:37" ht="11.25" x14ac:dyDescent="0.2">
      <c r="AD3860" s="63">
        <v>36524</v>
      </c>
      <c r="AE3860" s="64">
        <v>36557</v>
      </c>
      <c r="AF3860" s="68" t="s">
        <v>443</v>
      </c>
      <c r="AG3860" s="66" t="s">
        <v>444</v>
      </c>
      <c r="AH3860" s="67">
        <v>2.3149999999999999</v>
      </c>
      <c r="AI3860" s="68" t="s">
        <v>2254</v>
      </c>
      <c r="AJ3860" s="67">
        <v>0</v>
      </c>
      <c r="AK3860" s="69">
        <v>2000000</v>
      </c>
    </row>
    <row r="3861" spans="30:37" ht="11.25" x14ac:dyDescent="0.2">
      <c r="AD3861" s="63">
        <v>36529</v>
      </c>
      <c r="AE3861" s="64">
        <v>36557</v>
      </c>
      <c r="AF3861" s="68" t="s">
        <v>445</v>
      </c>
      <c r="AG3861" s="66"/>
      <c r="AH3861" s="67">
        <v>2.19</v>
      </c>
      <c r="AI3861" s="68" t="s">
        <v>2254</v>
      </c>
      <c r="AJ3861" s="67">
        <v>0</v>
      </c>
      <c r="AK3861" s="69">
        <v>1500000</v>
      </c>
    </row>
    <row r="3862" spans="30:37" ht="11.25" x14ac:dyDescent="0.2">
      <c r="AD3862" s="63">
        <v>36529</v>
      </c>
      <c r="AE3862" s="64">
        <v>36557</v>
      </c>
      <c r="AF3862" s="68" t="s">
        <v>445</v>
      </c>
      <c r="AG3862" s="66"/>
      <c r="AH3862" s="67">
        <v>2.15</v>
      </c>
      <c r="AI3862" s="68" t="s">
        <v>2254</v>
      </c>
      <c r="AJ3862" s="67">
        <v>0</v>
      </c>
      <c r="AK3862" s="69">
        <v>-1500000</v>
      </c>
    </row>
    <row r="3863" spans="30:37" ht="11.25" x14ac:dyDescent="0.2">
      <c r="AD3863" s="63">
        <v>36529</v>
      </c>
      <c r="AE3863" s="64">
        <v>36557</v>
      </c>
      <c r="AF3863" s="68" t="s">
        <v>445</v>
      </c>
      <c r="AG3863" s="66" t="s">
        <v>446</v>
      </c>
      <c r="AH3863" s="67">
        <v>2.1949999999999998</v>
      </c>
      <c r="AI3863" s="68" t="s">
        <v>2254</v>
      </c>
      <c r="AJ3863" s="67">
        <v>0</v>
      </c>
      <c r="AK3863" s="69">
        <v>-1500000</v>
      </c>
    </row>
    <row r="3864" spans="30:37" ht="11.25" x14ac:dyDescent="0.2">
      <c r="AD3864" s="63">
        <v>36529</v>
      </c>
      <c r="AE3864" s="64">
        <v>36557</v>
      </c>
      <c r="AF3864" s="68" t="s">
        <v>445</v>
      </c>
      <c r="AG3864" s="66" t="s">
        <v>446</v>
      </c>
      <c r="AH3864" s="67">
        <v>2.15</v>
      </c>
      <c r="AI3864" s="68" t="s">
        <v>2254</v>
      </c>
      <c r="AJ3864" s="67">
        <v>0</v>
      </c>
      <c r="AK3864" s="69">
        <v>500000</v>
      </c>
    </row>
    <row r="3865" spans="30:37" ht="11.25" x14ac:dyDescent="0.2">
      <c r="AD3865" s="63">
        <v>36529</v>
      </c>
      <c r="AE3865" s="64">
        <v>36557</v>
      </c>
      <c r="AF3865" s="68" t="s">
        <v>445</v>
      </c>
      <c r="AG3865" s="66" t="s">
        <v>446</v>
      </c>
      <c r="AH3865" s="67">
        <v>2.17</v>
      </c>
      <c r="AI3865" s="68" t="s">
        <v>2254</v>
      </c>
      <c r="AJ3865" s="67">
        <v>0</v>
      </c>
      <c r="AK3865" s="69">
        <v>900000</v>
      </c>
    </row>
    <row r="3866" spans="30:37" ht="11.25" x14ac:dyDescent="0.2">
      <c r="AD3866" s="63">
        <v>36529</v>
      </c>
      <c r="AE3866" s="64">
        <v>36557</v>
      </c>
      <c r="AF3866" s="68" t="s">
        <v>445</v>
      </c>
      <c r="AG3866" s="66" t="s">
        <v>446</v>
      </c>
      <c r="AH3866" s="67">
        <v>2.1800000000000002</v>
      </c>
      <c r="AI3866" s="68" t="s">
        <v>2254</v>
      </c>
      <c r="AJ3866" s="67">
        <v>0</v>
      </c>
      <c r="AK3866" s="69">
        <v>5000000</v>
      </c>
    </row>
    <row r="3867" spans="30:37" ht="11.25" x14ac:dyDescent="0.2">
      <c r="AD3867" s="63">
        <v>36530</v>
      </c>
      <c r="AE3867" s="64">
        <v>36557</v>
      </c>
      <c r="AF3867" s="68" t="s">
        <v>447</v>
      </c>
      <c r="AG3867" s="66" t="s">
        <v>448</v>
      </c>
      <c r="AH3867" s="67">
        <v>2.15</v>
      </c>
      <c r="AI3867" s="68" t="s">
        <v>2254</v>
      </c>
      <c r="AJ3867" s="67">
        <v>0</v>
      </c>
      <c r="AK3867" s="69">
        <v>780000</v>
      </c>
    </row>
    <row r="3868" spans="30:37" ht="11.25" x14ac:dyDescent="0.2">
      <c r="AD3868" s="63">
        <v>36530</v>
      </c>
      <c r="AE3868" s="64">
        <v>36557</v>
      </c>
      <c r="AF3868" s="68" t="s">
        <v>447</v>
      </c>
      <c r="AG3868" s="66" t="s">
        <v>449</v>
      </c>
      <c r="AH3868" s="67">
        <v>2.145</v>
      </c>
      <c r="AI3868" s="68" t="s">
        <v>2254</v>
      </c>
      <c r="AJ3868" s="67">
        <v>0</v>
      </c>
      <c r="AK3868" s="69">
        <v>-500000</v>
      </c>
    </row>
    <row r="3869" spans="30:37" ht="11.25" x14ac:dyDescent="0.2">
      <c r="AD3869" s="63">
        <v>36530</v>
      </c>
      <c r="AE3869" s="64">
        <v>36557</v>
      </c>
      <c r="AF3869" s="68" t="s">
        <v>447</v>
      </c>
      <c r="AG3869" s="66" t="s">
        <v>449</v>
      </c>
      <c r="AH3869" s="67">
        <v>2.1349999999999998</v>
      </c>
      <c r="AI3869" s="68" t="s">
        <v>2254</v>
      </c>
      <c r="AJ3869" s="67">
        <v>0</v>
      </c>
      <c r="AK3869" s="69">
        <v>-500000</v>
      </c>
    </row>
    <row r="3870" spans="30:37" ht="11.25" x14ac:dyDescent="0.2">
      <c r="AD3870" s="63">
        <v>36530</v>
      </c>
      <c r="AE3870" s="64">
        <v>36557</v>
      </c>
      <c r="AF3870" s="68" t="s">
        <v>447</v>
      </c>
      <c r="AG3870" s="66" t="s">
        <v>449</v>
      </c>
      <c r="AH3870" s="67">
        <v>2.16</v>
      </c>
      <c r="AI3870" s="68" t="s">
        <v>2254</v>
      </c>
      <c r="AJ3870" s="67">
        <v>0</v>
      </c>
      <c r="AK3870" s="69">
        <v>-1000000</v>
      </c>
    </row>
    <row r="3871" spans="30:37" ht="11.25" x14ac:dyDescent="0.2">
      <c r="AD3871" s="63">
        <v>36530</v>
      </c>
      <c r="AE3871" s="64">
        <v>36557</v>
      </c>
      <c r="AF3871" s="68" t="s">
        <v>447</v>
      </c>
      <c r="AG3871" s="66" t="s">
        <v>449</v>
      </c>
      <c r="AH3871" s="67">
        <v>2.17</v>
      </c>
      <c r="AI3871" s="68" t="s">
        <v>2254</v>
      </c>
      <c r="AJ3871" s="67">
        <v>0</v>
      </c>
      <c r="AK3871" s="69">
        <v>-1000000</v>
      </c>
    </row>
    <row r="3872" spans="30:37" ht="11.25" x14ac:dyDescent="0.2">
      <c r="AD3872" s="63">
        <v>36531</v>
      </c>
      <c r="AE3872" s="64">
        <v>36557</v>
      </c>
      <c r="AF3872" s="68" t="s">
        <v>450</v>
      </c>
      <c r="AG3872" s="66" t="s">
        <v>451</v>
      </c>
      <c r="AH3872" s="67">
        <v>2.2050000000000001</v>
      </c>
      <c r="AI3872" s="68" t="s">
        <v>2254</v>
      </c>
      <c r="AJ3872" s="67">
        <v>0</v>
      </c>
      <c r="AK3872" s="69">
        <v>-1000000</v>
      </c>
    </row>
    <row r="3873" spans="30:37" ht="11.25" x14ac:dyDescent="0.2">
      <c r="AD3873" s="63">
        <v>36531</v>
      </c>
      <c r="AE3873" s="64">
        <v>36557</v>
      </c>
      <c r="AF3873" s="68" t="s">
        <v>450</v>
      </c>
      <c r="AG3873" s="66" t="s">
        <v>451</v>
      </c>
      <c r="AH3873" s="67">
        <v>2.1850000000000001</v>
      </c>
      <c r="AI3873" s="68" t="s">
        <v>2254</v>
      </c>
      <c r="AJ3873" s="67">
        <v>0</v>
      </c>
      <c r="AK3873" s="69">
        <v>-1000000</v>
      </c>
    </row>
    <row r="3874" spans="30:37" ht="11.25" x14ac:dyDescent="0.2">
      <c r="AD3874" s="63">
        <v>36531</v>
      </c>
      <c r="AE3874" s="64">
        <v>36557</v>
      </c>
      <c r="AF3874" s="68" t="s">
        <v>450</v>
      </c>
      <c r="AG3874" s="66" t="s">
        <v>451</v>
      </c>
      <c r="AH3874" s="67">
        <v>2.1949999999999998</v>
      </c>
      <c r="AI3874" s="68" t="s">
        <v>2254</v>
      </c>
      <c r="AJ3874" s="67">
        <v>0</v>
      </c>
      <c r="AK3874" s="69">
        <v>1000000</v>
      </c>
    </row>
    <row r="3875" spans="30:37" ht="11.25" x14ac:dyDescent="0.2">
      <c r="AD3875" s="63">
        <v>36531</v>
      </c>
      <c r="AE3875" s="64">
        <v>36557</v>
      </c>
      <c r="AF3875" s="68" t="s">
        <v>450</v>
      </c>
      <c r="AG3875" s="66" t="s">
        <v>451</v>
      </c>
      <c r="AH3875" s="67">
        <v>2.19</v>
      </c>
      <c r="AI3875" s="68" t="s">
        <v>2254</v>
      </c>
      <c r="AJ3875" s="67">
        <v>0</v>
      </c>
      <c r="AK3875" s="69">
        <v>1000000</v>
      </c>
    </row>
    <row r="3876" spans="30:37" ht="11.25" x14ac:dyDescent="0.2">
      <c r="AD3876" s="63">
        <v>36531</v>
      </c>
      <c r="AE3876" s="64">
        <v>36557</v>
      </c>
      <c r="AF3876" s="68" t="s">
        <v>450</v>
      </c>
      <c r="AG3876" s="66" t="s">
        <v>451</v>
      </c>
      <c r="AH3876" s="67">
        <v>2.19</v>
      </c>
      <c r="AI3876" s="68" t="s">
        <v>2254</v>
      </c>
      <c r="AJ3876" s="67">
        <v>0</v>
      </c>
      <c r="AK3876" s="69">
        <v>1000000</v>
      </c>
    </row>
    <row r="3877" spans="30:37" ht="11.25" x14ac:dyDescent="0.2">
      <c r="AD3877" s="63">
        <v>36532</v>
      </c>
      <c r="AE3877" s="64">
        <v>36557</v>
      </c>
      <c r="AF3877" s="68" t="s">
        <v>452</v>
      </c>
      <c r="AG3877" s="66" t="s">
        <v>453</v>
      </c>
      <c r="AH3877" s="67">
        <v>2.2000000000000002</v>
      </c>
      <c r="AI3877" s="68" t="s">
        <v>2254</v>
      </c>
      <c r="AJ3877" s="67">
        <v>0</v>
      </c>
      <c r="AK3877" s="69">
        <v>2000000</v>
      </c>
    </row>
    <row r="3878" spans="30:37" ht="11.25" x14ac:dyDescent="0.2">
      <c r="AD3878" s="63">
        <v>36532</v>
      </c>
      <c r="AE3878" s="64">
        <v>36557</v>
      </c>
      <c r="AF3878" s="68" t="s">
        <v>452</v>
      </c>
      <c r="AG3878" s="66" t="s">
        <v>453</v>
      </c>
      <c r="AH3878" s="67">
        <v>2.2149999999999999</v>
      </c>
      <c r="AI3878" s="68" t="s">
        <v>2254</v>
      </c>
      <c r="AJ3878" s="67">
        <v>0</v>
      </c>
      <c r="AK3878" s="69">
        <v>-1000000</v>
      </c>
    </row>
    <row r="3879" spans="30:37" ht="11.25" x14ac:dyDescent="0.2">
      <c r="AD3879" s="63">
        <v>36532</v>
      </c>
      <c r="AE3879" s="64">
        <v>36557</v>
      </c>
      <c r="AF3879" s="68" t="s">
        <v>452</v>
      </c>
      <c r="AG3879" s="66" t="s">
        <v>453</v>
      </c>
      <c r="AH3879" s="67">
        <v>2.17</v>
      </c>
      <c r="AI3879" s="68" t="s">
        <v>2254</v>
      </c>
      <c r="AJ3879" s="67">
        <v>0</v>
      </c>
      <c r="AK3879" s="69">
        <v>1000000</v>
      </c>
    </row>
    <row r="3880" spans="30:37" ht="11.25" x14ac:dyDescent="0.2">
      <c r="AD3880" s="63">
        <v>36532</v>
      </c>
      <c r="AE3880" s="64">
        <v>36557</v>
      </c>
      <c r="AF3880" s="68" t="s">
        <v>452</v>
      </c>
      <c r="AG3880" s="66"/>
      <c r="AH3880" s="67">
        <v>2.17</v>
      </c>
      <c r="AI3880" s="68" t="s">
        <v>2280</v>
      </c>
      <c r="AJ3880" s="67">
        <v>0</v>
      </c>
      <c r="AK3880" s="69">
        <v>-1000000</v>
      </c>
    </row>
    <row r="3881" spans="30:37" ht="11.25" x14ac:dyDescent="0.2">
      <c r="AD3881" s="63">
        <v>36532</v>
      </c>
      <c r="AE3881" s="64">
        <v>36557</v>
      </c>
      <c r="AF3881" s="68" t="s">
        <v>452</v>
      </c>
      <c r="AG3881" s="66"/>
      <c r="AH3881" s="67">
        <v>2.2000000000000002</v>
      </c>
      <c r="AI3881" s="68" t="s">
        <v>2280</v>
      </c>
      <c r="AJ3881" s="67">
        <v>0</v>
      </c>
      <c r="AK3881" s="69">
        <v>-66641</v>
      </c>
    </row>
    <row r="3882" spans="30:37" ht="11.25" x14ac:dyDescent="0.2">
      <c r="AD3882" s="63">
        <v>36535</v>
      </c>
      <c r="AE3882" s="64">
        <v>36557</v>
      </c>
      <c r="AF3882" s="68" t="s">
        <v>454</v>
      </c>
      <c r="AG3882" s="66" t="s">
        <v>455</v>
      </c>
      <c r="AH3882" s="67">
        <v>2.1549999999999998</v>
      </c>
      <c r="AI3882" s="68" t="s">
        <v>2254</v>
      </c>
      <c r="AJ3882" s="67">
        <v>0</v>
      </c>
      <c r="AK3882" s="69">
        <v>-1000000</v>
      </c>
    </row>
    <row r="3883" spans="30:37" ht="11.25" x14ac:dyDescent="0.2">
      <c r="AD3883" s="63">
        <v>36535</v>
      </c>
      <c r="AE3883" s="64">
        <v>36557</v>
      </c>
      <c r="AF3883" s="68" t="s">
        <v>454</v>
      </c>
      <c r="AG3883" s="66" t="s">
        <v>455</v>
      </c>
      <c r="AH3883" s="67">
        <v>2.19</v>
      </c>
      <c r="AI3883" s="68" t="s">
        <v>2254</v>
      </c>
      <c r="AJ3883" s="67">
        <v>0</v>
      </c>
      <c r="AK3883" s="69">
        <v>-1000000</v>
      </c>
    </row>
    <row r="3884" spans="30:37" ht="11.25" x14ac:dyDescent="0.2">
      <c r="AD3884" s="63">
        <v>36535</v>
      </c>
      <c r="AE3884" s="64">
        <v>36557</v>
      </c>
      <c r="AF3884" s="68" t="s">
        <v>454</v>
      </c>
      <c r="AG3884" s="66" t="s">
        <v>455</v>
      </c>
      <c r="AH3884" s="67">
        <v>2.2149999999999999</v>
      </c>
      <c r="AI3884" s="68" t="s">
        <v>2254</v>
      </c>
      <c r="AJ3884" s="67">
        <v>0</v>
      </c>
      <c r="AK3884" s="69">
        <v>-1000000</v>
      </c>
    </row>
    <row r="3885" spans="30:37" ht="11.25" x14ac:dyDescent="0.2">
      <c r="AD3885" s="63">
        <v>36535</v>
      </c>
      <c r="AE3885" s="64">
        <v>36557</v>
      </c>
      <c r="AF3885" s="68" t="s">
        <v>454</v>
      </c>
      <c r="AG3885" s="66" t="s">
        <v>455</v>
      </c>
      <c r="AH3885" s="67">
        <v>2.2450000000000001</v>
      </c>
      <c r="AI3885" s="68" t="s">
        <v>2254</v>
      </c>
      <c r="AJ3885" s="67">
        <v>0</v>
      </c>
      <c r="AK3885" s="69">
        <v>-1000000</v>
      </c>
    </row>
    <row r="3886" spans="30:37" ht="11.25" x14ac:dyDescent="0.2">
      <c r="AD3886" s="63">
        <v>36536</v>
      </c>
      <c r="AE3886" s="64">
        <v>36557</v>
      </c>
      <c r="AF3886" s="68" t="s">
        <v>456</v>
      </c>
      <c r="AG3886" s="66" t="s">
        <v>457</v>
      </c>
      <c r="AH3886" s="67">
        <v>2.25</v>
      </c>
      <c r="AI3886" s="68" t="s">
        <v>2254</v>
      </c>
      <c r="AJ3886" s="67">
        <v>0</v>
      </c>
      <c r="AK3886" s="69">
        <v>500000</v>
      </c>
    </row>
    <row r="3887" spans="30:37" ht="11.25" x14ac:dyDescent="0.2">
      <c r="AD3887" s="63">
        <v>36536</v>
      </c>
      <c r="AE3887" s="64">
        <v>36557</v>
      </c>
      <c r="AF3887" s="68" t="s">
        <v>456</v>
      </c>
      <c r="AG3887" s="66" t="s">
        <v>458</v>
      </c>
      <c r="AH3887" s="67">
        <v>2.2250000000000001</v>
      </c>
      <c r="AI3887" s="68" t="s">
        <v>2254</v>
      </c>
      <c r="AJ3887" s="67">
        <v>0</v>
      </c>
      <c r="AK3887" s="69">
        <v>710000</v>
      </c>
    </row>
    <row r="3888" spans="30:37" ht="11.25" x14ac:dyDescent="0.2">
      <c r="AD3888" s="63">
        <v>36536</v>
      </c>
      <c r="AE3888" s="64">
        <v>36557</v>
      </c>
      <c r="AF3888" s="68" t="s">
        <v>456</v>
      </c>
      <c r="AG3888" s="66" t="s">
        <v>458</v>
      </c>
      <c r="AH3888" s="67">
        <v>2.2450000000000001</v>
      </c>
      <c r="AI3888" s="68" t="s">
        <v>2254</v>
      </c>
      <c r="AJ3888" s="67">
        <v>0</v>
      </c>
      <c r="AK3888" s="69">
        <v>2000000</v>
      </c>
    </row>
    <row r="3889" spans="30:37" ht="11.25" x14ac:dyDescent="0.2">
      <c r="AD3889" s="63">
        <v>36536</v>
      </c>
      <c r="AE3889" s="64">
        <v>36557</v>
      </c>
      <c r="AF3889" s="68" t="s">
        <v>456</v>
      </c>
      <c r="AG3889" s="66" t="s">
        <v>458</v>
      </c>
      <c r="AH3889" s="67">
        <v>2.25</v>
      </c>
      <c r="AI3889" s="68" t="s">
        <v>2254</v>
      </c>
      <c r="AJ3889" s="67">
        <v>0</v>
      </c>
      <c r="AK3889" s="69">
        <v>2000000</v>
      </c>
    </row>
    <row r="3890" spans="30:37" ht="11.25" x14ac:dyDescent="0.2">
      <c r="AD3890" s="63">
        <v>36536</v>
      </c>
      <c r="AE3890" s="64">
        <v>36557</v>
      </c>
      <c r="AF3890" s="68" t="s">
        <v>456</v>
      </c>
      <c r="AG3890" s="66" t="s">
        <v>458</v>
      </c>
      <c r="AH3890" s="67">
        <v>2.2400000000000002</v>
      </c>
      <c r="AI3890" s="68" t="s">
        <v>2254</v>
      </c>
      <c r="AJ3890" s="67">
        <v>0</v>
      </c>
      <c r="AK3890" s="69">
        <v>1000000</v>
      </c>
    </row>
    <row r="3891" spans="30:37" ht="11.25" x14ac:dyDescent="0.2">
      <c r="AD3891" s="63">
        <v>36536</v>
      </c>
      <c r="AE3891" s="64">
        <v>36557</v>
      </c>
      <c r="AF3891" s="68" t="s">
        <v>456</v>
      </c>
      <c r="AG3891" s="66" t="s">
        <v>458</v>
      </c>
      <c r="AH3891" s="67">
        <v>2.2599999999999998</v>
      </c>
      <c r="AI3891" s="68" t="s">
        <v>2254</v>
      </c>
      <c r="AJ3891" s="67">
        <v>0</v>
      </c>
      <c r="AK3891" s="69">
        <v>3000000</v>
      </c>
    </row>
    <row r="3892" spans="30:37" ht="11.25" x14ac:dyDescent="0.2">
      <c r="AD3892" s="63">
        <v>36536</v>
      </c>
      <c r="AE3892" s="64">
        <v>36557</v>
      </c>
      <c r="AF3892" s="68" t="s">
        <v>456</v>
      </c>
      <c r="AG3892" s="66" t="s">
        <v>458</v>
      </c>
      <c r="AH3892" s="67">
        <v>2.2450000000000001</v>
      </c>
      <c r="AI3892" s="68" t="s">
        <v>2254</v>
      </c>
      <c r="AJ3892" s="67">
        <v>0</v>
      </c>
      <c r="AK3892" s="69">
        <v>200000</v>
      </c>
    </row>
    <row r="3893" spans="30:37" ht="11.25" x14ac:dyDescent="0.2">
      <c r="AD3893" s="63">
        <v>36537</v>
      </c>
      <c r="AE3893" s="64">
        <v>36557</v>
      </c>
      <c r="AF3893" s="68" t="s">
        <v>459</v>
      </c>
      <c r="AG3893" s="66" t="s">
        <v>460</v>
      </c>
      <c r="AH3893" s="67">
        <v>2.25</v>
      </c>
      <c r="AI3893" s="68" t="s">
        <v>2254</v>
      </c>
      <c r="AJ3893" s="67">
        <v>0</v>
      </c>
      <c r="AK3893" s="69">
        <v>500000</v>
      </c>
    </row>
    <row r="3894" spans="30:37" ht="11.25" x14ac:dyDescent="0.2">
      <c r="AD3894" s="63">
        <v>36538</v>
      </c>
      <c r="AE3894" s="64">
        <v>36557</v>
      </c>
      <c r="AF3894" s="68" t="s">
        <v>461</v>
      </c>
      <c r="AG3894" s="66" t="s">
        <v>476</v>
      </c>
      <c r="AH3894" s="67">
        <v>2.25</v>
      </c>
      <c r="AI3894" s="68" t="s">
        <v>2254</v>
      </c>
      <c r="AJ3894" s="67">
        <v>0</v>
      </c>
      <c r="AK3894" s="69">
        <v>1000000</v>
      </c>
    </row>
    <row r="3895" spans="30:37" ht="11.25" x14ac:dyDescent="0.2">
      <c r="AD3895" s="63">
        <v>36538</v>
      </c>
      <c r="AE3895" s="64">
        <v>36557</v>
      </c>
      <c r="AF3895" s="68" t="s">
        <v>461</v>
      </c>
      <c r="AG3895" s="66" t="s">
        <v>476</v>
      </c>
      <c r="AH3895" s="67">
        <v>2.2650000000000001</v>
      </c>
      <c r="AI3895" s="68" t="s">
        <v>2254</v>
      </c>
      <c r="AJ3895" s="67">
        <v>0</v>
      </c>
      <c r="AK3895" s="69">
        <v>1000000</v>
      </c>
    </row>
    <row r="3896" spans="30:37" ht="11.25" x14ac:dyDescent="0.2">
      <c r="AD3896" s="63">
        <v>36538</v>
      </c>
      <c r="AE3896" s="64">
        <v>36557</v>
      </c>
      <c r="AF3896" s="68" t="s">
        <v>461</v>
      </c>
      <c r="AG3896" s="66" t="s">
        <v>476</v>
      </c>
      <c r="AH3896" s="67">
        <v>2.27</v>
      </c>
      <c r="AI3896" s="68" t="s">
        <v>2254</v>
      </c>
      <c r="AJ3896" s="67">
        <v>0</v>
      </c>
      <c r="AK3896" s="69">
        <v>500000</v>
      </c>
    </row>
    <row r="3897" spans="30:37" ht="11.25" x14ac:dyDescent="0.2">
      <c r="AD3897" s="63">
        <v>36538</v>
      </c>
      <c r="AE3897" s="64">
        <v>36557</v>
      </c>
      <c r="AF3897" s="68" t="s">
        <v>461</v>
      </c>
      <c r="AG3897" s="66" t="s">
        <v>476</v>
      </c>
      <c r="AH3897" s="67">
        <v>2.2749999999999999</v>
      </c>
      <c r="AI3897" s="68" t="s">
        <v>2254</v>
      </c>
      <c r="AJ3897" s="67">
        <v>0</v>
      </c>
      <c r="AK3897" s="69">
        <v>500000</v>
      </c>
    </row>
    <row r="3898" spans="30:37" ht="11.25" x14ac:dyDescent="0.2">
      <c r="AD3898" s="63">
        <v>36539</v>
      </c>
      <c r="AE3898" s="64">
        <v>36557</v>
      </c>
      <c r="AF3898" s="68" t="s">
        <v>477</v>
      </c>
      <c r="AG3898" s="66" t="s">
        <v>478</v>
      </c>
      <c r="AH3898" s="67">
        <v>2.29</v>
      </c>
      <c r="AI3898" s="68" t="s">
        <v>2254</v>
      </c>
      <c r="AJ3898" s="67">
        <v>0</v>
      </c>
      <c r="AK3898" s="69">
        <v>-1000000</v>
      </c>
    </row>
    <row r="3899" spans="30:37" ht="11.25" x14ac:dyDescent="0.2">
      <c r="AD3899" s="63">
        <v>36539</v>
      </c>
      <c r="AE3899" s="64">
        <v>36557</v>
      </c>
      <c r="AF3899" s="68" t="s">
        <v>477</v>
      </c>
      <c r="AG3899" s="66" t="s">
        <v>478</v>
      </c>
      <c r="AH3899" s="67">
        <v>2.2949999999999999</v>
      </c>
      <c r="AI3899" s="68" t="s">
        <v>2254</v>
      </c>
      <c r="AJ3899" s="67">
        <v>0</v>
      </c>
      <c r="AK3899" s="69">
        <v>-400000</v>
      </c>
    </row>
    <row r="3900" spans="30:37" ht="11.25" x14ac:dyDescent="0.2">
      <c r="AD3900" s="63">
        <v>36539</v>
      </c>
      <c r="AE3900" s="64">
        <v>36557</v>
      </c>
      <c r="AF3900" s="68" t="s">
        <v>477</v>
      </c>
      <c r="AG3900" s="66" t="s">
        <v>478</v>
      </c>
      <c r="AH3900" s="67">
        <v>2.2749999999999999</v>
      </c>
      <c r="AI3900" s="68" t="s">
        <v>2254</v>
      </c>
      <c r="AJ3900" s="67">
        <v>0</v>
      </c>
      <c r="AK3900" s="69">
        <v>-600000</v>
      </c>
    </row>
    <row r="3901" spans="30:37" ht="11.25" x14ac:dyDescent="0.2">
      <c r="AD3901" s="63">
        <v>36539</v>
      </c>
      <c r="AE3901" s="64">
        <v>36557</v>
      </c>
      <c r="AF3901" s="68" t="s">
        <v>477</v>
      </c>
      <c r="AG3901" s="66" t="s">
        <v>478</v>
      </c>
      <c r="AH3901" s="67">
        <v>2.2949999999999999</v>
      </c>
      <c r="AI3901" s="68" t="s">
        <v>2254</v>
      </c>
      <c r="AJ3901" s="67">
        <v>0</v>
      </c>
      <c r="AK3901" s="69">
        <v>-1000000</v>
      </c>
    </row>
    <row r="3902" spans="30:37" ht="11.25" x14ac:dyDescent="0.2">
      <c r="AD3902" s="63">
        <v>36539</v>
      </c>
      <c r="AE3902" s="64">
        <v>36557</v>
      </c>
      <c r="AF3902" s="68" t="s">
        <v>477</v>
      </c>
      <c r="AG3902" s="66" t="s">
        <v>478</v>
      </c>
      <c r="AH3902" s="67">
        <v>2.29</v>
      </c>
      <c r="AI3902" s="68" t="s">
        <v>2254</v>
      </c>
      <c r="AJ3902" s="67">
        <v>0</v>
      </c>
      <c r="AK3902" s="69">
        <v>-600000</v>
      </c>
    </row>
    <row r="3903" spans="30:37" ht="11.25" x14ac:dyDescent="0.2">
      <c r="AD3903" s="63">
        <v>36543</v>
      </c>
      <c r="AE3903" s="64">
        <v>36557</v>
      </c>
      <c r="AF3903" s="68" t="s">
        <v>480</v>
      </c>
      <c r="AG3903" s="66" t="s">
        <v>481</v>
      </c>
      <c r="AH3903" s="67">
        <v>2.355</v>
      </c>
      <c r="AI3903" s="68" t="s">
        <v>2254</v>
      </c>
      <c r="AJ3903" s="67">
        <v>0</v>
      </c>
      <c r="AK3903" s="69">
        <v>1000000</v>
      </c>
    </row>
    <row r="3904" spans="30:37" ht="11.25" x14ac:dyDescent="0.2">
      <c r="AD3904" s="63">
        <v>36543</v>
      </c>
      <c r="AE3904" s="64">
        <v>36557</v>
      </c>
      <c r="AF3904" s="68" t="s">
        <v>480</v>
      </c>
      <c r="AG3904" s="66" t="s">
        <v>481</v>
      </c>
      <c r="AH3904" s="67">
        <v>2.3450000000000002</v>
      </c>
      <c r="AI3904" s="68" t="s">
        <v>2254</v>
      </c>
      <c r="AJ3904" s="67">
        <v>0</v>
      </c>
      <c r="AK3904" s="69">
        <v>500000</v>
      </c>
    </row>
    <row r="3905" spans="30:37" ht="11.25" x14ac:dyDescent="0.2">
      <c r="AD3905" s="63">
        <v>36543</v>
      </c>
      <c r="AE3905" s="64">
        <v>36557</v>
      </c>
      <c r="AF3905" s="68" t="s">
        <v>480</v>
      </c>
      <c r="AG3905" s="66" t="s">
        <v>481</v>
      </c>
      <c r="AH3905" s="67">
        <v>2.335</v>
      </c>
      <c r="AI3905" s="68" t="s">
        <v>2254</v>
      </c>
      <c r="AJ3905" s="67">
        <v>0</v>
      </c>
      <c r="AK3905" s="69">
        <v>500000</v>
      </c>
    </row>
    <row r="3906" spans="30:37" ht="11.25" x14ac:dyDescent="0.2">
      <c r="AD3906" s="63">
        <v>36543</v>
      </c>
      <c r="AE3906" s="64">
        <v>36557</v>
      </c>
      <c r="AF3906" s="68" t="s">
        <v>480</v>
      </c>
      <c r="AG3906" s="66" t="s">
        <v>481</v>
      </c>
      <c r="AH3906" s="67">
        <v>2.3624999999999998</v>
      </c>
      <c r="AI3906" s="68" t="s">
        <v>2254</v>
      </c>
      <c r="AJ3906" s="67">
        <v>0</v>
      </c>
      <c r="AK3906" s="69">
        <v>1000000</v>
      </c>
    </row>
    <row r="3907" spans="30:37" ht="11.25" x14ac:dyDescent="0.2">
      <c r="AD3907" s="63">
        <v>36544</v>
      </c>
      <c r="AE3907" s="64">
        <v>36557</v>
      </c>
      <c r="AF3907" s="68" t="s">
        <v>482</v>
      </c>
      <c r="AG3907" s="66" t="s">
        <v>483</v>
      </c>
      <c r="AH3907" s="67">
        <v>2.4</v>
      </c>
      <c r="AI3907" s="68" t="s">
        <v>2254</v>
      </c>
      <c r="AJ3907" s="67">
        <v>0</v>
      </c>
      <c r="AK3907" s="69">
        <v>-1000000</v>
      </c>
    </row>
    <row r="3908" spans="30:37" ht="11.25" x14ac:dyDescent="0.2">
      <c r="AD3908" s="63">
        <v>36544</v>
      </c>
      <c r="AE3908" s="64">
        <v>36557</v>
      </c>
      <c r="AF3908" s="68" t="s">
        <v>482</v>
      </c>
      <c r="AG3908" s="66" t="s">
        <v>483</v>
      </c>
      <c r="AH3908" s="67">
        <v>2.44</v>
      </c>
      <c r="AI3908" s="68" t="s">
        <v>2254</v>
      </c>
      <c r="AJ3908" s="67">
        <v>0</v>
      </c>
      <c r="AK3908" s="69">
        <v>1000000</v>
      </c>
    </row>
    <row r="3909" spans="30:37" ht="11.25" x14ac:dyDescent="0.2">
      <c r="AD3909" s="63">
        <v>36544</v>
      </c>
      <c r="AE3909" s="64">
        <v>36557</v>
      </c>
      <c r="AF3909" s="68" t="s">
        <v>482</v>
      </c>
      <c r="AG3909" s="66" t="s">
        <v>484</v>
      </c>
      <c r="AH3909" s="67">
        <v>2.39</v>
      </c>
      <c r="AI3909" s="68" t="s">
        <v>2254</v>
      </c>
      <c r="AJ3909" s="67">
        <v>0</v>
      </c>
      <c r="AK3909" s="69">
        <v>1000000</v>
      </c>
    </row>
    <row r="3910" spans="30:37" ht="11.25" x14ac:dyDescent="0.2">
      <c r="AD3910" s="63">
        <v>36544</v>
      </c>
      <c r="AE3910" s="64">
        <v>36557</v>
      </c>
      <c r="AF3910" s="68" t="s">
        <v>482</v>
      </c>
      <c r="AG3910" s="66" t="s">
        <v>484</v>
      </c>
      <c r="AH3910" s="67">
        <v>2.42</v>
      </c>
      <c r="AI3910" s="68" t="s">
        <v>2254</v>
      </c>
      <c r="AJ3910" s="67">
        <v>0</v>
      </c>
      <c r="AK3910" s="69">
        <v>-1000000</v>
      </c>
    </row>
    <row r="3911" spans="30:37" ht="11.25" x14ac:dyDescent="0.2">
      <c r="AD3911" s="63">
        <v>36544</v>
      </c>
      <c r="AE3911" s="64">
        <v>36557</v>
      </c>
      <c r="AF3911" s="68" t="s">
        <v>482</v>
      </c>
      <c r="AG3911" s="66" t="s">
        <v>484</v>
      </c>
      <c r="AH3911" s="67">
        <v>2.4249999999999998</v>
      </c>
      <c r="AI3911" s="68" t="s">
        <v>2254</v>
      </c>
      <c r="AJ3911" s="67">
        <v>0</v>
      </c>
      <c r="AK3911" s="69">
        <v>-1000000</v>
      </c>
    </row>
    <row r="3912" spans="30:37" ht="11.25" x14ac:dyDescent="0.2">
      <c r="AD3912" s="63">
        <v>36544</v>
      </c>
      <c r="AE3912" s="64">
        <v>36557</v>
      </c>
      <c r="AF3912" s="68" t="s">
        <v>482</v>
      </c>
      <c r="AG3912" s="66" t="s">
        <v>484</v>
      </c>
      <c r="AH3912" s="67">
        <v>2.4500000000000002</v>
      </c>
      <c r="AI3912" s="68" t="s">
        <v>2254</v>
      </c>
      <c r="AJ3912" s="67">
        <v>0</v>
      </c>
      <c r="AK3912" s="69">
        <v>-1000000</v>
      </c>
    </row>
    <row r="3913" spans="30:37" ht="11.25" x14ac:dyDescent="0.2">
      <c r="AD3913" s="63">
        <v>36544</v>
      </c>
      <c r="AE3913" s="64">
        <v>36557</v>
      </c>
      <c r="AF3913" s="68" t="s">
        <v>482</v>
      </c>
      <c r="AG3913" s="66" t="s">
        <v>484</v>
      </c>
      <c r="AH3913" s="67">
        <v>2.4550000000000001</v>
      </c>
      <c r="AI3913" s="68" t="s">
        <v>2254</v>
      </c>
      <c r="AJ3913" s="67">
        <v>0</v>
      </c>
      <c r="AK3913" s="69">
        <v>-1000000</v>
      </c>
    </row>
    <row r="3914" spans="30:37" ht="11.25" x14ac:dyDescent="0.2">
      <c r="AD3914" s="63">
        <v>36545</v>
      </c>
      <c r="AE3914" s="64">
        <v>36557</v>
      </c>
      <c r="AF3914" s="68" t="s">
        <v>485</v>
      </c>
      <c r="AG3914" s="66" t="s">
        <v>502</v>
      </c>
      <c r="AH3914" s="67">
        <v>2.4900000000000002</v>
      </c>
      <c r="AI3914" s="68" t="s">
        <v>2254</v>
      </c>
      <c r="AJ3914" s="67">
        <v>0</v>
      </c>
      <c r="AK3914" s="69">
        <v>1000000</v>
      </c>
    </row>
    <row r="3915" spans="30:37" ht="11.25" x14ac:dyDescent="0.2">
      <c r="AD3915" s="63">
        <v>36545</v>
      </c>
      <c r="AE3915" s="64">
        <v>36557</v>
      </c>
      <c r="AF3915" s="68" t="s">
        <v>485</v>
      </c>
      <c r="AG3915" s="66" t="s">
        <v>502</v>
      </c>
      <c r="AH3915" s="67">
        <v>2.5525000000000002</v>
      </c>
      <c r="AI3915" s="68" t="s">
        <v>2254</v>
      </c>
      <c r="AJ3915" s="67">
        <v>0</v>
      </c>
      <c r="AK3915" s="69">
        <v>-1000000</v>
      </c>
    </row>
    <row r="3916" spans="30:37" ht="11.25" x14ac:dyDescent="0.2">
      <c r="AD3916" s="63">
        <v>36545</v>
      </c>
      <c r="AE3916" s="64">
        <v>36557</v>
      </c>
      <c r="AF3916" s="68" t="s">
        <v>485</v>
      </c>
      <c r="AG3916" s="66" t="s">
        <v>502</v>
      </c>
      <c r="AH3916" s="67">
        <v>2.56</v>
      </c>
      <c r="AI3916" s="68" t="s">
        <v>2254</v>
      </c>
      <c r="AJ3916" s="67">
        <v>0</v>
      </c>
      <c r="AK3916" s="69">
        <v>-4000000</v>
      </c>
    </row>
    <row r="3917" spans="30:37" ht="11.25" x14ac:dyDescent="0.2">
      <c r="AD3917" s="63">
        <v>36546</v>
      </c>
      <c r="AE3917" s="64">
        <v>36557</v>
      </c>
      <c r="AF3917" s="68" t="s">
        <v>503</v>
      </c>
      <c r="AG3917" s="66" t="s">
        <v>504</v>
      </c>
      <c r="AH3917" s="67">
        <v>2.57</v>
      </c>
      <c r="AI3917" s="68" t="s">
        <v>2254</v>
      </c>
      <c r="AJ3917" s="67">
        <v>0</v>
      </c>
      <c r="AK3917" s="69">
        <v>1000000</v>
      </c>
    </row>
    <row r="3918" spans="30:37" ht="11.25" x14ac:dyDescent="0.2">
      <c r="AD3918" s="63">
        <v>36546</v>
      </c>
      <c r="AE3918" s="64">
        <v>36557</v>
      </c>
      <c r="AF3918" s="68" t="s">
        <v>503</v>
      </c>
      <c r="AG3918" s="66" t="s">
        <v>504</v>
      </c>
      <c r="AH3918" s="67">
        <v>2.5</v>
      </c>
      <c r="AI3918" s="68" t="s">
        <v>2254</v>
      </c>
      <c r="AJ3918" s="67">
        <v>0</v>
      </c>
      <c r="AK3918" s="69">
        <v>-1000000</v>
      </c>
    </row>
    <row r="3919" spans="30:37" ht="11.25" x14ac:dyDescent="0.2">
      <c r="AD3919" s="63">
        <v>36546</v>
      </c>
      <c r="AE3919" s="64">
        <v>36557</v>
      </c>
      <c r="AF3919" s="68" t="s">
        <v>503</v>
      </c>
      <c r="AG3919" s="66" t="s">
        <v>505</v>
      </c>
      <c r="AH3919" s="67">
        <v>2.61</v>
      </c>
      <c r="AI3919" s="68" t="s">
        <v>2254</v>
      </c>
      <c r="AJ3919" s="67">
        <v>0</v>
      </c>
      <c r="AK3919" s="69">
        <v>-1500000</v>
      </c>
    </row>
    <row r="3920" spans="30:37" ht="11.25" x14ac:dyDescent="0.2">
      <c r="AD3920" s="63">
        <v>36546</v>
      </c>
      <c r="AE3920" s="64">
        <v>36557</v>
      </c>
      <c r="AF3920" s="68" t="s">
        <v>503</v>
      </c>
      <c r="AG3920" s="66" t="s">
        <v>505</v>
      </c>
      <c r="AH3920" s="67">
        <v>2.62</v>
      </c>
      <c r="AI3920" s="68" t="s">
        <v>2254</v>
      </c>
      <c r="AJ3920" s="67">
        <v>0</v>
      </c>
      <c r="AK3920" s="69">
        <v>-1000000</v>
      </c>
    </row>
    <row r="3921" spans="30:37" ht="11.25" x14ac:dyDescent="0.2">
      <c r="AD3921" s="63">
        <v>36546</v>
      </c>
      <c r="AE3921" s="64">
        <v>36557</v>
      </c>
      <c r="AF3921" s="68" t="s">
        <v>503</v>
      </c>
      <c r="AG3921" s="66" t="s">
        <v>505</v>
      </c>
      <c r="AH3921" s="67">
        <v>2.59</v>
      </c>
      <c r="AI3921" s="68" t="s">
        <v>2254</v>
      </c>
      <c r="AJ3921" s="67">
        <v>0</v>
      </c>
      <c r="AK3921" s="69">
        <v>-2000000</v>
      </c>
    </row>
    <row r="3922" spans="30:37" ht="11.25" x14ac:dyDescent="0.2">
      <c r="AD3922" s="63">
        <v>36546</v>
      </c>
      <c r="AE3922" s="64">
        <v>36557</v>
      </c>
      <c r="AF3922" s="68" t="s">
        <v>503</v>
      </c>
      <c r="AG3922" s="66" t="s">
        <v>505</v>
      </c>
      <c r="AH3922" s="67">
        <v>2.4674999999999998</v>
      </c>
      <c r="AI3922" s="68" t="s">
        <v>2254</v>
      </c>
      <c r="AJ3922" s="67">
        <v>0</v>
      </c>
      <c r="AK3922" s="69">
        <v>2000000</v>
      </c>
    </row>
    <row r="3923" spans="30:37" ht="11.25" x14ac:dyDescent="0.2">
      <c r="AD3923" s="63">
        <v>36546</v>
      </c>
      <c r="AE3923" s="64">
        <v>36557</v>
      </c>
      <c r="AF3923" s="68" t="s">
        <v>503</v>
      </c>
      <c r="AG3923" s="66" t="s">
        <v>505</v>
      </c>
      <c r="AH3923" s="67">
        <v>2.58</v>
      </c>
      <c r="AI3923" s="68" t="s">
        <v>2254</v>
      </c>
      <c r="AJ3923" s="67">
        <v>0</v>
      </c>
      <c r="AK3923" s="69">
        <v>-1000000</v>
      </c>
    </row>
    <row r="3924" spans="30:37" ht="11.25" x14ac:dyDescent="0.2">
      <c r="AD3924" s="63">
        <v>36546</v>
      </c>
      <c r="AE3924" s="64">
        <v>36557</v>
      </c>
      <c r="AF3924" s="68" t="s">
        <v>503</v>
      </c>
      <c r="AG3924" s="66" t="s">
        <v>505</v>
      </c>
      <c r="AH3924" s="67">
        <v>2.4750000000000001</v>
      </c>
      <c r="AI3924" s="68" t="s">
        <v>2254</v>
      </c>
      <c r="AJ3924" s="67">
        <v>0</v>
      </c>
      <c r="AK3924" s="69">
        <v>1000000</v>
      </c>
    </row>
    <row r="3925" spans="30:37" ht="11.25" x14ac:dyDescent="0.2">
      <c r="AD3925" s="63">
        <v>36546</v>
      </c>
      <c r="AE3925" s="64">
        <v>36557</v>
      </c>
      <c r="AF3925" s="68" t="s">
        <v>503</v>
      </c>
      <c r="AG3925" s="66" t="s">
        <v>505</v>
      </c>
      <c r="AH3925" s="67">
        <v>2.5299999999999998</v>
      </c>
      <c r="AI3925" s="68" t="s">
        <v>2254</v>
      </c>
      <c r="AJ3925" s="67">
        <v>0</v>
      </c>
      <c r="AK3925" s="69">
        <v>1000000</v>
      </c>
    </row>
    <row r="3926" spans="30:37" ht="11.25" x14ac:dyDescent="0.2">
      <c r="AD3926" s="63">
        <v>36546</v>
      </c>
      <c r="AE3926" s="64">
        <v>36557</v>
      </c>
      <c r="AF3926" s="68" t="s">
        <v>503</v>
      </c>
      <c r="AG3926" s="66" t="s">
        <v>505</v>
      </c>
      <c r="AH3926" s="67">
        <v>2.4700000000000002</v>
      </c>
      <c r="AI3926" s="68" t="s">
        <v>2254</v>
      </c>
      <c r="AJ3926" s="67">
        <v>0</v>
      </c>
      <c r="AK3926" s="69">
        <v>-830000</v>
      </c>
    </row>
    <row r="3927" spans="30:37" ht="11.25" x14ac:dyDescent="0.2">
      <c r="AD3927" s="63">
        <v>36546</v>
      </c>
      <c r="AE3927" s="64">
        <v>36557</v>
      </c>
      <c r="AF3927" s="68" t="s">
        <v>503</v>
      </c>
      <c r="AG3927" s="66" t="s">
        <v>505</v>
      </c>
      <c r="AH3927" s="67">
        <v>2.48</v>
      </c>
      <c r="AI3927" s="68" t="s">
        <v>2254</v>
      </c>
      <c r="AJ3927" s="67">
        <v>0</v>
      </c>
      <c r="AK3927" s="69">
        <v>-6000000</v>
      </c>
    </row>
    <row r="3928" spans="30:37" ht="11.25" x14ac:dyDescent="0.2">
      <c r="AD3928" s="63">
        <v>36546</v>
      </c>
      <c r="AE3928" s="64">
        <v>36557</v>
      </c>
      <c r="AF3928" s="68" t="s">
        <v>503</v>
      </c>
      <c r="AG3928" s="66" t="s">
        <v>505</v>
      </c>
      <c r="AH3928" s="67">
        <v>2.61</v>
      </c>
      <c r="AI3928" s="68" t="s">
        <v>2254</v>
      </c>
      <c r="AJ3928" s="67">
        <v>0</v>
      </c>
      <c r="AK3928" s="69">
        <v>-1000000</v>
      </c>
    </row>
    <row r="3929" spans="30:37" ht="11.25" x14ac:dyDescent="0.2">
      <c r="AD3929" s="63">
        <v>36549</v>
      </c>
      <c r="AE3929" s="64">
        <v>36557</v>
      </c>
      <c r="AF3929" s="68" t="s">
        <v>506</v>
      </c>
      <c r="AG3929" s="66" t="s">
        <v>507</v>
      </c>
      <c r="AH3929" s="67">
        <v>2.5350000000000001</v>
      </c>
      <c r="AI3929" s="68" t="s">
        <v>2254</v>
      </c>
      <c r="AJ3929" s="67">
        <v>0</v>
      </c>
      <c r="AK3929" s="69">
        <v>1000000</v>
      </c>
    </row>
    <row r="3930" spans="30:37" ht="11.25" x14ac:dyDescent="0.2">
      <c r="AD3930" s="63">
        <v>36549</v>
      </c>
      <c r="AE3930" s="64">
        <v>36557</v>
      </c>
      <c r="AF3930" s="68" t="s">
        <v>506</v>
      </c>
      <c r="AG3930" s="66" t="s">
        <v>507</v>
      </c>
      <c r="AH3930" s="67">
        <v>2.5249999999999999</v>
      </c>
      <c r="AI3930" s="68" t="s">
        <v>2254</v>
      </c>
      <c r="AJ3930" s="67">
        <v>0</v>
      </c>
      <c r="AK3930" s="69">
        <v>1000000</v>
      </c>
    </row>
    <row r="3931" spans="30:37" ht="11.25" x14ac:dyDescent="0.2">
      <c r="AD3931" s="63">
        <v>36550</v>
      </c>
      <c r="AE3931" s="64">
        <v>36557</v>
      </c>
      <c r="AF3931" s="68" t="s">
        <v>508</v>
      </c>
      <c r="AG3931" s="66" t="s">
        <v>509</v>
      </c>
      <c r="AH3931" s="67">
        <v>2.6</v>
      </c>
      <c r="AI3931" s="68" t="s">
        <v>2254</v>
      </c>
      <c r="AJ3931" s="67">
        <v>0</v>
      </c>
      <c r="AK3931" s="69">
        <v>1000000</v>
      </c>
    </row>
    <row r="3932" spans="30:37" ht="11.25" x14ac:dyDescent="0.2">
      <c r="AD3932" s="63">
        <v>36551</v>
      </c>
      <c r="AE3932" s="64">
        <v>36557</v>
      </c>
      <c r="AF3932" s="68" t="s">
        <v>510</v>
      </c>
      <c r="AG3932" s="66" t="s">
        <v>511</v>
      </c>
      <c r="AH3932" s="67">
        <v>2.6850000000000001</v>
      </c>
      <c r="AI3932" s="68" t="s">
        <v>2254</v>
      </c>
      <c r="AJ3932" s="67">
        <v>0</v>
      </c>
      <c r="AK3932" s="69">
        <v>1000000</v>
      </c>
    </row>
    <row r="3933" spans="30:37" ht="11.25" x14ac:dyDescent="0.2">
      <c r="AD3933" s="63">
        <v>36552</v>
      </c>
      <c r="AE3933" s="64">
        <v>36557</v>
      </c>
      <c r="AF3933" s="68" t="s">
        <v>512</v>
      </c>
      <c r="AG3933" s="66" t="s">
        <v>513</v>
      </c>
      <c r="AH3933" s="67">
        <v>2.56</v>
      </c>
      <c r="AI3933" s="68" t="s">
        <v>2254</v>
      </c>
      <c r="AJ3933" s="67">
        <v>0</v>
      </c>
      <c r="AK3933" s="69">
        <v>-2000000</v>
      </c>
    </row>
    <row r="3934" spans="30:37" ht="11.25" x14ac:dyDescent="0.2">
      <c r="AD3934" s="63">
        <v>36552</v>
      </c>
      <c r="AE3934" s="64">
        <v>36557</v>
      </c>
      <c r="AF3934" s="68" t="s">
        <v>512</v>
      </c>
      <c r="AG3934" s="66" t="s">
        <v>513</v>
      </c>
      <c r="AH3934" s="67">
        <v>2.6</v>
      </c>
      <c r="AI3934" s="68" t="s">
        <v>2254</v>
      </c>
      <c r="AJ3934" s="67">
        <v>0</v>
      </c>
      <c r="AK3934" s="69">
        <v>750000</v>
      </c>
    </row>
    <row r="3935" spans="30:37" ht="11.25" x14ac:dyDescent="0.2">
      <c r="AD3935" s="63">
        <v>36552</v>
      </c>
      <c r="AE3935" s="64">
        <v>36557</v>
      </c>
      <c r="AF3935" s="68" t="s">
        <v>512</v>
      </c>
      <c r="AG3935" s="66" t="s">
        <v>513</v>
      </c>
      <c r="AH3935" s="67">
        <v>2.61</v>
      </c>
      <c r="AI3935" s="68" t="s">
        <v>2254</v>
      </c>
      <c r="AJ3935" s="67">
        <v>0</v>
      </c>
      <c r="AK3935" s="69">
        <v>1000000</v>
      </c>
    </row>
    <row r="3936" spans="30:37" ht="11.25" x14ac:dyDescent="0.2">
      <c r="AD3936" s="63">
        <v>36552</v>
      </c>
      <c r="AE3936" s="64">
        <v>36557</v>
      </c>
      <c r="AF3936" s="68" t="s">
        <v>512</v>
      </c>
      <c r="AG3936" s="66" t="s">
        <v>514</v>
      </c>
      <c r="AH3936" s="67">
        <v>2.57</v>
      </c>
      <c r="AI3936" s="68" t="s">
        <v>2254</v>
      </c>
      <c r="AJ3936" s="67">
        <v>0</v>
      </c>
      <c r="AK3936" s="69">
        <v>250000</v>
      </c>
    </row>
    <row r="3937" spans="30:37" ht="11.25" x14ac:dyDescent="0.2">
      <c r="AD3937" s="63">
        <v>36552</v>
      </c>
      <c r="AE3937" s="64">
        <v>36557</v>
      </c>
      <c r="AF3937" s="68" t="s">
        <v>512</v>
      </c>
      <c r="AG3937" s="66" t="s">
        <v>514</v>
      </c>
      <c r="AH3937" s="67">
        <v>2.504</v>
      </c>
      <c r="AI3937" s="68" t="s">
        <v>2254</v>
      </c>
      <c r="AJ3937" s="67">
        <v>0</v>
      </c>
      <c r="AK3937" s="69">
        <v>-2000000</v>
      </c>
    </row>
    <row r="3938" spans="30:37" ht="11.25" x14ac:dyDescent="0.2">
      <c r="AD3938" s="63">
        <v>36552</v>
      </c>
      <c r="AE3938" s="64">
        <v>36557</v>
      </c>
      <c r="AF3938" s="68" t="s">
        <v>512</v>
      </c>
      <c r="AG3938" s="66" t="s">
        <v>514</v>
      </c>
      <c r="AH3938" s="67">
        <v>2.585</v>
      </c>
      <c r="AI3938" s="68" t="s">
        <v>2254</v>
      </c>
      <c r="AJ3938" s="67">
        <v>0</v>
      </c>
      <c r="AK3938" s="69">
        <v>1000000</v>
      </c>
    </row>
    <row r="3939" spans="30:37" ht="11.25" x14ac:dyDescent="0.2">
      <c r="AD3939" s="63">
        <v>36552</v>
      </c>
      <c r="AE3939" s="64">
        <v>36557</v>
      </c>
      <c r="AF3939" s="68" t="s">
        <v>512</v>
      </c>
      <c r="AG3939" s="66" t="s">
        <v>514</v>
      </c>
      <c r="AH3939" s="67">
        <v>2.61</v>
      </c>
      <c r="AI3939" s="68" t="s">
        <v>2254</v>
      </c>
      <c r="AJ3939" s="67">
        <v>0</v>
      </c>
      <c r="AK3939" s="69">
        <v>1000000</v>
      </c>
    </row>
    <row r="3940" spans="30:37" ht="11.25" x14ac:dyDescent="0.2">
      <c r="AK3940" s="69">
        <f>SUM(AK3811:AK3939)</f>
        <v>-91641</v>
      </c>
    </row>
    <row r="3942" spans="30:37" ht="11.25" x14ac:dyDescent="0.2">
      <c r="AD3942" s="63">
        <v>35495</v>
      </c>
      <c r="AE3942" s="64">
        <v>36586</v>
      </c>
      <c r="AF3942" s="68" t="s">
        <v>4547</v>
      </c>
      <c r="AG3942" s="66" t="s">
        <v>4548</v>
      </c>
      <c r="AH3942" s="67">
        <v>2.1671999999999998</v>
      </c>
      <c r="AI3942" s="68" t="s">
        <v>2280</v>
      </c>
      <c r="AJ3942" s="67">
        <v>0</v>
      </c>
      <c r="AK3942" s="69">
        <v>150000</v>
      </c>
    </row>
    <row r="3943" spans="30:37" ht="11.25" x14ac:dyDescent="0.2">
      <c r="AD3943" s="63">
        <v>35530</v>
      </c>
      <c r="AE3943" s="64">
        <v>36586</v>
      </c>
      <c r="AF3943" s="68" t="s">
        <v>3525</v>
      </c>
      <c r="AG3943" s="66" t="s">
        <v>3526</v>
      </c>
      <c r="AH3943" s="67">
        <v>2.1349999999999998</v>
      </c>
      <c r="AI3943" s="68" t="s">
        <v>2254</v>
      </c>
      <c r="AJ3943" s="67">
        <v>0</v>
      </c>
      <c r="AK3943" s="69">
        <v>-155000</v>
      </c>
    </row>
    <row r="3944" spans="30:37" ht="11.25" x14ac:dyDescent="0.2">
      <c r="AD3944" s="63">
        <v>36173</v>
      </c>
      <c r="AE3944" s="64">
        <v>36586</v>
      </c>
      <c r="AF3944" s="68" t="s">
        <v>5367</v>
      </c>
      <c r="AG3944" s="66"/>
      <c r="AH3944" s="67">
        <v>2.161</v>
      </c>
      <c r="AI3944" s="68" t="s">
        <v>2280</v>
      </c>
      <c r="AJ3944" s="67">
        <v>0</v>
      </c>
      <c r="AK3944" s="69">
        <v>1204000</v>
      </c>
    </row>
    <row r="3945" spans="30:37" ht="11.25" x14ac:dyDescent="0.2">
      <c r="AD3945" s="63">
        <v>36185</v>
      </c>
      <c r="AE3945" s="64">
        <v>36586</v>
      </c>
      <c r="AF3945" s="68" t="s">
        <v>5378</v>
      </c>
      <c r="AG3945" s="66"/>
      <c r="AH3945" s="67">
        <v>2.206</v>
      </c>
      <c r="AI3945" s="68" t="s">
        <v>2280</v>
      </c>
      <c r="AJ3945" s="67">
        <v>0</v>
      </c>
      <c r="AK3945" s="69">
        <v>-980000</v>
      </c>
    </row>
    <row r="3946" spans="30:37" ht="11.25" x14ac:dyDescent="0.2">
      <c r="AD3946" s="63">
        <v>36479</v>
      </c>
      <c r="AE3946" s="64">
        <v>36586</v>
      </c>
      <c r="AF3946" s="68" t="s">
        <v>377</v>
      </c>
      <c r="AG3946" s="66" t="s">
        <v>378</v>
      </c>
      <c r="AH3946" s="67">
        <v>2.585</v>
      </c>
      <c r="AI3946" s="68" t="s">
        <v>2280</v>
      </c>
      <c r="AJ3946" s="67">
        <v>0</v>
      </c>
      <c r="AK3946" s="69">
        <v>-1000000</v>
      </c>
    </row>
    <row r="3947" spans="30:37" ht="11.25" x14ac:dyDescent="0.2">
      <c r="AD3947" s="63">
        <v>36479</v>
      </c>
      <c r="AE3947" s="64">
        <v>36586</v>
      </c>
      <c r="AF3947" s="68" t="s">
        <v>377</v>
      </c>
      <c r="AG3947" s="66" t="s">
        <v>378</v>
      </c>
      <c r="AH3947" s="67">
        <v>2.62</v>
      </c>
      <c r="AI3947" s="68" t="s">
        <v>2280</v>
      </c>
      <c r="AJ3947" s="67">
        <v>0</v>
      </c>
      <c r="AK3947" s="69">
        <v>-1000000</v>
      </c>
    </row>
    <row r="3948" spans="30:37" ht="11.25" x14ac:dyDescent="0.2">
      <c r="AD3948" s="63">
        <v>36480</v>
      </c>
      <c r="AE3948" s="64">
        <v>36586</v>
      </c>
      <c r="AF3948" s="68" t="s">
        <v>379</v>
      </c>
      <c r="AG3948" s="66" t="s">
        <v>380</v>
      </c>
      <c r="AH3948" s="67">
        <v>2.5</v>
      </c>
      <c r="AI3948" s="68" t="s">
        <v>2280</v>
      </c>
      <c r="AJ3948" s="67">
        <v>0</v>
      </c>
      <c r="AK3948" s="69">
        <v>-1000000</v>
      </c>
    </row>
    <row r="3949" spans="30:37" ht="11.25" x14ac:dyDescent="0.2">
      <c r="AD3949" s="63">
        <v>36480</v>
      </c>
      <c r="AE3949" s="64">
        <v>36586</v>
      </c>
      <c r="AF3949" s="68" t="s">
        <v>379</v>
      </c>
      <c r="AG3949" s="66" t="s">
        <v>380</v>
      </c>
      <c r="AH3949" s="67">
        <v>2.5299999999999998</v>
      </c>
      <c r="AI3949" s="68" t="s">
        <v>2280</v>
      </c>
      <c r="AJ3949" s="67">
        <v>0</v>
      </c>
      <c r="AK3949" s="69">
        <v>-1000000</v>
      </c>
    </row>
    <row r="3950" spans="30:37" ht="11.25" x14ac:dyDescent="0.2">
      <c r="AD3950" s="63">
        <v>36480</v>
      </c>
      <c r="AE3950" s="64">
        <v>36586</v>
      </c>
      <c r="AF3950" s="68" t="s">
        <v>379</v>
      </c>
      <c r="AG3950" s="66" t="s">
        <v>380</v>
      </c>
      <c r="AH3950" s="67">
        <v>2.5299999999999998</v>
      </c>
      <c r="AI3950" s="68" t="s">
        <v>2280</v>
      </c>
      <c r="AJ3950" s="67">
        <v>0</v>
      </c>
      <c r="AK3950" s="69">
        <v>-1000000</v>
      </c>
    </row>
    <row r="3951" spans="30:37" ht="11.25" x14ac:dyDescent="0.2">
      <c r="AD3951" s="63">
        <v>36487</v>
      </c>
      <c r="AE3951" s="64">
        <v>36586</v>
      </c>
      <c r="AF3951" s="68" t="s">
        <v>393</v>
      </c>
      <c r="AG3951" s="66" t="s">
        <v>394</v>
      </c>
      <c r="AH3951" s="67">
        <v>2.39</v>
      </c>
      <c r="AI3951" s="68" t="s">
        <v>2280</v>
      </c>
      <c r="AJ3951" s="67">
        <v>0</v>
      </c>
      <c r="AK3951" s="69">
        <v>-300000</v>
      </c>
    </row>
    <row r="3952" spans="30:37" ht="11.25" x14ac:dyDescent="0.2">
      <c r="AD3952" s="63">
        <v>36487</v>
      </c>
      <c r="AE3952" s="64">
        <v>36586</v>
      </c>
      <c r="AF3952" s="68" t="s">
        <v>393</v>
      </c>
      <c r="AG3952" s="66" t="s">
        <v>394</v>
      </c>
      <c r="AH3952" s="67">
        <v>2.38</v>
      </c>
      <c r="AI3952" s="68" t="s">
        <v>2280</v>
      </c>
      <c r="AJ3952" s="67">
        <v>0</v>
      </c>
      <c r="AK3952" s="69">
        <v>-700000</v>
      </c>
    </row>
    <row r="3953" spans="30:37" ht="11.25" x14ac:dyDescent="0.2">
      <c r="AD3953" s="63">
        <v>36522</v>
      </c>
      <c r="AE3953" s="64">
        <v>36586</v>
      </c>
      <c r="AF3953" s="68" t="s">
        <v>438</v>
      </c>
      <c r="AG3953" s="66" t="s">
        <v>439</v>
      </c>
      <c r="AH3953" s="67">
        <v>2.3199999999999998</v>
      </c>
      <c r="AI3953" s="68" t="s">
        <v>2254</v>
      </c>
      <c r="AJ3953" s="67">
        <v>0</v>
      </c>
      <c r="AK3953" s="69">
        <v>6000000</v>
      </c>
    </row>
    <row r="3954" spans="30:37" ht="11.25" x14ac:dyDescent="0.2">
      <c r="AD3954" s="63">
        <v>36529</v>
      </c>
      <c r="AE3954" s="64">
        <v>36586</v>
      </c>
      <c r="AF3954" s="68" t="s">
        <v>445</v>
      </c>
      <c r="AG3954" s="66" t="s">
        <v>446</v>
      </c>
      <c r="AH3954" s="67">
        <v>2.2075</v>
      </c>
      <c r="AI3954" s="68" t="s">
        <v>2254</v>
      </c>
      <c r="AJ3954" s="67">
        <v>0</v>
      </c>
      <c r="AK3954" s="69">
        <v>1800000</v>
      </c>
    </row>
    <row r="3955" spans="30:37" ht="11.25" x14ac:dyDescent="0.2">
      <c r="AD3955" s="63">
        <v>36532</v>
      </c>
      <c r="AE3955" s="64">
        <v>36586</v>
      </c>
      <c r="AF3955" s="68" t="s">
        <v>452</v>
      </c>
      <c r="AG3955" s="66" t="s">
        <v>453</v>
      </c>
      <c r="AH3955" s="67">
        <v>2.2425000000000002</v>
      </c>
      <c r="AI3955" s="68" t="s">
        <v>2254</v>
      </c>
      <c r="AJ3955" s="67">
        <v>0</v>
      </c>
      <c r="AK3955" s="69">
        <v>5000000</v>
      </c>
    </row>
    <row r="3956" spans="30:37" ht="11.25" x14ac:dyDescent="0.2">
      <c r="AD3956" s="63">
        <v>36538</v>
      </c>
      <c r="AE3956" s="64">
        <v>36586</v>
      </c>
      <c r="AF3956" s="68" t="s">
        <v>461</v>
      </c>
      <c r="AG3956" s="66" t="s">
        <v>476</v>
      </c>
      <c r="AH3956" s="67">
        <v>2.2999999999999998</v>
      </c>
      <c r="AI3956" s="68" t="s">
        <v>2254</v>
      </c>
      <c r="AJ3956" s="67">
        <v>0</v>
      </c>
      <c r="AK3956" s="69">
        <v>310000</v>
      </c>
    </row>
    <row r="3957" spans="30:37" ht="11.25" x14ac:dyDescent="0.2">
      <c r="AD3957" s="63">
        <v>36545</v>
      </c>
      <c r="AE3957" s="64">
        <v>36586</v>
      </c>
      <c r="AF3957" s="68" t="s">
        <v>485</v>
      </c>
      <c r="AG3957" s="66" t="s">
        <v>502</v>
      </c>
      <c r="AH3957" s="67">
        <v>2.57</v>
      </c>
      <c r="AI3957" s="68" t="s">
        <v>2254</v>
      </c>
      <c r="AJ3957" s="67">
        <v>0</v>
      </c>
      <c r="AK3957" s="69">
        <v>-7000000</v>
      </c>
    </row>
    <row r="3958" spans="30:37" ht="11.25" x14ac:dyDescent="0.2">
      <c r="AD3958" s="63">
        <v>36546</v>
      </c>
      <c r="AE3958" s="64">
        <v>36586</v>
      </c>
      <c r="AF3958" s="68" t="s">
        <v>503</v>
      </c>
      <c r="AG3958" s="66" t="s">
        <v>505</v>
      </c>
      <c r="AH3958" s="67">
        <v>2.48</v>
      </c>
      <c r="AI3958" s="68" t="s">
        <v>2254</v>
      </c>
      <c r="AJ3958" s="67">
        <v>0</v>
      </c>
      <c r="AK3958" s="69">
        <v>-200000</v>
      </c>
    </row>
    <row r="3959" spans="30:37" ht="11.25" x14ac:dyDescent="0.2">
      <c r="AD3959" s="63">
        <v>36552</v>
      </c>
      <c r="AE3959" s="64">
        <v>36586</v>
      </c>
      <c r="AF3959" s="68" t="s">
        <v>512</v>
      </c>
      <c r="AG3959" s="66" t="s">
        <v>515</v>
      </c>
      <c r="AH3959" s="67">
        <v>2.5499999999999998</v>
      </c>
      <c r="AI3959" s="68" t="s">
        <v>2254</v>
      </c>
      <c r="AJ3959" s="67">
        <v>0</v>
      </c>
      <c r="AK3959" s="69">
        <v>-1700000</v>
      </c>
    </row>
    <row r="3960" spans="30:37" ht="11.25" x14ac:dyDescent="0.2">
      <c r="AD3960" s="63">
        <v>36552</v>
      </c>
      <c r="AE3960" s="64">
        <v>36586</v>
      </c>
      <c r="AF3960" s="68" t="s">
        <v>512</v>
      </c>
      <c r="AG3960" s="66" t="s">
        <v>515</v>
      </c>
      <c r="AH3960" s="67">
        <v>2.5825</v>
      </c>
      <c r="AI3960" s="68" t="s">
        <v>2254</v>
      </c>
      <c r="AJ3960" s="67">
        <v>0</v>
      </c>
      <c r="AK3960" s="69">
        <v>-1000000</v>
      </c>
    </row>
    <row r="3961" spans="30:37" ht="11.25" x14ac:dyDescent="0.2">
      <c r="AD3961" s="63">
        <v>36552</v>
      </c>
      <c r="AE3961" s="64">
        <v>36586</v>
      </c>
      <c r="AF3961" s="68" t="s">
        <v>512</v>
      </c>
      <c r="AG3961" s="66" t="s">
        <v>515</v>
      </c>
      <c r="AH3961" s="67">
        <v>2.58</v>
      </c>
      <c r="AI3961" s="68" t="s">
        <v>2254</v>
      </c>
      <c r="AJ3961" s="67">
        <v>0</v>
      </c>
      <c r="AK3961" s="69">
        <v>-1000000</v>
      </c>
    </row>
    <row r="3962" spans="30:37" ht="11.25" x14ac:dyDescent="0.2">
      <c r="AD3962" s="63">
        <v>36552</v>
      </c>
      <c r="AE3962" s="64">
        <v>36586</v>
      </c>
      <c r="AF3962" s="68" t="s">
        <v>512</v>
      </c>
      <c r="AG3962" s="66" t="s">
        <v>515</v>
      </c>
      <c r="AH3962" s="67">
        <v>2.57</v>
      </c>
      <c r="AI3962" s="68" t="s">
        <v>2254</v>
      </c>
      <c r="AJ3962" s="67">
        <v>0</v>
      </c>
      <c r="AK3962" s="69">
        <v>-1000000</v>
      </c>
    </row>
    <row r="3963" spans="30:37" ht="11.25" x14ac:dyDescent="0.2">
      <c r="AD3963" s="63">
        <v>36552</v>
      </c>
      <c r="AE3963" s="64">
        <v>36586</v>
      </c>
      <c r="AF3963" s="68" t="s">
        <v>512</v>
      </c>
      <c r="AG3963" s="66" t="s">
        <v>515</v>
      </c>
      <c r="AH3963" s="67">
        <v>2.5649999999999999</v>
      </c>
      <c r="AI3963" s="68" t="s">
        <v>2254</v>
      </c>
      <c r="AJ3963" s="67">
        <v>0</v>
      </c>
      <c r="AK3963" s="69">
        <v>-1000000</v>
      </c>
    </row>
    <row r="3964" spans="30:37" ht="11.25" x14ac:dyDescent="0.2">
      <c r="AD3964" s="63">
        <v>36553</v>
      </c>
      <c r="AE3964" s="64">
        <v>36586</v>
      </c>
      <c r="AF3964" s="68" t="s">
        <v>516</v>
      </c>
      <c r="AG3964" s="66" t="s">
        <v>517</v>
      </c>
      <c r="AH3964" s="67">
        <v>2.58</v>
      </c>
      <c r="AI3964" s="68" t="s">
        <v>2254</v>
      </c>
      <c r="AJ3964" s="67">
        <v>0</v>
      </c>
      <c r="AK3964" s="69">
        <v>500000</v>
      </c>
    </row>
    <row r="3965" spans="30:37" ht="11.25" x14ac:dyDescent="0.2">
      <c r="AD3965" s="63">
        <v>36553</v>
      </c>
      <c r="AE3965" s="64">
        <v>36586</v>
      </c>
      <c r="AF3965" s="68" t="s">
        <v>516</v>
      </c>
      <c r="AG3965" s="66" t="s">
        <v>517</v>
      </c>
      <c r="AH3965" s="67">
        <v>2.5499999999999998</v>
      </c>
      <c r="AI3965" s="68" t="s">
        <v>2254</v>
      </c>
      <c r="AJ3965" s="67">
        <v>0</v>
      </c>
      <c r="AK3965" s="69">
        <v>1000000</v>
      </c>
    </row>
    <row r="3966" spans="30:37" ht="11.25" x14ac:dyDescent="0.2">
      <c r="AD3966" s="63">
        <v>36553</v>
      </c>
      <c r="AE3966" s="64">
        <v>36586</v>
      </c>
      <c r="AF3966" s="68" t="s">
        <v>516</v>
      </c>
      <c r="AG3966" s="66" t="s">
        <v>517</v>
      </c>
      <c r="AH3966" s="67">
        <v>2.5750000000000002</v>
      </c>
      <c r="AI3966" s="68" t="s">
        <v>2254</v>
      </c>
      <c r="AJ3966" s="67">
        <v>0</v>
      </c>
      <c r="AK3966" s="69">
        <v>-500000</v>
      </c>
    </row>
    <row r="3967" spans="30:37" ht="11.25" x14ac:dyDescent="0.2">
      <c r="AD3967" s="63">
        <v>36556</v>
      </c>
      <c r="AE3967" s="64">
        <v>36586</v>
      </c>
      <c r="AF3967" s="68" t="s">
        <v>518</v>
      </c>
      <c r="AG3967" s="66" t="s">
        <v>519</v>
      </c>
      <c r="AH3967" s="67">
        <v>2.59</v>
      </c>
      <c r="AI3967" s="68" t="s">
        <v>2254</v>
      </c>
      <c r="AJ3967" s="67">
        <v>0</v>
      </c>
      <c r="AK3967" s="69">
        <v>500000</v>
      </c>
    </row>
    <row r="3968" spans="30:37" ht="11.25" x14ac:dyDescent="0.2">
      <c r="AD3968" s="63">
        <v>36556</v>
      </c>
      <c r="AE3968" s="64">
        <v>36586</v>
      </c>
      <c r="AF3968" s="68" t="s">
        <v>518</v>
      </c>
      <c r="AG3968" s="66" t="s">
        <v>519</v>
      </c>
      <c r="AH3968" s="67">
        <v>2.585</v>
      </c>
      <c r="AI3968" s="68" t="s">
        <v>2254</v>
      </c>
      <c r="AJ3968" s="67">
        <v>0</v>
      </c>
      <c r="AK3968" s="69">
        <v>500000</v>
      </c>
    </row>
    <row r="3969" spans="30:37" ht="11.25" x14ac:dyDescent="0.2">
      <c r="AD3969" s="63">
        <v>36556</v>
      </c>
      <c r="AE3969" s="64">
        <v>36586</v>
      </c>
      <c r="AF3969" s="68" t="s">
        <v>518</v>
      </c>
      <c r="AG3969" s="66" t="s">
        <v>519</v>
      </c>
      <c r="AH3969" s="67">
        <v>2.6</v>
      </c>
      <c r="AI3969" s="68" t="s">
        <v>2254</v>
      </c>
      <c r="AJ3969" s="67">
        <v>0</v>
      </c>
      <c r="AK3969" s="69">
        <v>1000000</v>
      </c>
    </row>
    <row r="3970" spans="30:37" ht="11.25" x14ac:dyDescent="0.2">
      <c r="AD3970" s="63">
        <v>36556</v>
      </c>
      <c r="AE3970" s="64">
        <v>36586</v>
      </c>
      <c r="AF3970" s="68" t="s">
        <v>518</v>
      </c>
      <c r="AG3970" s="66" t="s">
        <v>519</v>
      </c>
      <c r="AH3970" s="67">
        <v>2.6124999999999998</v>
      </c>
      <c r="AI3970" s="68" t="s">
        <v>2254</v>
      </c>
      <c r="AJ3970" s="67">
        <v>0</v>
      </c>
      <c r="AK3970" s="69">
        <v>1000000</v>
      </c>
    </row>
    <row r="3971" spans="30:37" ht="11.25" x14ac:dyDescent="0.2">
      <c r="AD3971" s="63">
        <v>36556</v>
      </c>
      <c r="AE3971" s="64">
        <v>36586</v>
      </c>
      <c r="AF3971" s="68" t="s">
        <v>518</v>
      </c>
      <c r="AG3971" s="66" t="s">
        <v>520</v>
      </c>
      <c r="AH3971" s="67">
        <v>2.59</v>
      </c>
      <c r="AI3971" s="68" t="s">
        <v>2254</v>
      </c>
      <c r="AJ3971" s="67">
        <v>0</v>
      </c>
      <c r="AK3971" s="69">
        <v>-250000</v>
      </c>
    </row>
    <row r="3972" spans="30:37" ht="11.25" x14ac:dyDescent="0.2">
      <c r="AD3972" s="63">
        <v>36556</v>
      </c>
      <c r="AE3972" s="64">
        <v>36586</v>
      </c>
      <c r="AF3972" s="68" t="s">
        <v>518</v>
      </c>
      <c r="AG3972" s="66" t="s">
        <v>520</v>
      </c>
      <c r="AH3972" s="67">
        <v>2.6145</v>
      </c>
      <c r="AI3972" s="68" t="s">
        <v>2254</v>
      </c>
      <c r="AJ3972" s="67">
        <v>0</v>
      </c>
      <c r="AK3972" s="69">
        <v>250000</v>
      </c>
    </row>
    <row r="3973" spans="30:37" ht="11.25" x14ac:dyDescent="0.2">
      <c r="AD3973" s="63">
        <v>36557</v>
      </c>
      <c r="AE3973" s="64">
        <v>36586</v>
      </c>
      <c r="AF3973" s="68" t="s">
        <v>521</v>
      </c>
      <c r="AG3973" s="66" t="s">
        <v>522</v>
      </c>
      <c r="AH3973" s="67">
        <v>2.6749999999999998</v>
      </c>
      <c r="AI3973" s="68" t="s">
        <v>2254</v>
      </c>
      <c r="AJ3973" s="67">
        <v>0</v>
      </c>
      <c r="AK3973" s="69">
        <v>-250000</v>
      </c>
    </row>
    <row r="3974" spans="30:37" ht="11.25" x14ac:dyDescent="0.2">
      <c r="AD3974" s="63">
        <v>36557</v>
      </c>
      <c r="AE3974" s="64">
        <v>36586</v>
      </c>
      <c r="AF3974" s="68" t="s">
        <v>521</v>
      </c>
      <c r="AG3974" s="66" t="s">
        <v>522</v>
      </c>
      <c r="AH3974" s="67">
        <v>2.6949999999999998</v>
      </c>
      <c r="AI3974" s="68" t="s">
        <v>2254</v>
      </c>
      <c r="AJ3974" s="67">
        <v>0</v>
      </c>
      <c r="AK3974" s="69">
        <v>250000</v>
      </c>
    </row>
    <row r="3975" spans="30:37" ht="11.25" x14ac:dyDescent="0.2">
      <c r="AD3975" s="63">
        <v>36557</v>
      </c>
      <c r="AE3975" s="64">
        <v>36586</v>
      </c>
      <c r="AF3975" s="68" t="s">
        <v>521</v>
      </c>
      <c r="AG3975" s="66" t="s">
        <v>522</v>
      </c>
      <c r="AH3975" s="67">
        <v>2.71</v>
      </c>
      <c r="AI3975" s="68" t="s">
        <v>2254</v>
      </c>
      <c r="AJ3975" s="67">
        <v>0</v>
      </c>
      <c r="AK3975" s="69">
        <v>-250000</v>
      </c>
    </row>
    <row r="3976" spans="30:37" ht="11.25" x14ac:dyDescent="0.2">
      <c r="AD3976" s="63">
        <v>36557</v>
      </c>
      <c r="AE3976" s="64">
        <v>36586</v>
      </c>
      <c r="AF3976" s="68" t="s">
        <v>521</v>
      </c>
      <c r="AG3976" s="66" t="s">
        <v>523</v>
      </c>
      <c r="AH3976" s="67">
        <v>2.71</v>
      </c>
      <c r="AI3976" s="68" t="s">
        <v>2254</v>
      </c>
      <c r="AJ3976" s="67">
        <v>0</v>
      </c>
      <c r="AK3976" s="69">
        <v>2000000</v>
      </c>
    </row>
    <row r="3977" spans="30:37" ht="11.25" x14ac:dyDescent="0.2">
      <c r="AD3977" s="63">
        <v>36557</v>
      </c>
      <c r="AE3977" s="64">
        <v>36586</v>
      </c>
      <c r="AF3977" s="68" t="s">
        <v>521</v>
      </c>
      <c r="AG3977" s="66" t="s">
        <v>523</v>
      </c>
      <c r="AH3977" s="67">
        <v>2.6949999999999998</v>
      </c>
      <c r="AI3977" s="68" t="s">
        <v>2254</v>
      </c>
      <c r="AJ3977" s="67">
        <v>0</v>
      </c>
      <c r="AK3977" s="69">
        <v>-500000</v>
      </c>
    </row>
    <row r="3978" spans="30:37" ht="11.25" x14ac:dyDescent="0.2">
      <c r="AD3978" s="63">
        <v>36557</v>
      </c>
      <c r="AE3978" s="64">
        <v>36586</v>
      </c>
      <c r="AF3978" s="68" t="s">
        <v>521</v>
      </c>
      <c r="AG3978" s="66" t="s">
        <v>523</v>
      </c>
      <c r="AH3978" s="67">
        <v>2.6749999999999998</v>
      </c>
      <c r="AI3978" s="68" t="s">
        <v>2254</v>
      </c>
      <c r="AJ3978" s="67">
        <v>0</v>
      </c>
      <c r="AK3978" s="69">
        <v>500000</v>
      </c>
    </row>
    <row r="3979" spans="30:37" ht="11.25" x14ac:dyDescent="0.2">
      <c r="AD3979" s="63">
        <v>36558</v>
      </c>
      <c r="AE3979" s="64">
        <v>36586</v>
      </c>
      <c r="AF3979" s="68" t="s">
        <v>525</v>
      </c>
      <c r="AG3979" s="66" t="s">
        <v>526</v>
      </c>
      <c r="AH3979" s="67">
        <v>2.73</v>
      </c>
      <c r="AI3979" s="68" t="s">
        <v>2254</v>
      </c>
      <c r="AJ3979" s="67">
        <v>0</v>
      </c>
      <c r="AK3979" s="69">
        <v>-1000000</v>
      </c>
    </row>
    <row r="3980" spans="30:37" ht="11.25" x14ac:dyDescent="0.2">
      <c r="AD3980" s="63">
        <v>36563</v>
      </c>
      <c r="AE3980" s="64">
        <v>36586</v>
      </c>
      <c r="AF3980" s="68" t="s">
        <v>531</v>
      </c>
      <c r="AG3980" s="66" t="s">
        <v>532</v>
      </c>
      <c r="AH3980" s="67">
        <v>2.68</v>
      </c>
      <c r="AI3980" s="68" t="s">
        <v>2254</v>
      </c>
      <c r="AJ3980" s="67">
        <v>0</v>
      </c>
      <c r="AK3980" s="69">
        <v>500000</v>
      </c>
    </row>
    <row r="3981" spans="30:37" ht="11.25" x14ac:dyDescent="0.2">
      <c r="AD3981" s="63">
        <v>36565</v>
      </c>
      <c r="AE3981" s="64">
        <v>36586</v>
      </c>
      <c r="AF3981" s="68" t="s">
        <v>535</v>
      </c>
      <c r="AG3981" s="66" t="s">
        <v>536</v>
      </c>
      <c r="AH3981" s="67">
        <v>2.54</v>
      </c>
      <c r="AI3981" s="68" t="s">
        <v>2254</v>
      </c>
      <c r="AJ3981" s="67">
        <v>0</v>
      </c>
      <c r="AK3981" s="69">
        <v>600000</v>
      </c>
    </row>
    <row r="3982" spans="30:37" ht="11.25" x14ac:dyDescent="0.2">
      <c r="AD3982" s="63">
        <v>36570</v>
      </c>
      <c r="AE3982" s="64">
        <v>36586</v>
      </c>
      <c r="AF3982" s="68" t="s">
        <v>541</v>
      </c>
      <c r="AG3982" s="66" t="s">
        <v>542</v>
      </c>
      <c r="AH3982" s="67">
        <v>2.52</v>
      </c>
      <c r="AI3982" s="68" t="s">
        <v>2254</v>
      </c>
      <c r="AJ3982" s="67">
        <v>0</v>
      </c>
      <c r="AK3982" s="69">
        <v>4000000</v>
      </c>
    </row>
    <row r="3983" spans="30:37" ht="11.25" x14ac:dyDescent="0.2">
      <c r="AD3983" s="63">
        <v>36570</v>
      </c>
      <c r="AE3983" s="64">
        <v>36586</v>
      </c>
      <c r="AF3983" s="68" t="s">
        <v>541</v>
      </c>
      <c r="AG3983" s="66" t="s">
        <v>542</v>
      </c>
      <c r="AH3983" s="67">
        <v>2.5499999999999998</v>
      </c>
      <c r="AI3983" s="68" t="s">
        <v>2254</v>
      </c>
      <c r="AJ3983" s="67">
        <v>0</v>
      </c>
      <c r="AK3983" s="69">
        <v>1000000</v>
      </c>
    </row>
    <row r="3984" spans="30:37" ht="11.25" x14ac:dyDescent="0.2">
      <c r="AD3984" s="63">
        <v>36572</v>
      </c>
      <c r="AE3984" s="64">
        <v>36586</v>
      </c>
      <c r="AF3984" s="68" t="s">
        <v>545</v>
      </c>
      <c r="AG3984" s="66" t="s">
        <v>546</v>
      </c>
      <c r="AH3984" s="67">
        <v>2.585</v>
      </c>
      <c r="AI3984" s="68" t="s">
        <v>2254</v>
      </c>
      <c r="AJ3984" s="67">
        <v>0</v>
      </c>
      <c r="AK3984" s="69">
        <v>1000000</v>
      </c>
    </row>
    <row r="3985" spans="30:37" ht="11.25" x14ac:dyDescent="0.2">
      <c r="AD3985" s="63">
        <v>36572</v>
      </c>
      <c r="AE3985" s="64">
        <v>36586</v>
      </c>
      <c r="AF3985" s="68" t="s">
        <v>545</v>
      </c>
      <c r="AG3985" s="66" t="s">
        <v>546</v>
      </c>
      <c r="AH3985" s="67">
        <v>2.58</v>
      </c>
      <c r="AI3985" s="68" t="s">
        <v>2254</v>
      </c>
      <c r="AJ3985" s="67">
        <v>0</v>
      </c>
      <c r="AK3985" s="69">
        <v>2500000</v>
      </c>
    </row>
    <row r="3986" spans="30:37" ht="11.25" x14ac:dyDescent="0.2">
      <c r="AD3986" s="63">
        <v>36574</v>
      </c>
      <c r="AE3986" s="64">
        <v>36586</v>
      </c>
      <c r="AF3986" s="68" t="s">
        <v>551</v>
      </c>
      <c r="AG3986" s="66" t="s">
        <v>552</v>
      </c>
      <c r="AH3986" s="67">
        <v>2.6349999999999998</v>
      </c>
      <c r="AI3986" s="68" t="s">
        <v>2254</v>
      </c>
      <c r="AJ3986" s="67">
        <v>0</v>
      </c>
      <c r="AK3986" s="69">
        <v>1000000</v>
      </c>
    </row>
    <row r="3987" spans="30:37" ht="11.25" x14ac:dyDescent="0.2">
      <c r="AD3987" s="63">
        <v>36578</v>
      </c>
      <c r="AE3987" s="64">
        <v>36586</v>
      </c>
      <c r="AF3987" s="68" t="s">
        <v>557</v>
      </c>
      <c r="AG3987" s="66"/>
      <c r="AH3987" s="67">
        <v>2.5099999999999998</v>
      </c>
      <c r="AI3987" s="68" t="s">
        <v>2254</v>
      </c>
      <c r="AJ3987" s="67">
        <v>0</v>
      </c>
      <c r="AK3987" s="69">
        <v>-1000000</v>
      </c>
    </row>
    <row r="3988" spans="30:37" ht="11.25" x14ac:dyDescent="0.2">
      <c r="AD3988" s="63">
        <v>36578</v>
      </c>
      <c r="AE3988" s="64">
        <v>36586</v>
      </c>
      <c r="AF3988" s="68" t="s">
        <v>557</v>
      </c>
      <c r="AG3988" s="66" t="s">
        <v>558</v>
      </c>
      <c r="AH3988" s="67">
        <v>2.4950000000000001</v>
      </c>
      <c r="AI3988" s="68" t="s">
        <v>2254</v>
      </c>
      <c r="AJ3988" s="67">
        <v>0</v>
      </c>
      <c r="AK3988" s="69">
        <v>-1500000</v>
      </c>
    </row>
    <row r="3989" spans="30:37" ht="11.25" x14ac:dyDescent="0.2">
      <c r="AD3989" s="63">
        <v>36578</v>
      </c>
      <c r="AE3989" s="64">
        <v>36586</v>
      </c>
      <c r="AF3989" s="68" t="s">
        <v>557</v>
      </c>
      <c r="AG3989" s="66" t="s">
        <v>559</v>
      </c>
      <c r="AH3989" s="67">
        <v>2.52</v>
      </c>
      <c r="AI3989" s="68" t="s">
        <v>2254</v>
      </c>
      <c r="AJ3989" s="67">
        <v>0</v>
      </c>
      <c r="AK3989" s="69">
        <v>880000</v>
      </c>
    </row>
    <row r="3990" spans="30:37" ht="11.25" x14ac:dyDescent="0.2">
      <c r="AD3990" s="63">
        <v>36578</v>
      </c>
      <c r="AE3990" s="64">
        <v>36586</v>
      </c>
      <c r="AF3990" s="68" t="s">
        <v>557</v>
      </c>
      <c r="AG3990" s="66" t="s">
        <v>560</v>
      </c>
      <c r="AH3990" s="67">
        <v>2.5499999999999998</v>
      </c>
      <c r="AI3990" s="68" t="s">
        <v>2254</v>
      </c>
      <c r="AJ3990" s="67">
        <v>0</v>
      </c>
      <c r="AK3990" s="69">
        <v>-1500000</v>
      </c>
    </row>
    <row r="3991" spans="30:37" ht="11.25" x14ac:dyDescent="0.2">
      <c r="AD3991" s="63">
        <v>36579</v>
      </c>
      <c r="AE3991" s="64">
        <v>36586</v>
      </c>
      <c r="AF3991" s="68" t="s">
        <v>568</v>
      </c>
      <c r="AG3991" s="66" t="s">
        <v>569</v>
      </c>
      <c r="AH3991" s="67">
        <v>2.4849999999999999</v>
      </c>
      <c r="AI3991" s="68" t="s">
        <v>2254</v>
      </c>
      <c r="AJ3991" s="67">
        <v>0</v>
      </c>
      <c r="AK3991" s="69">
        <v>-1000000</v>
      </c>
    </row>
    <row r="3992" spans="30:37" ht="11.25" x14ac:dyDescent="0.2">
      <c r="AD3992" s="63">
        <v>36580</v>
      </c>
      <c r="AE3992" s="64">
        <v>36586</v>
      </c>
      <c r="AF3992" s="68" t="s">
        <v>570</v>
      </c>
      <c r="AG3992" s="66" t="s">
        <v>636</v>
      </c>
      <c r="AH3992" s="67">
        <v>2.5249999999999999</v>
      </c>
      <c r="AI3992" s="68" t="s">
        <v>2254</v>
      </c>
      <c r="AJ3992" s="67">
        <v>0</v>
      </c>
      <c r="AK3992" s="69">
        <v>1000000</v>
      </c>
    </row>
    <row r="3993" spans="30:37" ht="11.25" x14ac:dyDescent="0.2">
      <c r="AD3993" s="63">
        <v>36580</v>
      </c>
      <c r="AE3993" s="64">
        <v>36586</v>
      </c>
      <c r="AF3993" s="68" t="s">
        <v>570</v>
      </c>
      <c r="AG3993" s="66" t="s">
        <v>637</v>
      </c>
      <c r="AH3993" s="67">
        <v>2.5350000000000001</v>
      </c>
      <c r="AI3993" s="68" t="s">
        <v>2254</v>
      </c>
      <c r="AJ3993" s="67">
        <v>0</v>
      </c>
      <c r="AK3993" s="69">
        <v>1000000</v>
      </c>
    </row>
    <row r="3994" spans="30:37" ht="11.25" x14ac:dyDescent="0.2">
      <c r="AD3994" s="63">
        <v>36580</v>
      </c>
      <c r="AE3994" s="64">
        <v>36586</v>
      </c>
      <c r="AF3994" s="68" t="s">
        <v>570</v>
      </c>
      <c r="AG3994" s="66" t="s">
        <v>638</v>
      </c>
      <c r="AH3994" s="67">
        <v>2.5499999999999998</v>
      </c>
      <c r="AI3994" s="68" t="s">
        <v>2254</v>
      </c>
      <c r="AJ3994" s="67">
        <v>0</v>
      </c>
      <c r="AK3994" s="69">
        <v>1000000</v>
      </c>
    </row>
    <row r="3995" spans="30:37" ht="11.25" x14ac:dyDescent="0.2">
      <c r="AD3995" s="63">
        <v>36580</v>
      </c>
      <c r="AE3995" s="64">
        <v>36586</v>
      </c>
      <c r="AF3995" s="68" t="s">
        <v>570</v>
      </c>
      <c r="AG3995" s="66" t="s">
        <v>639</v>
      </c>
      <c r="AH3995" s="67">
        <v>2.5299999999999998</v>
      </c>
      <c r="AI3995" s="68" t="s">
        <v>2254</v>
      </c>
      <c r="AJ3995" s="67">
        <v>0</v>
      </c>
      <c r="AK3995" s="69">
        <v>1000000</v>
      </c>
    </row>
    <row r="3996" spans="30:37" ht="11.25" x14ac:dyDescent="0.2">
      <c r="AD3996" s="63">
        <v>36580</v>
      </c>
      <c r="AE3996" s="64">
        <v>36586</v>
      </c>
      <c r="AF3996" s="68" t="s">
        <v>570</v>
      </c>
      <c r="AG3996" s="66" t="s">
        <v>640</v>
      </c>
      <c r="AH3996" s="67">
        <v>2.52</v>
      </c>
      <c r="AI3996" s="68" t="s">
        <v>2254</v>
      </c>
      <c r="AJ3996" s="67">
        <v>0</v>
      </c>
      <c r="AK3996" s="69">
        <v>1000000</v>
      </c>
    </row>
    <row r="3997" spans="30:37" ht="11.25" x14ac:dyDescent="0.2">
      <c r="AD3997" s="63">
        <v>36580</v>
      </c>
      <c r="AE3997" s="64">
        <v>36586</v>
      </c>
      <c r="AF3997" s="68" t="s">
        <v>570</v>
      </c>
      <c r="AG3997" s="66" t="s">
        <v>641</v>
      </c>
      <c r="AH3997" s="67">
        <v>2.5325000000000002</v>
      </c>
      <c r="AI3997" s="68" t="s">
        <v>2254</v>
      </c>
      <c r="AJ3997" s="67">
        <v>0</v>
      </c>
      <c r="AK3997" s="69">
        <v>1000000</v>
      </c>
    </row>
    <row r="3998" spans="30:37" ht="11.25" x14ac:dyDescent="0.2">
      <c r="AD3998" s="63">
        <v>36581</v>
      </c>
      <c r="AE3998" s="64">
        <v>36586</v>
      </c>
      <c r="AF3998" s="68" t="s">
        <v>642</v>
      </c>
      <c r="AG3998" s="66" t="s">
        <v>644</v>
      </c>
      <c r="AH3998" s="67">
        <v>2.5449999999999999</v>
      </c>
      <c r="AI3998" s="68" t="s">
        <v>2254</v>
      </c>
      <c r="AJ3998" s="67">
        <v>0</v>
      </c>
      <c r="AK3998" s="69">
        <v>2000000</v>
      </c>
    </row>
    <row r="3999" spans="30:37" ht="11.25" x14ac:dyDescent="0.2">
      <c r="AD3999" s="63">
        <v>36581</v>
      </c>
      <c r="AE3999" s="64">
        <v>36586</v>
      </c>
      <c r="AF3999" s="68" t="s">
        <v>642</v>
      </c>
      <c r="AG3999" s="66" t="s">
        <v>645</v>
      </c>
      <c r="AH3999" s="67">
        <v>2.5499999999999998</v>
      </c>
      <c r="AI3999" s="68" t="s">
        <v>2254</v>
      </c>
      <c r="AJ3999" s="67">
        <v>0</v>
      </c>
      <c r="AK3999" s="69">
        <v>1000000</v>
      </c>
    </row>
    <row r="4000" spans="30:37" ht="11.25" x14ac:dyDescent="0.2">
      <c r="AD4000" s="63">
        <v>36581</v>
      </c>
      <c r="AE4000" s="64">
        <v>36586</v>
      </c>
      <c r="AF4000" s="68" t="s">
        <v>642</v>
      </c>
      <c r="AG4000" s="66" t="s">
        <v>646</v>
      </c>
      <c r="AH4000" s="67">
        <v>2.57</v>
      </c>
      <c r="AI4000" s="68" t="s">
        <v>2254</v>
      </c>
      <c r="AJ4000" s="67">
        <v>0</v>
      </c>
      <c r="AK4000" s="69">
        <v>1000000</v>
      </c>
    </row>
    <row r="4001" spans="30:37" ht="11.25" x14ac:dyDescent="0.2">
      <c r="AD4001" s="63">
        <v>36581</v>
      </c>
      <c r="AE4001" s="64">
        <v>36586</v>
      </c>
      <c r="AF4001" s="68" t="s">
        <v>642</v>
      </c>
      <c r="AG4001" s="66" t="s">
        <v>647</v>
      </c>
      <c r="AH4001" s="67">
        <v>2.5750000000000002</v>
      </c>
      <c r="AI4001" s="68" t="s">
        <v>2254</v>
      </c>
      <c r="AJ4001" s="67">
        <v>0</v>
      </c>
      <c r="AK4001" s="69">
        <v>1000000</v>
      </c>
    </row>
    <row r="4002" spans="30:37" ht="11.25" x14ac:dyDescent="0.2">
      <c r="AD4002" s="63">
        <v>36581</v>
      </c>
      <c r="AE4002" s="64">
        <v>36586</v>
      </c>
      <c r="AF4002" s="68" t="s">
        <v>642</v>
      </c>
      <c r="AG4002" s="66" t="s">
        <v>648</v>
      </c>
      <c r="AH4002" s="67">
        <v>2.5825</v>
      </c>
      <c r="AI4002" s="68" t="s">
        <v>2254</v>
      </c>
      <c r="AJ4002" s="67">
        <v>0</v>
      </c>
      <c r="AK4002" s="69">
        <v>1000000</v>
      </c>
    </row>
    <row r="4003" spans="30:37" ht="11.25" x14ac:dyDescent="0.2">
      <c r="AD4003" s="63">
        <v>36581</v>
      </c>
      <c r="AE4003" s="64">
        <v>36586</v>
      </c>
      <c r="AF4003" s="68" t="s">
        <v>642</v>
      </c>
      <c r="AG4003" s="66" t="s">
        <v>649</v>
      </c>
      <c r="AH4003" s="67">
        <v>2.59</v>
      </c>
      <c r="AI4003" s="68" t="s">
        <v>2254</v>
      </c>
      <c r="AJ4003" s="67">
        <v>0</v>
      </c>
      <c r="AK4003" s="69">
        <v>1000000</v>
      </c>
    </row>
    <row r="4004" spans="30:37" ht="11.25" x14ac:dyDescent="0.2">
      <c r="AK4004" s="69">
        <f>SUM(AK3942:AK4003)</f>
        <v>18659000</v>
      </c>
    </row>
    <row r="4006" spans="30:37" ht="11.25" x14ac:dyDescent="0.2">
      <c r="AD4006" s="63">
        <v>35312</v>
      </c>
      <c r="AE4006" s="64">
        <v>36617</v>
      </c>
      <c r="AF4006" s="65" t="s">
        <v>5325</v>
      </c>
      <c r="AG4006" s="66" t="s">
        <v>5326</v>
      </c>
      <c r="AH4006" s="67">
        <v>1.87</v>
      </c>
      <c r="AI4006" s="68" t="s">
        <v>2245</v>
      </c>
      <c r="AJ4006" s="67">
        <v>0</v>
      </c>
      <c r="AK4006" s="69">
        <v>1000000</v>
      </c>
    </row>
    <row r="4007" spans="30:37" ht="11.25" x14ac:dyDescent="0.2">
      <c r="AD4007" s="63">
        <v>35495</v>
      </c>
      <c r="AE4007" s="64">
        <v>36617</v>
      </c>
      <c r="AF4007" s="68" t="s">
        <v>4547</v>
      </c>
      <c r="AG4007" s="66" t="s">
        <v>4548</v>
      </c>
      <c r="AH4007" s="67">
        <v>2.1819000000000002</v>
      </c>
      <c r="AI4007" s="68" t="s">
        <v>2280</v>
      </c>
      <c r="AJ4007" s="67">
        <v>0</v>
      </c>
      <c r="AK4007" s="69">
        <v>100000</v>
      </c>
    </row>
    <row r="4008" spans="30:37" ht="11.25" x14ac:dyDescent="0.2">
      <c r="AD4008" s="63">
        <v>35530</v>
      </c>
      <c r="AE4008" s="64">
        <v>36617</v>
      </c>
      <c r="AF4008" s="68" t="s">
        <v>3525</v>
      </c>
      <c r="AG4008" s="66" t="s">
        <v>3526</v>
      </c>
      <c r="AH4008" s="67">
        <v>2.1349999999999998</v>
      </c>
      <c r="AI4008" s="68" t="s">
        <v>2254</v>
      </c>
      <c r="AJ4008" s="67">
        <v>0</v>
      </c>
      <c r="AK4008" s="69">
        <v>-150000</v>
      </c>
    </row>
    <row r="4009" spans="30:37" ht="12" customHeight="1" x14ac:dyDescent="0.2">
      <c r="AD4009" s="63">
        <v>36294</v>
      </c>
      <c r="AE4009" s="64">
        <v>36617</v>
      </c>
      <c r="AF4009" s="68" t="s">
        <v>5552</v>
      </c>
      <c r="AG4009" s="66" t="s">
        <v>5553</v>
      </c>
      <c r="AH4009" s="67">
        <v>2.347</v>
      </c>
      <c r="AI4009" s="68" t="s">
        <v>2254</v>
      </c>
      <c r="AJ4009" s="67">
        <v>0</v>
      </c>
      <c r="AK4009" s="69">
        <v>-1160000</v>
      </c>
    </row>
    <row r="4010" spans="30:37" ht="12" customHeight="1" x14ac:dyDescent="0.2">
      <c r="AD4010" s="63">
        <v>36444</v>
      </c>
      <c r="AE4010" s="64">
        <v>36617</v>
      </c>
      <c r="AF4010" s="68" t="s">
        <v>313</v>
      </c>
      <c r="AG4010" s="66" t="s">
        <v>314</v>
      </c>
      <c r="AH4010" s="67">
        <v>2.54</v>
      </c>
      <c r="AI4010" s="68" t="s">
        <v>2254</v>
      </c>
      <c r="AJ4010" s="67">
        <v>0</v>
      </c>
      <c r="AK4010" s="69">
        <v>150000</v>
      </c>
    </row>
    <row r="4011" spans="30:37" ht="12" customHeight="1" x14ac:dyDescent="0.2">
      <c r="AD4011" s="63">
        <v>36480</v>
      </c>
      <c r="AE4011" s="64">
        <v>36617</v>
      </c>
      <c r="AF4011" s="68" t="s">
        <v>379</v>
      </c>
      <c r="AG4011" s="66" t="s">
        <v>380</v>
      </c>
      <c r="AH4011" s="67">
        <v>2.4500000000000002</v>
      </c>
      <c r="AI4011" s="68" t="s">
        <v>2254</v>
      </c>
      <c r="AJ4011" s="67">
        <v>0</v>
      </c>
      <c r="AK4011" s="69">
        <v>-800000</v>
      </c>
    </row>
    <row r="4012" spans="30:37" ht="12" customHeight="1" x14ac:dyDescent="0.2">
      <c r="AD4012" s="63">
        <v>36501</v>
      </c>
      <c r="AE4012" s="64">
        <v>36617</v>
      </c>
      <c r="AF4012" s="68" t="s">
        <v>408</v>
      </c>
      <c r="AG4012" s="66"/>
      <c r="AH4012" s="67">
        <v>2.2799999999999998</v>
      </c>
      <c r="AI4012" s="68" t="s">
        <v>2254</v>
      </c>
      <c r="AJ4012" s="67">
        <v>0</v>
      </c>
      <c r="AK4012" s="69">
        <v>71000</v>
      </c>
    </row>
    <row r="4013" spans="30:37" ht="12" customHeight="1" x14ac:dyDescent="0.2">
      <c r="AD4013" s="63">
        <v>36501</v>
      </c>
      <c r="AE4013" s="64">
        <v>36617</v>
      </c>
      <c r="AF4013" s="68" t="s">
        <v>408</v>
      </c>
      <c r="AG4013" s="66"/>
      <c r="AH4013" s="67">
        <v>2.2799999999999998</v>
      </c>
      <c r="AI4013" s="68" t="s">
        <v>2280</v>
      </c>
      <c r="AJ4013" s="67">
        <v>0</v>
      </c>
      <c r="AK4013" s="69">
        <v>2000</v>
      </c>
    </row>
    <row r="4014" spans="30:37" ht="12" customHeight="1" x14ac:dyDescent="0.2">
      <c r="AD4014" s="63">
        <v>36504</v>
      </c>
      <c r="AE4014" s="64">
        <v>36617</v>
      </c>
      <c r="AF4014" s="68" t="s">
        <v>414</v>
      </c>
      <c r="AG4014" s="66" t="s">
        <v>416</v>
      </c>
      <c r="AH4014" s="67">
        <v>2.3650000000000002</v>
      </c>
      <c r="AI4014" s="68" t="s">
        <v>2254</v>
      </c>
      <c r="AJ4014" s="67">
        <v>0</v>
      </c>
      <c r="AK4014" s="69">
        <v>2000000</v>
      </c>
    </row>
    <row r="4015" spans="30:37" ht="12" customHeight="1" x14ac:dyDescent="0.2">
      <c r="AD4015" s="63">
        <v>36504</v>
      </c>
      <c r="AE4015" s="64">
        <v>36617</v>
      </c>
      <c r="AF4015" s="68" t="s">
        <v>414</v>
      </c>
      <c r="AG4015" s="66" t="s">
        <v>416</v>
      </c>
      <c r="AH4015" s="67">
        <v>2.38</v>
      </c>
      <c r="AI4015" s="68" t="s">
        <v>2254</v>
      </c>
      <c r="AJ4015" s="67">
        <v>0</v>
      </c>
      <c r="AK4015" s="69">
        <v>4000000</v>
      </c>
    </row>
    <row r="4016" spans="30:37" ht="12" customHeight="1" x14ac:dyDescent="0.2">
      <c r="AD4016" s="63">
        <v>36504</v>
      </c>
      <c r="AE4016" s="64">
        <v>36617</v>
      </c>
      <c r="AF4016" s="68" t="s">
        <v>414</v>
      </c>
      <c r="AG4016" s="66" t="s">
        <v>416</v>
      </c>
      <c r="AH4016" s="67">
        <v>2.375</v>
      </c>
      <c r="AI4016" s="68" t="s">
        <v>2254</v>
      </c>
      <c r="AJ4016" s="67">
        <v>0</v>
      </c>
      <c r="AK4016" s="69">
        <v>1000000</v>
      </c>
    </row>
    <row r="4017" spans="30:37" ht="12" customHeight="1" x14ac:dyDescent="0.2">
      <c r="AD4017" s="63">
        <v>36509</v>
      </c>
      <c r="AE4017" s="64">
        <v>36617</v>
      </c>
      <c r="AF4017" s="68" t="s">
        <v>421</v>
      </c>
      <c r="AG4017" s="66" t="s">
        <v>422</v>
      </c>
      <c r="AH4017" s="67">
        <v>2.44</v>
      </c>
      <c r="AI4017" s="68" t="s">
        <v>2254</v>
      </c>
      <c r="AJ4017" s="67">
        <v>0</v>
      </c>
      <c r="AK4017" s="69">
        <v>-3000000</v>
      </c>
    </row>
    <row r="4018" spans="30:37" ht="12" customHeight="1" x14ac:dyDescent="0.2">
      <c r="AD4018" s="63">
        <v>36509</v>
      </c>
      <c r="AE4018" s="64">
        <v>36617</v>
      </c>
      <c r="AF4018" s="68" t="s">
        <v>421</v>
      </c>
      <c r="AG4018" s="66" t="s">
        <v>422</v>
      </c>
      <c r="AH4018" s="67">
        <v>2.44</v>
      </c>
      <c r="AI4018" s="68" t="s">
        <v>2254</v>
      </c>
      <c r="AJ4018" s="67">
        <v>0</v>
      </c>
      <c r="AK4018" s="69">
        <v>-2000000</v>
      </c>
    </row>
    <row r="4019" spans="30:37" ht="12" customHeight="1" x14ac:dyDescent="0.2">
      <c r="AD4019" s="63">
        <v>36509</v>
      </c>
      <c r="AE4019" s="64">
        <v>36617</v>
      </c>
      <c r="AF4019" s="68" t="s">
        <v>421</v>
      </c>
      <c r="AG4019" s="66" t="s">
        <v>422</v>
      </c>
      <c r="AH4019" s="67">
        <v>2.44</v>
      </c>
      <c r="AI4019" s="68" t="s">
        <v>2254</v>
      </c>
      <c r="AJ4019" s="67">
        <v>0</v>
      </c>
      <c r="AK4019" s="69">
        <v>-1200000</v>
      </c>
    </row>
    <row r="4020" spans="30:37" ht="12" customHeight="1" x14ac:dyDescent="0.2">
      <c r="AD4020" s="63">
        <v>36545</v>
      </c>
      <c r="AE4020" s="64">
        <v>36617</v>
      </c>
      <c r="AF4020" s="68" t="s">
        <v>485</v>
      </c>
      <c r="AG4020" s="66" t="s">
        <v>502</v>
      </c>
      <c r="AH4020" s="67">
        <v>2.5499999999999998</v>
      </c>
      <c r="AI4020" s="68" t="s">
        <v>2254</v>
      </c>
      <c r="AJ4020" s="67">
        <v>0</v>
      </c>
      <c r="AK4020" s="69">
        <v>2000000</v>
      </c>
    </row>
    <row r="4021" spans="30:37" ht="12" customHeight="1" x14ac:dyDescent="0.2">
      <c r="AD4021" s="63">
        <v>36545</v>
      </c>
      <c r="AE4021" s="64">
        <v>36617</v>
      </c>
      <c r="AF4021" s="68" t="s">
        <v>485</v>
      </c>
      <c r="AG4021" s="66" t="s">
        <v>502</v>
      </c>
      <c r="AH4021" s="67">
        <v>2.56</v>
      </c>
      <c r="AI4021" s="68" t="s">
        <v>2254</v>
      </c>
      <c r="AJ4021" s="67">
        <v>0</v>
      </c>
      <c r="AK4021" s="69">
        <v>2000000</v>
      </c>
    </row>
    <row r="4022" spans="30:37" ht="12" customHeight="1" x14ac:dyDescent="0.2">
      <c r="AD4022" s="63">
        <v>36545</v>
      </c>
      <c r="AE4022" s="64">
        <v>36617</v>
      </c>
      <c r="AF4022" s="68" t="s">
        <v>485</v>
      </c>
      <c r="AG4022" s="66" t="s">
        <v>502</v>
      </c>
      <c r="AH4022" s="67">
        <v>2.56</v>
      </c>
      <c r="AI4022" s="68" t="s">
        <v>2254</v>
      </c>
      <c r="AJ4022" s="67">
        <v>0</v>
      </c>
      <c r="AK4022" s="69">
        <v>-2150000</v>
      </c>
    </row>
    <row r="4023" spans="30:37" ht="12" customHeight="1" x14ac:dyDescent="0.2">
      <c r="AD4023" s="63">
        <v>36546</v>
      </c>
      <c r="AE4023" s="64">
        <v>36617</v>
      </c>
      <c r="AF4023" s="68" t="s">
        <v>503</v>
      </c>
      <c r="AG4023" s="66" t="s">
        <v>505</v>
      </c>
      <c r="AH4023" s="67">
        <v>2.48</v>
      </c>
      <c r="AI4023" s="68" t="s">
        <v>2254</v>
      </c>
      <c r="AJ4023" s="67">
        <v>0</v>
      </c>
      <c r="AK4023" s="69">
        <v>-1880000</v>
      </c>
    </row>
    <row r="4024" spans="30:37" ht="12" customHeight="1" x14ac:dyDescent="0.2">
      <c r="AD4024" s="63">
        <v>36557</v>
      </c>
      <c r="AE4024" s="64">
        <v>36617</v>
      </c>
      <c r="AF4024" s="68" t="s">
        <v>521</v>
      </c>
      <c r="AG4024" s="66" t="s">
        <v>523</v>
      </c>
      <c r="AH4024" s="67">
        <v>2.62</v>
      </c>
      <c r="AI4024" s="68" t="s">
        <v>2254</v>
      </c>
      <c r="AJ4024" s="67">
        <v>0</v>
      </c>
      <c r="AK4024" s="69">
        <v>-200000</v>
      </c>
    </row>
    <row r="4025" spans="30:37" ht="12" customHeight="1" x14ac:dyDescent="0.2">
      <c r="AD4025" s="63">
        <v>36560</v>
      </c>
      <c r="AE4025" s="64">
        <v>36617</v>
      </c>
      <c r="AF4025" s="68" t="s">
        <v>529</v>
      </c>
      <c r="AG4025" s="66" t="s">
        <v>530</v>
      </c>
      <c r="AH4025" s="67">
        <v>2.6349999999999998</v>
      </c>
      <c r="AI4025" s="68" t="s">
        <v>2254</v>
      </c>
      <c r="AJ4025" s="67">
        <v>0</v>
      </c>
      <c r="AK4025" s="69">
        <v>-2000000</v>
      </c>
    </row>
    <row r="4026" spans="30:37" ht="12" customHeight="1" x14ac:dyDescent="0.2">
      <c r="AD4026" s="63">
        <v>36560</v>
      </c>
      <c r="AE4026" s="64">
        <v>36617</v>
      </c>
      <c r="AF4026" s="68" t="s">
        <v>529</v>
      </c>
      <c r="AG4026" s="66" t="s">
        <v>530</v>
      </c>
      <c r="AH4026" s="67">
        <v>2.6349999999999998</v>
      </c>
      <c r="AI4026" s="68" t="s">
        <v>2254</v>
      </c>
      <c r="AJ4026" s="67">
        <v>0</v>
      </c>
      <c r="AK4026" s="69">
        <v>-2000000</v>
      </c>
    </row>
    <row r="4027" spans="30:37" ht="12" customHeight="1" x14ac:dyDescent="0.2">
      <c r="AD4027" s="63">
        <v>36563</v>
      </c>
      <c r="AE4027" s="64">
        <v>36617</v>
      </c>
      <c r="AF4027" s="68" t="s">
        <v>531</v>
      </c>
      <c r="AG4027" s="66" t="s">
        <v>532</v>
      </c>
      <c r="AH4027" s="67">
        <v>2.5299999999999998</v>
      </c>
      <c r="AI4027" s="68" t="s">
        <v>2254</v>
      </c>
      <c r="AJ4027" s="67">
        <v>0</v>
      </c>
      <c r="AK4027" s="69">
        <v>4000000</v>
      </c>
    </row>
    <row r="4028" spans="30:37" ht="12" customHeight="1" x14ac:dyDescent="0.2">
      <c r="AD4028" s="63">
        <v>36566</v>
      </c>
      <c r="AE4028" s="64">
        <v>36617</v>
      </c>
      <c r="AF4028" s="68" t="s">
        <v>537</v>
      </c>
      <c r="AG4028" s="66" t="s">
        <v>538</v>
      </c>
      <c r="AH4028" s="67">
        <v>2.5150000000000001</v>
      </c>
      <c r="AI4028" s="68" t="s">
        <v>2254</v>
      </c>
      <c r="AJ4028" s="67">
        <v>0</v>
      </c>
      <c r="AK4028" s="69">
        <v>300000</v>
      </c>
    </row>
    <row r="4029" spans="30:37" ht="12" customHeight="1" x14ac:dyDescent="0.2">
      <c r="AD4029" s="63">
        <v>36567</v>
      </c>
      <c r="AE4029" s="64">
        <v>36617</v>
      </c>
      <c r="AF4029" s="68" t="s">
        <v>539</v>
      </c>
      <c r="AG4029" s="66" t="s">
        <v>540</v>
      </c>
      <c r="AH4029" s="67">
        <v>2.5950000000000002</v>
      </c>
      <c r="AI4029" s="68" t="s">
        <v>2254</v>
      </c>
      <c r="AJ4029" s="67">
        <v>0</v>
      </c>
      <c r="AK4029" s="69">
        <v>500000</v>
      </c>
    </row>
    <row r="4030" spans="30:37" ht="12" customHeight="1" x14ac:dyDescent="0.2">
      <c r="AD4030" s="63">
        <v>36573</v>
      </c>
      <c r="AE4030" s="64">
        <v>36617</v>
      </c>
      <c r="AF4030" s="68" t="s">
        <v>547</v>
      </c>
      <c r="AG4030" s="66" t="s">
        <v>550</v>
      </c>
      <c r="AH4030" s="67">
        <v>2.68</v>
      </c>
      <c r="AI4030" s="68" t="s">
        <v>2254</v>
      </c>
      <c r="AJ4030" s="67">
        <v>0</v>
      </c>
      <c r="AK4030" s="69">
        <v>-3000000</v>
      </c>
    </row>
    <row r="4031" spans="30:37" ht="12" customHeight="1" x14ac:dyDescent="0.2">
      <c r="AD4031" s="63">
        <v>36574</v>
      </c>
      <c r="AE4031" s="64">
        <v>36617</v>
      </c>
      <c r="AF4031" s="68" t="s">
        <v>551</v>
      </c>
      <c r="AG4031" s="66" t="s">
        <v>553</v>
      </c>
      <c r="AH4031" s="67">
        <v>2.6524999999999999</v>
      </c>
      <c r="AI4031" s="68" t="s">
        <v>2254</v>
      </c>
      <c r="AJ4031" s="67">
        <v>0</v>
      </c>
      <c r="AK4031" s="69">
        <v>1000000</v>
      </c>
    </row>
    <row r="4032" spans="30:37" ht="12" customHeight="1" x14ac:dyDescent="0.2">
      <c r="AD4032" s="63">
        <v>36574</v>
      </c>
      <c r="AE4032" s="64">
        <v>36617</v>
      </c>
      <c r="AF4032" s="68" t="s">
        <v>551</v>
      </c>
      <c r="AG4032" s="66" t="s">
        <v>554</v>
      </c>
      <c r="AH4032" s="67">
        <v>2.665</v>
      </c>
      <c r="AI4032" s="68" t="s">
        <v>2254</v>
      </c>
      <c r="AJ4032" s="67">
        <v>0</v>
      </c>
      <c r="AK4032" s="69">
        <v>1000000</v>
      </c>
    </row>
    <row r="4033" spans="30:37" ht="12" customHeight="1" x14ac:dyDescent="0.2">
      <c r="AD4033" s="63">
        <v>36574</v>
      </c>
      <c r="AE4033" s="64">
        <v>36617</v>
      </c>
      <c r="AF4033" s="68" t="s">
        <v>551</v>
      </c>
      <c r="AG4033" s="66" t="s">
        <v>555</v>
      </c>
      <c r="AH4033" s="67">
        <v>2.6749999999999998</v>
      </c>
      <c r="AI4033" s="68" t="s">
        <v>2254</v>
      </c>
      <c r="AJ4033" s="67">
        <v>0</v>
      </c>
      <c r="AK4033" s="69">
        <v>600000</v>
      </c>
    </row>
    <row r="4034" spans="30:37" ht="12" customHeight="1" x14ac:dyDescent="0.2">
      <c r="AD4034" s="63">
        <v>36578</v>
      </c>
      <c r="AE4034" s="64">
        <v>36617</v>
      </c>
      <c r="AF4034" s="68" t="s">
        <v>557</v>
      </c>
      <c r="AG4034" s="66" t="s">
        <v>561</v>
      </c>
      <c r="AH4034" s="67">
        <v>2.52</v>
      </c>
      <c r="AI4034" s="68" t="s">
        <v>2254</v>
      </c>
      <c r="AJ4034" s="67">
        <v>0</v>
      </c>
      <c r="AK4034" s="69">
        <v>3000000</v>
      </c>
    </row>
    <row r="4035" spans="30:37" ht="12" customHeight="1" x14ac:dyDescent="0.2">
      <c r="AD4035" s="63">
        <v>36578</v>
      </c>
      <c r="AE4035" s="64">
        <v>36617</v>
      </c>
      <c r="AF4035" s="68" t="s">
        <v>557</v>
      </c>
      <c r="AG4035" s="66" t="s">
        <v>562</v>
      </c>
      <c r="AH4035" s="67">
        <v>2.57</v>
      </c>
      <c r="AI4035" s="68" t="s">
        <v>2254</v>
      </c>
      <c r="AJ4035" s="67">
        <v>0</v>
      </c>
      <c r="AK4035" s="69">
        <v>-1500000</v>
      </c>
    </row>
    <row r="4036" spans="30:37" ht="12" customHeight="1" x14ac:dyDescent="0.2">
      <c r="AD4036" s="63">
        <v>36584</v>
      </c>
      <c r="AE4036" s="64">
        <v>36617</v>
      </c>
      <c r="AF4036" s="68" t="s">
        <v>650</v>
      </c>
      <c r="AG4036" s="66" t="s">
        <v>651</v>
      </c>
      <c r="AH4036" s="67">
        <v>2.61</v>
      </c>
      <c r="AI4036" s="68" t="s">
        <v>2254</v>
      </c>
      <c r="AJ4036" s="67">
        <v>0</v>
      </c>
      <c r="AK4036" s="69">
        <v>1000000</v>
      </c>
    </row>
    <row r="4037" spans="30:37" ht="12" customHeight="1" x14ac:dyDescent="0.2">
      <c r="AD4037" s="63">
        <v>36584</v>
      </c>
      <c r="AE4037" s="64">
        <v>36617</v>
      </c>
      <c r="AF4037" s="68" t="s">
        <v>650</v>
      </c>
      <c r="AG4037" s="66" t="s">
        <v>652</v>
      </c>
      <c r="AH4037" s="67">
        <v>2.6549999999999998</v>
      </c>
      <c r="AI4037" s="68" t="s">
        <v>2254</v>
      </c>
      <c r="AJ4037" s="67">
        <v>0</v>
      </c>
      <c r="AK4037" s="69">
        <v>1000000</v>
      </c>
    </row>
    <row r="4038" spans="30:37" ht="12" customHeight="1" x14ac:dyDescent="0.2">
      <c r="AD4038" s="63">
        <v>36584</v>
      </c>
      <c r="AE4038" s="64">
        <v>36617</v>
      </c>
      <c r="AF4038" s="68" t="s">
        <v>650</v>
      </c>
      <c r="AG4038" s="66" t="s">
        <v>653</v>
      </c>
      <c r="AH4038" s="67">
        <v>2.68</v>
      </c>
      <c r="AI4038" s="68" t="s">
        <v>2254</v>
      </c>
      <c r="AJ4038" s="67">
        <v>0</v>
      </c>
      <c r="AK4038" s="69">
        <v>-1300000</v>
      </c>
    </row>
    <row r="4039" spans="30:37" ht="12" customHeight="1" x14ac:dyDescent="0.2">
      <c r="AD4039" s="63">
        <v>36584</v>
      </c>
      <c r="AE4039" s="64">
        <v>36617</v>
      </c>
      <c r="AF4039" s="68" t="s">
        <v>650</v>
      </c>
      <c r="AG4039" s="66" t="s">
        <v>654</v>
      </c>
      <c r="AH4039" s="67">
        <v>2.68</v>
      </c>
      <c r="AI4039" s="68" t="s">
        <v>2254</v>
      </c>
      <c r="AJ4039" s="67">
        <v>0</v>
      </c>
      <c r="AK4039" s="69">
        <v>-3300000</v>
      </c>
    </row>
    <row r="4040" spans="30:37" ht="12" customHeight="1" x14ac:dyDescent="0.2">
      <c r="AD4040" s="63">
        <v>36585</v>
      </c>
      <c r="AE4040" s="64">
        <v>36617</v>
      </c>
      <c r="AF4040" s="68" t="s">
        <v>657</v>
      </c>
      <c r="AG4040" s="66" t="s">
        <v>658</v>
      </c>
      <c r="AH4040" s="67">
        <v>2.7</v>
      </c>
      <c r="AI4040" s="68" t="s">
        <v>2254</v>
      </c>
      <c r="AJ4040" s="67">
        <v>0</v>
      </c>
      <c r="AK4040" s="69">
        <v>1000000</v>
      </c>
    </row>
    <row r="4041" spans="30:37" ht="12" customHeight="1" x14ac:dyDescent="0.2">
      <c r="AD4041" s="63">
        <v>36585</v>
      </c>
      <c r="AE4041" s="64">
        <v>36617</v>
      </c>
      <c r="AF4041" s="68" t="s">
        <v>657</v>
      </c>
      <c r="AG4041" s="66" t="s">
        <v>659</v>
      </c>
      <c r="AH4041" s="67">
        <v>2.7549999999999999</v>
      </c>
      <c r="AI4041" s="68" t="s">
        <v>2254</v>
      </c>
      <c r="AJ4041" s="67">
        <v>0</v>
      </c>
      <c r="AK4041" s="69">
        <v>1000000</v>
      </c>
    </row>
    <row r="4042" spans="30:37" ht="12" customHeight="1" x14ac:dyDescent="0.2">
      <c r="AD4042" s="63">
        <v>36586</v>
      </c>
      <c r="AE4042" s="64">
        <v>36617</v>
      </c>
      <c r="AF4042" s="68" t="s">
        <v>672</v>
      </c>
      <c r="AG4042" s="66" t="s">
        <v>673</v>
      </c>
      <c r="AH4042" s="67">
        <v>2.7850000000000001</v>
      </c>
      <c r="AI4042" s="68" t="s">
        <v>2254</v>
      </c>
      <c r="AJ4042" s="67">
        <v>0</v>
      </c>
      <c r="AK4042" s="69">
        <v>1000000</v>
      </c>
    </row>
    <row r="4043" spans="30:37" ht="12" customHeight="1" x14ac:dyDescent="0.2">
      <c r="AD4043" s="63">
        <v>36586</v>
      </c>
      <c r="AE4043" s="64">
        <v>36617</v>
      </c>
      <c r="AF4043" s="68" t="s">
        <v>672</v>
      </c>
      <c r="AG4043" s="66" t="s">
        <v>674</v>
      </c>
      <c r="AH4043" s="67">
        <v>2.8250000000000002</v>
      </c>
      <c r="AI4043" s="68" t="s">
        <v>2254</v>
      </c>
      <c r="AJ4043" s="67">
        <v>0</v>
      </c>
      <c r="AK4043" s="69">
        <v>-1000000</v>
      </c>
    </row>
    <row r="4044" spans="30:37" ht="12" customHeight="1" x14ac:dyDescent="0.2">
      <c r="AD4044" s="63">
        <v>36586</v>
      </c>
      <c r="AE4044" s="64">
        <v>36617</v>
      </c>
      <c r="AF4044" s="68" t="s">
        <v>672</v>
      </c>
      <c r="AG4044" s="66" t="s">
        <v>675</v>
      </c>
      <c r="AH4044" s="67">
        <v>2.8149999999999999</v>
      </c>
      <c r="AI4044" s="68" t="s">
        <v>2254</v>
      </c>
      <c r="AJ4044" s="67">
        <v>0</v>
      </c>
      <c r="AK4044" s="69">
        <v>-1000000</v>
      </c>
    </row>
    <row r="4045" spans="30:37" ht="12" customHeight="1" x14ac:dyDescent="0.2">
      <c r="AD4045" s="63">
        <v>36586</v>
      </c>
      <c r="AE4045" s="64">
        <v>36617</v>
      </c>
      <c r="AF4045" s="68" t="s">
        <v>672</v>
      </c>
      <c r="AG4045" s="66" t="s">
        <v>676</v>
      </c>
      <c r="AH4045" s="67">
        <v>2.75</v>
      </c>
      <c r="AI4045" s="68" t="s">
        <v>2254</v>
      </c>
      <c r="AJ4045" s="67">
        <v>0</v>
      </c>
      <c r="AK4045" s="69">
        <v>1000000</v>
      </c>
    </row>
    <row r="4046" spans="30:37" ht="12" customHeight="1" x14ac:dyDescent="0.2">
      <c r="AD4046" s="63">
        <v>36587</v>
      </c>
      <c r="AE4046" s="64">
        <v>36617</v>
      </c>
      <c r="AF4046" s="68" t="s">
        <v>677</v>
      </c>
      <c r="AG4046" s="66" t="s">
        <v>678</v>
      </c>
      <c r="AH4046" s="67">
        <v>2.85</v>
      </c>
      <c r="AI4046" s="68" t="s">
        <v>2254</v>
      </c>
      <c r="AJ4046" s="67">
        <v>0</v>
      </c>
      <c r="AK4046" s="69">
        <v>-1000000</v>
      </c>
    </row>
    <row r="4047" spans="30:37" ht="12" customHeight="1" x14ac:dyDescent="0.2">
      <c r="AD4047" s="63">
        <v>36587</v>
      </c>
      <c r="AE4047" s="64">
        <v>36617</v>
      </c>
      <c r="AF4047" s="68" t="s">
        <v>677</v>
      </c>
      <c r="AG4047" s="66" t="s">
        <v>679</v>
      </c>
      <c r="AH4047" s="67">
        <v>2.83</v>
      </c>
      <c r="AI4047" s="68" t="s">
        <v>2254</v>
      </c>
      <c r="AJ4047" s="67">
        <v>0</v>
      </c>
      <c r="AK4047" s="69">
        <v>-1000000</v>
      </c>
    </row>
    <row r="4048" spans="30:37" ht="12" customHeight="1" x14ac:dyDescent="0.2">
      <c r="AD4048" s="63">
        <v>36587</v>
      </c>
      <c r="AE4048" s="64">
        <v>36617</v>
      </c>
      <c r="AF4048" s="68" t="s">
        <v>677</v>
      </c>
      <c r="AG4048" s="66" t="s">
        <v>701</v>
      </c>
      <c r="AH4048" s="67">
        <v>2.7949999999999999</v>
      </c>
      <c r="AI4048" s="68" t="s">
        <v>2254</v>
      </c>
      <c r="AJ4048" s="67">
        <v>0</v>
      </c>
      <c r="AK4048" s="69">
        <v>1000000</v>
      </c>
    </row>
    <row r="4049" spans="30:37" ht="12" customHeight="1" x14ac:dyDescent="0.2">
      <c r="AD4049" s="63">
        <v>36587</v>
      </c>
      <c r="AE4049" s="64">
        <v>36617</v>
      </c>
      <c r="AF4049" s="68" t="s">
        <v>677</v>
      </c>
      <c r="AG4049" s="66" t="s">
        <v>702</v>
      </c>
      <c r="AH4049" s="67">
        <v>2.8</v>
      </c>
      <c r="AI4049" s="68" t="s">
        <v>2254</v>
      </c>
      <c r="AJ4049" s="67">
        <v>0</v>
      </c>
      <c r="AK4049" s="69">
        <v>1000000</v>
      </c>
    </row>
    <row r="4050" spans="30:37" ht="12" customHeight="1" x14ac:dyDescent="0.2">
      <c r="AD4050" s="63">
        <v>36587</v>
      </c>
      <c r="AE4050" s="64">
        <v>36617</v>
      </c>
      <c r="AF4050" s="68" t="s">
        <v>677</v>
      </c>
      <c r="AG4050" s="66" t="s">
        <v>703</v>
      </c>
      <c r="AH4050" s="67">
        <v>2.7650000000000001</v>
      </c>
      <c r="AI4050" s="68" t="s">
        <v>2254</v>
      </c>
      <c r="AJ4050" s="67">
        <v>0</v>
      </c>
      <c r="AK4050" s="69">
        <v>-1500000</v>
      </c>
    </row>
    <row r="4051" spans="30:37" ht="12" customHeight="1" x14ac:dyDescent="0.2">
      <c r="AD4051" s="63">
        <v>36587</v>
      </c>
      <c r="AE4051" s="64">
        <v>36617</v>
      </c>
      <c r="AF4051" s="68" t="s">
        <v>677</v>
      </c>
      <c r="AG4051" s="66" t="s">
        <v>704</v>
      </c>
      <c r="AH4051" s="67">
        <v>2.77</v>
      </c>
      <c r="AI4051" s="68" t="s">
        <v>2254</v>
      </c>
      <c r="AJ4051" s="67">
        <v>0</v>
      </c>
      <c r="AK4051" s="69">
        <v>-1000000</v>
      </c>
    </row>
    <row r="4052" spans="30:37" ht="12" customHeight="1" x14ac:dyDescent="0.2">
      <c r="AD4052" s="63">
        <v>36587</v>
      </c>
      <c r="AE4052" s="64">
        <v>36617</v>
      </c>
      <c r="AF4052" s="68" t="s">
        <v>677</v>
      </c>
      <c r="AG4052" s="66" t="s">
        <v>705</v>
      </c>
      <c r="AH4052" s="67">
        <v>2.7749999999999999</v>
      </c>
      <c r="AI4052" s="68" t="s">
        <v>2254</v>
      </c>
      <c r="AJ4052" s="67">
        <v>0</v>
      </c>
      <c r="AK4052" s="69">
        <v>-1500000</v>
      </c>
    </row>
    <row r="4053" spans="30:37" ht="12" customHeight="1" x14ac:dyDescent="0.2">
      <c r="AD4053" s="63">
        <v>36587</v>
      </c>
      <c r="AE4053" s="64">
        <v>36617</v>
      </c>
      <c r="AF4053" s="68" t="s">
        <v>677</v>
      </c>
      <c r="AG4053" s="66" t="s">
        <v>706</v>
      </c>
      <c r="AH4053" s="67">
        <v>2.7949999999999999</v>
      </c>
      <c r="AI4053" s="68" t="s">
        <v>2254</v>
      </c>
      <c r="AJ4053" s="67">
        <v>0</v>
      </c>
      <c r="AK4053" s="69">
        <v>-1000000</v>
      </c>
    </row>
    <row r="4054" spans="30:37" ht="12" customHeight="1" x14ac:dyDescent="0.2">
      <c r="AD4054" s="63">
        <v>36588</v>
      </c>
      <c r="AE4054" s="64">
        <v>36617</v>
      </c>
      <c r="AF4054" s="68" t="s">
        <v>708</v>
      </c>
      <c r="AG4054" s="66" t="s">
        <v>709</v>
      </c>
      <c r="AH4054" s="67">
        <v>2.75</v>
      </c>
      <c r="AI4054" s="68" t="s">
        <v>2254</v>
      </c>
      <c r="AJ4054" s="67">
        <v>0</v>
      </c>
      <c r="AK4054" s="69">
        <v>1000000</v>
      </c>
    </row>
    <row r="4055" spans="30:37" ht="12" customHeight="1" x14ac:dyDescent="0.2">
      <c r="AD4055" s="63">
        <v>36588</v>
      </c>
      <c r="AE4055" s="64">
        <v>36617</v>
      </c>
      <c r="AF4055" s="68" t="s">
        <v>708</v>
      </c>
      <c r="AG4055" s="66" t="s">
        <v>710</v>
      </c>
      <c r="AH4055" s="67">
        <v>2.76</v>
      </c>
      <c r="AI4055" s="68" t="s">
        <v>2254</v>
      </c>
      <c r="AJ4055" s="67">
        <v>0</v>
      </c>
      <c r="AK4055" s="69">
        <v>1000000</v>
      </c>
    </row>
    <row r="4056" spans="30:37" ht="12" customHeight="1" x14ac:dyDescent="0.2">
      <c r="AD4056" s="63">
        <v>36588</v>
      </c>
      <c r="AE4056" s="64">
        <v>36617</v>
      </c>
      <c r="AF4056" s="68" t="s">
        <v>708</v>
      </c>
      <c r="AG4056" s="66" t="s">
        <v>710</v>
      </c>
      <c r="AH4056" s="67">
        <v>2.8050000000000002</v>
      </c>
      <c r="AI4056" s="68" t="s">
        <v>2254</v>
      </c>
      <c r="AJ4056" s="67">
        <v>0</v>
      </c>
      <c r="AK4056" s="69">
        <v>-1000000</v>
      </c>
    </row>
    <row r="4057" spans="30:37" ht="12" customHeight="1" x14ac:dyDescent="0.2">
      <c r="AD4057" s="63">
        <v>36591</v>
      </c>
      <c r="AE4057" s="64">
        <v>36617</v>
      </c>
      <c r="AF4057" s="68" t="s">
        <v>714</v>
      </c>
      <c r="AG4057" s="66" t="s">
        <v>712</v>
      </c>
      <c r="AH4057" s="67">
        <v>2.8</v>
      </c>
      <c r="AI4057" s="68" t="s">
        <v>2254</v>
      </c>
      <c r="AJ4057" s="67">
        <v>0</v>
      </c>
      <c r="AK4057" s="69">
        <v>-1000000</v>
      </c>
    </row>
    <row r="4058" spans="30:37" ht="12" customHeight="1" x14ac:dyDescent="0.2">
      <c r="AD4058" s="63">
        <v>36591</v>
      </c>
      <c r="AE4058" s="64">
        <v>36617</v>
      </c>
      <c r="AF4058" s="68" t="s">
        <v>714</v>
      </c>
      <c r="AG4058" s="66" t="s">
        <v>712</v>
      </c>
      <c r="AH4058" s="67">
        <v>2.8450000000000002</v>
      </c>
      <c r="AI4058" s="68" t="s">
        <v>2254</v>
      </c>
      <c r="AJ4058" s="67">
        <v>0</v>
      </c>
      <c r="AK4058" s="69">
        <v>1800000</v>
      </c>
    </row>
    <row r="4059" spans="30:37" ht="12" customHeight="1" x14ac:dyDescent="0.2">
      <c r="AD4059" s="63">
        <v>36591</v>
      </c>
      <c r="AE4059" s="64">
        <v>36617</v>
      </c>
      <c r="AF4059" s="68" t="s">
        <v>714</v>
      </c>
      <c r="AG4059" s="66" t="s">
        <v>712</v>
      </c>
      <c r="AH4059" s="67">
        <v>2.84</v>
      </c>
      <c r="AI4059" s="68" t="s">
        <v>2254</v>
      </c>
      <c r="AJ4059" s="67">
        <v>0</v>
      </c>
      <c r="AK4059" s="69">
        <v>200000</v>
      </c>
    </row>
    <row r="4060" spans="30:37" ht="12" customHeight="1" x14ac:dyDescent="0.2">
      <c r="AD4060" s="63">
        <v>36591</v>
      </c>
      <c r="AE4060" s="64">
        <v>36617</v>
      </c>
      <c r="AF4060" s="68" t="s">
        <v>714</v>
      </c>
      <c r="AG4060" s="66" t="s">
        <v>713</v>
      </c>
      <c r="AH4060" s="67">
        <v>2.8450000000000002</v>
      </c>
      <c r="AI4060" s="68" t="s">
        <v>2254</v>
      </c>
      <c r="AJ4060" s="67">
        <v>0</v>
      </c>
      <c r="AK4060" s="69">
        <v>300000</v>
      </c>
    </row>
    <row r="4061" spans="30:37" ht="12" customHeight="1" x14ac:dyDescent="0.2">
      <c r="AD4061" s="63">
        <v>36592</v>
      </c>
      <c r="AE4061" s="64">
        <v>36617</v>
      </c>
      <c r="AF4061" s="68" t="s">
        <v>711</v>
      </c>
      <c r="AG4061" s="66" t="s">
        <v>716</v>
      </c>
      <c r="AH4061" s="67">
        <v>2.835</v>
      </c>
      <c r="AI4061" s="68" t="s">
        <v>2254</v>
      </c>
      <c r="AJ4061" s="67">
        <v>0</v>
      </c>
      <c r="AK4061" s="69">
        <v>500000</v>
      </c>
    </row>
    <row r="4062" spans="30:37" ht="12" customHeight="1" x14ac:dyDescent="0.2">
      <c r="AD4062" s="63">
        <v>36592</v>
      </c>
      <c r="AE4062" s="64">
        <v>36617</v>
      </c>
      <c r="AF4062" s="68" t="s">
        <v>711</v>
      </c>
      <c r="AG4062" s="66" t="s">
        <v>716</v>
      </c>
      <c r="AH4062" s="67">
        <v>2.79</v>
      </c>
      <c r="AI4062" s="68" t="s">
        <v>2254</v>
      </c>
      <c r="AJ4062" s="67">
        <v>0</v>
      </c>
      <c r="AK4062" s="69">
        <v>2000000</v>
      </c>
    </row>
    <row r="4063" spans="30:37" ht="12" customHeight="1" x14ac:dyDescent="0.2">
      <c r="AD4063" s="63">
        <v>36592</v>
      </c>
      <c r="AE4063" s="64">
        <v>36617</v>
      </c>
      <c r="AF4063" s="68" t="s">
        <v>711</v>
      </c>
      <c r="AG4063" s="66" t="s">
        <v>716</v>
      </c>
      <c r="AH4063" s="67">
        <v>2.83</v>
      </c>
      <c r="AI4063" s="68" t="s">
        <v>2254</v>
      </c>
      <c r="AJ4063" s="67">
        <v>0</v>
      </c>
      <c r="AK4063" s="69">
        <v>-2000000</v>
      </c>
    </row>
    <row r="4064" spans="30:37" ht="12" customHeight="1" x14ac:dyDescent="0.2">
      <c r="AD4064" s="63">
        <v>36592</v>
      </c>
      <c r="AE4064" s="64">
        <v>36617</v>
      </c>
      <c r="AF4064" s="68" t="s">
        <v>711</v>
      </c>
      <c r="AG4064" s="66" t="s">
        <v>716</v>
      </c>
      <c r="AH4064" s="67">
        <v>2.82</v>
      </c>
      <c r="AI4064" s="68" t="s">
        <v>2254</v>
      </c>
      <c r="AJ4064" s="67">
        <v>0</v>
      </c>
      <c r="AK4064" s="69">
        <v>-1000000</v>
      </c>
    </row>
    <row r="4065" spans="30:37" ht="12" customHeight="1" x14ac:dyDescent="0.2">
      <c r="AD4065" s="63">
        <v>36593</v>
      </c>
      <c r="AE4065" s="64">
        <v>36617</v>
      </c>
      <c r="AF4065" s="68" t="s">
        <v>715</v>
      </c>
      <c r="AG4065" s="66" t="s">
        <v>717</v>
      </c>
      <c r="AH4065" s="67">
        <v>2.75</v>
      </c>
      <c r="AI4065" s="68" t="s">
        <v>2254</v>
      </c>
      <c r="AJ4065" s="67">
        <v>0</v>
      </c>
      <c r="AK4065" s="69">
        <v>-2000000</v>
      </c>
    </row>
    <row r="4066" spans="30:37" ht="12" customHeight="1" x14ac:dyDescent="0.2">
      <c r="AD4066" s="63">
        <v>36593</v>
      </c>
      <c r="AE4066" s="64">
        <v>36617</v>
      </c>
      <c r="AF4066" s="68" t="s">
        <v>715</v>
      </c>
      <c r="AG4066" s="66" t="s">
        <v>717</v>
      </c>
      <c r="AH4066" s="67">
        <v>2.76</v>
      </c>
      <c r="AI4066" s="68" t="s">
        <v>2254</v>
      </c>
      <c r="AJ4066" s="67">
        <v>0</v>
      </c>
      <c r="AK4066" s="69">
        <v>-1000000</v>
      </c>
    </row>
    <row r="4067" spans="30:37" ht="12" customHeight="1" x14ac:dyDescent="0.2">
      <c r="AD4067" s="63">
        <v>36593</v>
      </c>
      <c r="AE4067" s="64">
        <v>36617</v>
      </c>
      <c r="AF4067" s="68" t="s">
        <v>715</v>
      </c>
      <c r="AG4067" s="66" t="s">
        <v>717</v>
      </c>
      <c r="AH4067" s="67">
        <v>2.75</v>
      </c>
      <c r="AI4067" s="68" t="s">
        <v>2254</v>
      </c>
      <c r="AJ4067" s="67">
        <v>0</v>
      </c>
      <c r="AK4067" s="69">
        <v>-1000000</v>
      </c>
    </row>
    <row r="4068" spans="30:37" ht="12" customHeight="1" x14ac:dyDescent="0.2">
      <c r="AD4068" s="63">
        <v>36593</v>
      </c>
      <c r="AE4068" s="64">
        <v>36617</v>
      </c>
      <c r="AF4068" s="68" t="s">
        <v>715</v>
      </c>
      <c r="AG4068" s="66" t="s">
        <v>717</v>
      </c>
      <c r="AH4068" s="67">
        <v>2.7349999999999999</v>
      </c>
      <c r="AI4068" s="68" t="s">
        <v>2254</v>
      </c>
      <c r="AJ4068" s="67">
        <v>0</v>
      </c>
      <c r="AK4068" s="69">
        <v>-1000000</v>
      </c>
    </row>
    <row r="4069" spans="30:37" ht="12" customHeight="1" x14ac:dyDescent="0.2">
      <c r="AD4069" s="63">
        <v>36594</v>
      </c>
      <c r="AE4069" s="64">
        <v>36617</v>
      </c>
      <c r="AF4069" s="68" t="s">
        <v>718</v>
      </c>
      <c r="AG4069" s="66" t="s">
        <v>719</v>
      </c>
      <c r="AH4069" s="67">
        <v>2.7149999999999999</v>
      </c>
      <c r="AI4069" s="68" t="s">
        <v>2254</v>
      </c>
      <c r="AJ4069" s="67">
        <v>0</v>
      </c>
      <c r="AK4069" s="69">
        <v>-500000</v>
      </c>
    </row>
    <row r="4070" spans="30:37" ht="12" customHeight="1" x14ac:dyDescent="0.2">
      <c r="AD4070" s="63">
        <v>36594</v>
      </c>
      <c r="AE4070" s="64">
        <v>36617</v>
      </c>
      <c r="AF4070" s="68" t="s">
        <v>718</v>
      </c>
      <c r="AG4070" s="66" t="s">
        <v>719</v>
      </c>
      <c r="AH4070" s="67">
        <v>2.7</v>
      </c>
      <c r="AI4070" s="68" t="s">
        <v>2254</v>
      </c>
      <c r="AJ4070" s="67">
        <v>0</v>
      </c>
      <c r="AK4070" s="69">
        <v>-500000</v>
      </c>
    </row>
    <row r="4071" spans="30:37" ht="12" customHeight="1" x14ac:dyDescent="0.2">
      <c r="AD4071" s="63">
        <v>36594</v>
      </c>
      <c r="AE4071" s="64">
        <v>36617</v>
      </c>
      <c r="AF4071" s="68" t="s">
        <v>718</v>
      </c>
      <c r="AG4071" s="66" t="s">
        <v>719</v>
      </c>
      <c r="AH4071" s="67">
        <v>2.6924999999999999</v>
      </c>
      <c r="AI4071" s="68" t="s">
        <v>2254</v>
      </c>
      <c r="AJ4071" s="67">
        <v>0</v>
      </c>
      <c r="AK4071" s="69">
        <v>-1000000</v>
      </c>
    </row>
    <row r="4072" spans="30:37" ht="12" customHeight="1" x14ac:dyDescent="0.2">
      <c r="AD4072" s="63">
        <v>36594</v>
      </c>
      <c r="AE4072" s="64">
        <v>36617</v>
      </c>
      <c r="AF4072" s="68" t="s">
        <v>718</v>
      </c>
      <c r="AG4072" s="66" t="s">
        <v>719</v>
      </c>
      <c r="AH4072" s="67">
        <v>2.7</v>
      </c>
      <c r="AI4072" s="68" t="s">
        <v>2254</v>
      </c>
      <c r="AJ4072" s="67">
        <v>0</v>
      </c>
      <c r="AK4072" s="69">
        <v>-1000000</v>
      </c>
    </row>
    <row r="4073" spans="30:37" ht="12" customHeight="1" x14ac:dyDescent="0.2">
      <c r="AD4073" s="63">
        <v>36594</v>
      </c>
      <c r="AE4073" s="64">
        <v>36617</v>
      </c>
      <c r="AF4073" s="68" t="s">
        <v>718</v>
      </c>
      <c r="AG4073" s="66" t="s">
        <v>719</v>
      </c>
      <c r="AH4073" s="67">
        <v>2.7374999999999998</v>
      </c>
      <c r="AI4073" s="68" t="s">
        <v>2254</v>
      </c>
      <c r="AJ4073" s="67">
        <v>0</v>
      </c>
      <c r="AK4073" s="69">
        <v>-1000000</v>
      </c>
    </row>
    <row r="4074" spans="30:37" ht="12" customHeight="1" x14ac:dyDescent="0.2">
      <c r="AD4074" s="63">
        <v>36595</v>
      </c>
      <c r="AE4074" s="64">
        <v>36617</v>
      </c>
      <c r="AF4074" s="68" t="s">
        <v>752</v>
      </c>
      <c r="AG4074" s="66" t="s">
        <v>753</v>
      </c>
      <c r="AH4074" s="67">
        <v>2.8</v>
      </c>
      <c r="AI4074" s="68" t="s">
        <v>2254</v>
      </c>
      <c r="AJ4074" s="67">
        <v>0</v>
      </c>
      <c r="AK4074" s="69">
        <v>-1000000</v>
      </c>
    </row>
    <row r="4075" spans="30:37" ht="12" customHeight="1" x14ac:dyDescent="0.2">
      <c r="AD4075" s="63">
        <v>36598</v>
      </c>
      <c r="AE4075" s="64">
        <v>36617</v>
      </c>
      <c r="AF4075" s="68" t="s">
        <v>754</v>
      </c>
      <c r="AG4075" s="66" t="s">
        <v>755</v>
      </c>
      <c r="AH4075" s="67">
        <v>2.8149999999999999</v>
      </c>
      <c r="AI4075" s="68" t="s">
        <v>2254</v>
      </c>
      <c r="AJ4075" s="67">
        <v>0</v>
      </c>
      <c r="AK4075" s="69">
        <v>1000000</v>
      </c>
    </row>
    <row r="4076" spans="30:37" ht="12" customHeight="1" x14ac:dyDescent="0.2">
      <c r="AD4076" s="63">
        <v>36598</v>
      </c>
      <c r="AE4076" s="64">
        <v>36617</v>
      </c>
      <c r="AF4076" s="68" t="s">
        <v>754</v>
      </c>
      <c r="AG4076" s="66" t="s">
        <v>755</v>
      </c>
      <c r="AH4076" s="67">
        <v>2.8374999999999999</v>
      </c>
      <c r="AI4076" s="68" t="s">
        <v>2254</v>
      </c>
      <c r="AJ4076" s="67">
        <v>0</v>
      </c>
      <c r="AK4076" s="69">
        <v>1000000</v>
      </c>
    </row>
    <row r="4077" spans="30:37" ht="12" customHeight="1" x14ac:dyDescent="0.2">
      <c r="AD4077" s="63">
        <v>36598</v>
      </c>
      <c r="AE4077" s="64">
        <v>36617</v>
      </c>
      <c r="AF4077" s="68" t="s">
        <v>754</v>
      </c>
      <c r="AG4077" s="66" t="s">
        <v>755</v>
      </c>
      <c r="AH4077" s="67">
        <v>2.8450000000000002</v>
      </c>
      <c r="AI4077" s="68" t="s">
        <v>2254</v>
      </c>
      <c r="AJ4077" s="67">
        <v>0</v>
      </c>
      <c r="AK4077" s="69">
        <v>600000</v>
      </c>
    </row>
    <row r="4078" spans="30:37" ht="12" customHeight="1" x14ac:dyDescent="0.2">
      <c r="AD4078" s="63">
        <v>36598</v>
      </c>
      <c r="AE4078" s="64">
        <v>36617</v>
      </c>
      <c r="AF4078" s="68" t="s">
        <v>754</v>
      </c>
      <c r="AG4078" s="66" t="s">
        <v>755</v>
      </c>
      <c r="AH4078" s="67">
        <v>2.855</v>
      </c>
      <c r="AI4078" s="68" t="s">
        <v>2254</v>
      </c>
      <c r="AJ4078" s="67">
        <v>0</v>
      </c>
      <c r="AK4078" s="69">
        <v>1000000</v>
      </c>
    </row>
    <row r="4079" spans="30:37" ht="12" customHeight="1" x14ac:dyDescent="0.2">
      <c r="AD4079" s="63">
        <v>36598</v>
      </c>
      <c r="AE4079" s="64">
        <v>36617</v>
      </c>
      <c r="AF4079" s="68" t="s">
        <v>754</v>
      </c>
      <c r="AG4079" s="66" t="s">
        <v>755</v>
      </c>
      <c r="AH4079" s="67">
        <v>2.855</v>
      </c>
      <c r="AI4079" s="68" t="s">
        <v>2254</v>
      </c>
      <c r="AJ4079" s="67">
        <v>0</v>
      </c>
      <c r="AK4079" s="69">
        <v>1000000</v>
      </c>
    </row>
    <row r="4080" spans="30:37" ht="12" customHeight="1" x14ac:dyDescent="0.2">
      <c r="AD4080" s="63">
        <v>36598</v>
      </c>
      <c r="AE4080" s="64">
        <v>36617</v>
      </c>
      <c r="AF4080" s="68" t="s">
        <v>754</v>
      </c>
      <c r="AG4080" s="66" t="s">
        <v>755</v>
      </c>
      <c r="AH4080" s="67">
        <v>2.8650000000000002</v>
      </c>
      <c r="AI4080" s="68" t="s">
        <v>2254</v>
      </c>
      <c r="AJ4080" s="67">
        <v>0</v>
      </c>
      <c r="AK4080" s="69">
        <v>1000000</v>
      </c>
    </row>
    <row r="4081" spans="30:37" ht="12" customHeight="1" x14ac:dyDescent="0.2">
      <c r="AD4081" s="63">
        <v>36599</v>
      </c>
      <c r="AE4081" s="64">
        <v>36617</v>
      </c>
      <c r="AF4081" s="68" t="s">
        <v>756</v>
      </c>
      <c r="AG4081" s="66" t="s">
        <v>757</v>
      </c>
      <c r="AH4081" s="67">
        <v>2.855</v>
      </c>
      <c r="AI4081" s="68" t="s">
        <v>2254</v>
      </c>
      <c r="AJ4081" s="67">
        <v>0</v>
      </c>
      <c r="AK4081" s="69">
        <v>1000000</v>
      </c>
    </row>
    <row r="4082" spans="30:37" ht="12" customHeight="1" x14ac:dyDescent="0.2">
      <c r="AD4082" s="63">
        <v>36599</v>
      </c>
      <c r="AE4082" s="64">
        <v>36617</v>
      </c>
      <c r="AF4082" s="68" t="s">
        <v>756</v>
      </c>
      <c r="AG4082" s="66" t="s">
        <v>757</v>
      </c>
      <c r="AH4082" s="67">
        <v>2.835</v>
      </c>
      <c r="AI4082" s="68" t="s">
        <v>2254</v>
      </c>
      <c r="AJ4082" s="67">
        <v>0</v>
      </c>
      <c r="AK4082" s="69">
        <v>1000000</v>
      </c>
    </row>
    <row r="4083" spans="30:37" ht="12" customHeight="1" x14ac:dyDescent="0.2">
      <c r="AD4083" s="63">
        <v>36600</v>
      </c>
      <c r="AE4083" s="64">
        <v>36617</v>
      </c>
      <c r="AF4083" s="68" t="s">
        <v>758</v>
      </c>
      <c r="AG4083" s="66" t="s">
        <v>759</v>
      </c>
      <c r="AH4083" s="67">
        <v>2.8</v>
      </c>
      <c r="AI4083" s="68" t="s">
        <v>2254</v>
      </c>
      <c r="AJ4083" s="67">
        <v>0</v>
      </c>
      <c r="AK4083" s="69">
        <v>2000000</v>
      </c>
    </row>
    <row r="4084" spans="30:37" ht="12" customHeight="1" x14ac:dyDescent="0.2">
      <c r="AD4084" s="63">
        <v>36600</v>
      </c>
      <c r="AE4084" s="64">
        <v>36617</v>
      </c>
      <c r="AF4084" s="68" t="s">
        <v>758</v>
      </c>
      <c r="AG4084" s="66" t="s">
        <v>759</v>
      </c>
      <c r="AH4084" s="67">
        <v>2.77</v>
      </c>
      <c r="AI4084" s="68" t="s">
        <v>2254</v>
      </c>
      <c r="AJ4084" s="67">
        <v>0</v>
      </c>
      <c r="AK4084" s="69">
        <v>-2000000</v>
      </c>
    </row>
    <row r="4085" spans="30:37" ht="12" customHeight="1" x14ac:dyDescent="0.2">
      <c r="AD4085" s="63">
        <v>36600</v>
      </c>
      <c r="AE4085" s="64">
        <v>36617</v>
      </c>
      <c r="AF4085" s="68" t="s">
        <v>758</v>
      </c>
      <c r="AG4085" s="66" t="s">
        <v>759</v>
      </c>
      <c r="AH4085" s="67">
        <v>2.7650000000000001</v>
      </c>
      <c r="AI4085" s="68" t="s">
        <v>2254</v>
      </c>
      <c r="AJ4085" s="67">
        <v>0</v>
      </c>
      <c r="AK4085" s="69">
        <v>1000000</v>
      </c>
    </row>
    <row r="4086" spans="30:37" ht="12" customHeight="1" x14ac:dyDescent="0.2">
      <c r="AD4086" s="63">
        <v>36600</v>
      </c>
      <c r="AE4086" s="64">
        <v>36617</v>
      </c>
      <c r="AF4086" s="68" t="s">
        <v>758</v>
      </c>
      <c r="AG4086" s="66" t="s">
        <v>759</v>
      </c>
      <c r="AH4086" s="67">
        <v>2.8</v>
      </c>
      <c r="AI4086" s="68" t="s">
        <v>2254</v>
      </c>
      <c r="AJ4086" s="67">
        <v>0</v>
      </c>
      <c r="AK4086" s="69">
        <v>-2500000</v>
      </c>
    </row>
    <row r="4087" spans="30:37" ht="12" customHeight="1" x14ac:dyDescent="0.2">
      <c r="AD4087" s="63">
        <v>36600</v>
      </c>
      <c r="AE4087" s="64">
        <v>36617</v>
      </c>
      <c r="AF4087" s="68" t="s">
        <v>758</v>
      </c>
      <c r="AG4087" s="66" t="s">
        <v>759</v>
      </c>
      <c r="AH4087" s="67">
        <v>2.8650000000000002</v>
      </c>
      <c r="AI4087" s="68" t="s">
        <v>2254</v>
      </c>
      <c r="AJ4087" s="67">
        <v>0</v>
      </c>
      <c r="AK4087" s="69">
        <v>-1000000</v>
      </c>
    </row>
    <row r="4088" spans="30:37" ht="12" customHeight="1" x14ac:dyDescent="0.2">
      <c r="AD4088" s="63">
        <v>36600</v>
      </c>
      <c r="AE4088" s="64">
        <v>36617</v>
      </c>
      <c r="AF4088" s="68" t="s">
        <v>758</v>
      </c>
      <c r="AG4088" s="66" t="s">
        <v>759</v>
      </c>
      <c r="AH4088" s="67">
        <v>2.875</v>
      </c>
      <c r="AI4088" s="68" t="s">
        <v>2254</v>
      </c>
      <c r="AJ4088" s="67">
        <v>0</v>
      </c>
      <c r="AK4088" s="69">
        <v>-1000000</v>
      </c>
    </row>
    <row r="4089" spans="30:37" ht="12" customHeight="1" x14ac:dyDescent="0.2">
      <c r="AD4089" s="63">
        <v>36600</v>
      </c>
      <c r="AE4089" s="64">
        <v>36617</v>
      </c>
      <c r="AF4089" s="68" t="s">
        <v>758</v>
      </c>
      <c r="AG4089" s="66" t="s">
        <v>759</v>
      </c>
      <c r="AH4089" s="67">
        <v>2.8650000000000002</v>
      </c>
      <c r="AI4089" s="68" t="s">
        <v>2254</v>
      </c>
      <c r="AJ4089" s="67">
        <v>0</v>
      </c>
      <c r="AK4089" s="69">
        <v>-1000000</v>
      </c>
    </row>
    <row r="4090" spans="30:37" ht="12" customHeight="1" x14ac:dyDescent="0.2">
      <c r="AD4090" s="63">
        <v>36600</v>
      </c>
      <c r="AE4090" s="64">
        <v>36617</v>
      </c>
      <c r="AF4090" s="68" t="s">
        <v>758</v>
      </c>
      <c r="AG4090" s="66" t="s">
        <v>759</v>
      </c>
      <c r="AH4090" s="67">
        <v>2.8525</v>
      </c>
      <c r="AI4090" s="68" t="s">
        <v>2254</v>
      </c>
      <c r="AJ4090" s="67">
        <v>0</v>
      </c>
      <c r="AK4090" s="69">
        <v>-1000000</v>
      </c>
    </row>
    <row r="4091" spans="30:37" ht="12" customHeight="1" x14ac:dyDescent="0.2">
      <c r="AD4091" s="63">
        <v>36600</v>
      </c>
      <c r="AE4091" s="64">
        <v>36617</v>
      </c>
      <c r="AF4091" s="68" t="s">
        <v>758</v>
      </c>
      <c r="AG4091" s="66" t="s">
        <v>759</v>
      </c>
      <c r="AH4091" s="67">
        <v>2.87</v>
      </c>
      <c r="AI4091" s="68" t="s">
        <v>2254</v>
      </c>
      <c r="AJ4091" s="67">
        <v>0</v>
      </c>
      <c r="AK4091" s="69">
        <v>-1000000</v>
      </c>
    </row>
    <row r="4092" spans="30:37" ht="12" customHeight="1" x14ac:dyDescent="0.2">
      <c r="AD4092" s="63">
        <v>36601</v>
      </c>
      <c r="AE4092" s="64">
        <v>36617</v>
      </c>
      <c r="AF4092" s="68" t="s">
        <v>760</v>
      </c>
      <c r="AG4092" s="66" t="s">
        <v>761</v>
      </c>
      <c r="AH4092" s="67">
        <v>2.8650000000000002</v>
      </c>
      <c r="AI4092" s="68" t="s">
        <v>2254</v>
      </c>
      <c r="AJ4092" s="67">
        <v>0</v>
      </c>
      <c r="AK4092" s="69">
        <v>1000000</v>
      </c>
    </row>
    <row r="4093" spans="30:37" ht="12" customHeight="1" x14ac:dyDescent="0.2">
      <c r="AD4093" s="63">
        <v>36601</v>
      </c>
      <c r="AE4093" s="64">
        <v>36617</v>
      </c>
      <c r="AF4093" s="68" t="s">
        <v>760</v>
      </c>
      <c r="AG4093" s="66" t="s">
        <v>761</v>
      </c>
      <c r="AH4093" s="67">
        <v>2.85</v>
      </c>
      <c r="AI4093" s="68" t="s">
        <v>2254</v>
      </c>
      <c r="AJ4093" s="67">
        <v>0</v>
      </c>
      <c r="AK4093" s="69">
        <v>100000</v>
      </c>
    </row>
    <row r="4094" spans="30:37" ht="12" customHeight="1" x14ac:dyDescent="0.2">
      <c r="AD4094" s="63">
        <v>36601</v>
      </c>
      <c r="AE4094" s="64">
        <v>36617</v>
      </c>
      <c r="AF4094" s="68" t="s">
        <v>760</v>
      </c>
      <c r="AG4094" s="66" t="s">
        <v>761</v>
      </c>
      <c r="AH4094" s="67">
        <v>2.855</v>
      </c>
      <c r="AI4094" s="68" t="s">
        <v>2254</v>
      </c>
      <c r="AJ4094" s="67">
        <v>0</v>
      </c>
      <c r="AK4094" s="69">
        <v>900000</v>
      </c>
    </row>
    <row r="4095" spans="30:37" ht="12" customHeight="1" x14ac:dyDescent="0.2">
      <c r="AD4095" s="63">
        <v>36601</v>
      </c>
      <c r="AE4095" s="64">
        <v>36617</v>
      </c>
      <c r="AF4095" s="68" t="s">
        <v>760</v>
      </c>
      <c r="AG4095" s="66" t="s">
        <v>761</v>
      </c>
      <c r="AH4095" s="67">
        <v>2.86</v>
      </c>
      <c r="AI4095" s="68" t="s">
        <v>2254</v>
      </c>
      <c r="AJ4095" s="67">
        <v>0</v>
      </c>
      <c r="AK4095" s="69">
        <v>-1000000</v>
      </c>
    </row>
    <row r="4096" spans="30:37" ht="12" customHeight="1" x14ac:dyDescent="0.2">
      <c r="AD4096" s="63">
        <v>36601</v>
      </c>
      <c r="AE4096" s="64">
        <v>36617</v>
      </c>
      <c r="AF4096" s="68" t="s">
        <v>760</v>
      </c>
      <c r="AG4096" s="66" t="s">
        <v>761</v>
      </c>
      <c r="AH4096" s="67">
        <v>2.8450000000000002</v>
      </c>
      <c r="AI4096" s="68" t="s">
        <v>2254</v>
      </c>
      <c r="AJ4096" s="67">
        <v>0</v>
      </c>
      <c r="AK4096" s="69">
        <v>1000000</v>
      </c>
    </row>
    <row r="4097" spans="30:37" ht="12" customHeight="1" x14ac:dyDescent="0.2">
      <c r="AD4097" s="63">
        <v>36602</v>
      </c>
      <c r="AE4097" s="64">
        <v>36617</v>
      </c>
      <c r="AF4097" s="68" t="s">
        <v>762</v>
      </c>
      <c r="AG4097" s="66" t="s">
        <v>763</v>
      </c>
      <c r="AH4097" s="67">
        <v>2.8149999999999999</v>
      </c>
      <c r="AI4097" s="68" t="s">
        <v>2254</v>
      </c>
      <c r="AJ4097" s="67">
        <v>0</v>
      </c>
      <c r="AK4097" s="69">
        <v>1000000</v>
      </c>
    </row>
    <row r="4098" spans="30:37" ht="12" customHeight="1" x14ac:dyDescent="0.2">
      <c r="AD4098" s="63">
        <v>36602</v>
      </c>
      <c r="AE4098" s="64">
        <v>36617</v>
      </c>
      <c r="AF4098" s="68" t="s">
        <v>762</v>
      </c>
      <c r="AG4098" s="66" t="s">
        <v>763</v>
      </c>
      <c r="AH4098" s="67">
        <v>2.8050000000000002</v>
      </c>
      <c r="AI4098" s="68" t="s">
        <v>2254</v>
      </c>
      <c r="AJ4098" s="67">
        <v>0</v>
      </c>
      <c r="AK4098" s="69">
        <v>3000000</v>
      </c>
    </row>
    <row r="4099" spans="30:37" ht="12" customHeight="1" x14ac:dyDescent="0.2">
      <c r="AD4099" s="63">
        <v>36602</v>
      </c>
      <c r="AE4099" s="64">
        <v>36617</v>
      </c>
      <c r="AF4099" s="68" t="s">
        <v>762</v>
      </c>
      <c r="AG4099" s="66" t="s">
        <v>763</v>
      </c>
      <c r="AH4099" s="67">
        <v>2.79</v>
      </c>
      <c r="AI4099" s="68" t="s">
        <v>2254</v>
      </c>
      <c r="AJ4099" s="67">
        <v>0</v>
      </c>
      <c r="AK4099" s="69">
        <v>1000000</v>
      </c>
    </row>
    <row r="4100" spans="30:37" ht="12" customHeight="1" x14ac:dyDescent="0.2">
      <c r="AD4100" s="63">
        <v>36606</v>
      </c>
      <c r="AE4100" s="64">
        <v>36617</v>
      </c>
      <c r="AF4100" s="68" t="s">
        <v>764</v>
      </c>
      <c r="AG4100" s="66" t="s">
        <v>765</v>
      </c>
      <c r="AH4100" s="67">
        <v>2.75</v>
      </c>
      <c r="AI4100" s="68" t="s">
        <v>2254</v>
      </c>
      <c r="AJ4100" s="67">
        <v>0</v>
      </c>
      <c r="AK4100" s="69">
        <v>1000000</v>
      </c>
    </row>
    <row r="4101" spans="30:37" ht="12" customHeight="1" x14ac:dyDescent="0.2">
      <c r="AD4101" s="63">
        <v>36608</v>
      </c>
      <c r="AE4101" s="64">
        <v>36617</v>
      </c>
      <c r="AF4101" s="68" t="s">
        <v>766</v>
      </c>
      <c r="AG4101" s="66" t="s">
        <v>767</v>
      </c>
      <c r="AH4101" s="67">
        <v>2.7549999999999999</v>
      </c>
      <c r="AI4101" s="68" t="s">
        <v>2254</v>
      </c>
      <c r="AJ4101" s="67">
        <v>0</v>
      </c>
      <c r="AK4101" s="69">
        <v>1000000</v>
      </c>
    </row>
    <row r="4102" spans="30:37" ht="12" customHeight="1" x14ac:dyDescent="0.2">
      <c r="AD4102" s="63">
        <v>36608</v>
      </c>
      <c r="AE4102" s="64">
        <v>36617</v>
      </c>
      <c r="AF4102" s="68" t="s">
        <v>766</v>
      </c>
      <c r="AG4102" s="66" t="s">
        <v>767</v>
      </c>
      <c r="AH4102" s="67">
        <v>2.83</v>
      </c>
      <c r="AI4102" s="68" t="s">
        <v>2254</v>
      </c>
      <c r="AJ4102" s="67">
        <v>0</v>
      </c>
      <c r="AK4102" s="69">
        <v>-1000000</v>
      </c>
    </row>
    <row r="4103" spans="30:37" ht="12" customHeight="1" x14ac:dyDescent="0.2">
      <c r="AD4103" s="63">
        <v>36608</v>
      </c>
      <c r="AE4103" s="64">
        <v>36617</v>
      </c>
      <c r="AF4103" s="68" t="s">
        <v>766</v>
      </c>
      <c r="AG4103" s="66" t="s">
        <v>767</v>
      </c>
      <c r="AH4103" s="67">
        <v>2.84</v>
      </c>
      <c r="AI4103" s="68" t="s">
        <v>2254</v>
      </c>
      <c r="AJ4103" s="67">
        <v>0</v>
      </c>
      <c r="AK4103" s="69">
        <v>-1000000</v>
      </c>
    </row>
    <row r="4104" spans="30:37" ht="12" customHeight="1" x14ac:dyDescent="0.2">
      <c r="AD4104" s="63">
        <v>36608</v>
      </c>
      <c r="AE4104" s="64">
        <v>36617</v>
      </c>
      <c r="AF4104" s="68" t="s">
        <v>766</v>
      </c>
      <c r="AG4104" s="66" t="s">
        <v>767</v>
      </c>
      <c r="AH4104" s="67">
        <v>2.8450000000000002</v>
      </c>
      <c r="AI4104" s="68" t="s">
        <v>2254</v>
      </c>
      <c r="AJ4104" s="67">
        <v>0</v>
      </c>
      <c r="AK4104" s="69">
        <v>-1000000</v>
      </c>
    </row>
    <row r="4105" spans="30:37" ht="12" customHeight="1" x14ac:dyDescent="0.2">
      <c r="AD4105" s="63">
        <v>36608</v>
      </c>
      <c r="AE4105" s="64">
        <v>36617</v>
      </c>
      <c r="AF4105" s="68" t="s">
        <v>766</v>
      </c>
      <c r="AG4105" s="66" t="s">
        <v>767</v>
      </c>
      <c r="AH4105" s="67">
        <v>2.835</v>
      </c>
      <c r="AI4105" s="68" t="s">
        <v>2254</v>
      </c>
      <c r="AJ4105" s="67">
        <v>0</v>
      </c>
      <c r="AK4105" s="69">
        <v>-1000000</v>
      </c>
    </row>
    <row r="4106" spans="30:37" ht="12" customHeight="1" x14ac:dyDescent="0.2">
      <c r="AD4106" s="63">
        <v>36609</v>
      </c>
      <c r="AE4106" s="64">
        <v>36617</v>
      </c>
      <c r="AF4106" s="68" t="s">
        <v>768</v>
      </c>
      <c r="AG4106" s="66" t="s">
        <v>769</v>
      </c>
      <c r="AH4106" s="67">
        <v>2.855</v>
      </c>
      <c r="AI4106" s="68" t="s">
        <v>2254</v>
      </c>
      <c r="AJ4106" s="67">
        <v>0</v>
      </c>
      <c r="AK4106" s="69">
        <v>1500000</v>
      </c>
    </row>
    <row r="4107" spans="30:37" ht="12" customHeight="1" x14ac:dyDescent="0.2">
      <c r="AD4107" s="63">
        <v>36609</v>
      </c>
      <c r="AE4107" s="64">
        <v>36617</v>
      </c>
      <c r="AF4107" s="68" t="s">
        <v>768</v>
      </c>
      <c r="AG4107" s="66" t="s">
        <v>769</v>
      </c>
      <c r="AH4107" s="67">
        <v>2.85</v>
      </c>
      <c r="AI4107" s="68" t="s">
        <v>2254</v>
      </c>
      <c r="AJ4107" s="67">
        <v>0</v>
      </c>
      <c r="AK4107" s="69">
        <v>500000</v>
      </c>
    </row>
    <row r="4108" spans="30:37" ht="12" customHeight="1" x14ac:dyDescent="0.2">
      <c r="AD4108" s="63">
        <v>36609</v>
      </c>
      <c r="AE4108" s="64">
        <v>36617</v>
      </c>
      <c r="AF4108" s="68" t="s">
        <v>768</v>
      </c>
      <c r="AG4108" s="66" t="s">
        <v>769</v>
      </c>
      <c r="AH4108" s="67">
        <v>2.8275000000000001</v>
      </c>
      <c r="AI4108" s="68" t="s">
        <v>2254</v>
      </c>
      <c r="AJ4108" s="67">
        <v>0</v>
      </c>
      <c r="AK4108" s="69">
        <v>1000000</v>
      </c>
    </row>
    <row r="4109" spans="30:37" ht="12" customHeight="1" x14ac:dyDescent="0.2">
      <c r="AD4109" s="63">
        <v>36609</v>
      </c>
      <c r="AE4109" s="64">
        <v>36617</v>
      </c>
      <c r="AF4109" s="68" t="s">
        <v>768</v>
      </c>
      <c r="AG4109" s="66" t="s">
        <v>769</v>
      </c>
      <c r="AH4109" s="67">
        <v>2.85</v>
      </c>
      <c r="AI4109" s="68" t="s">
        <v>2254</v>
      </c>
      <c r="AJ4109" s="67">
        <v>0</v>
      </c>
      <c r="AK4109" s="69">
        <v>1000000</v>
      </c>
    </row>
    <row r="4110" spans="30:37" ht="12" customHeight="1" x14ac:dyDescent="0.2">
      <c r="AD4110" s="63">
        <v>36609</v>
      </c>
      <c r="AE4110" s="64">
        <v>36617</v>
      </c>
      <c r="AF4110" s="68" t="s">
        <v>768</v>
      </c>
      <c r="AG4110" s="66" t="s">
        <v>769</v>
      </c>
      <c r="AH4110" s="67">
        <v>2.86</v>
      </c>
      <c r="AI4110" s="68" t="s">
        <v>2254</v>
      </c>
      <c r="AJ4110" s="67">
        <v>0</v>
      </c>
      <c r="AK4110" s="69">
        <v>1000000</v>
      </c>
    </row>
    <row r="4111" spans="30:37" ht="12" customHeight="1" x14ac:dyDescent="0.2">
      <c r="AD4111" s="63">
        <v>36609</v>
      </c>
      <c r="AE4111" s="64">
        <v>36617</v>
      </c>
      <c r="AF4111" s="68" t="s">
        <v>768</v>
      </c>
      <c r="AG4111" s="66" t="s">
        <v>769</v>
      </c>
      <c r="AH4111" s="67">
        <v>2.84</v>
      </c>
      <c r="AI4111" s="68" t="s">
        <v>2254</v>
      </c>
      <c r="AJ4111" s="67">
        <v>0</v>
      </c>
      <c r="AK4111" s="69">
        <v>1000000</v>
      </c>
    </row>
    <row r="4112" spans="30:37" ht="12" customHeight="1" x14ac:dyDescent="0.2">
      <c r="AD4112" s="63">
        <v>36612</v>
      </c>
      <c r="AE4112" s="64">
        <v>36617</v>
      </c>
      <c r="AF4112" s="68" t="s">
        <v>770</v>
      </c>
      <c r="AG4112" s="66" t="s">
        <v>771</v>
      </c>
      <c r="AH4112" s="67">
        <v>2.875</v>
      </c>
      <c r="AI4112" s="68" t="s">
        <v>2254</v>
      </c>
      <c r="AJ4112" s="67">
        <v>0</v>
      </c>
      <c r="AK4112" s="69">
        <v>1000000</v>
      </c>
    </row>
    <row r="4113" spans="30:37" ht="12" customHeight="1" x14ac:dyDescent="0.2">
      <c r="AD4113" s="63">
        <v>36612</v>
      </c>
      <c r="AE4113" s="64">
        <v>36617</v>
      </c>
      <c r="AF4113" s="68" t="s">
        <v>770</v>
      </c>
      <c r="AG4113" s="66" t="s">
        <v>772</v>
      </c>
      <c r="AH4113" s="67">
        <v>2.9140000000000001</v>
      </c>
      <c r="AI4113" s="68" t="s">
        <v>2254</v>
      </c>
      <c r="AJ4113" s="67">
        <v>0</v>
      </c>
      <c r="AK4113" s="69">
        <v>-200000</v>
      </c>
    </row>
    <row r="4114" spans="30:37" ht="12" customHeight="1" x14ac:dyDescent="0.2">
      <c r="AD4114" s="63">
        <v>36613</v>
      </c>
      <c r="AE4114" s="64">
        <v>36617</v>
      </c>
      <c r="AF4114" s="68" t="s">
        <v>773</v>
      </c>
      <c r="AG4114" s="66" t="s">
        <v>774</v>
      </c>
      <c r="AH4114" s="67">
        <v>2.9350000000000001</v>
      </c>
      <c r="AI4114" s="68" t="s">
        <v>2254</v>
      </c>
      <c r="AJ4114" s="67">
        <v>0</v>
      </c>
      <c r="AK4114" s="69">
        <v>-750000</v>
      </c>
    </row>
    <row r="4115" spans="30:37" ht="12" customHeight="1" x14ac:dyDescent="0.2">
      <c r="AD4115" s="63">
        <v>36613</v>
      </c>
      <c r="AE4115" s="64">
        <v>36617</v>
      </c>
      <c r="AF4115" s="68" t="s">
        <v>773</v>
      </c>
      <c r="AG4115" s="66" t="s">
        <v>775</v>
      </c>
      <c r="AH4115" s="67">
        <v>2.9550000000000001</v>
      </c>
      <c r="AI4115" s="68" t="s">
        <v>2254</v>
      </c>
      <c r="AJ4115" s="67">
        <v>0</v>
      </c>
      <c r="AK4115" s="69">
        <v>2000000</v>
      </c>
    </row>
    <row r="4116" spans="30:37" ht="12" customHeight="1" x14ac:dyDescent="0.2">
      <c r="AD4116" s="63">
        <v>36613</v>
      </c>
      <c r="AE4116" s="64">
        <v>36617</v>
      </c>
      <c r="AF4116" s="68" t="s">
        <v>773</v>
      </c>
      <c r="AG4116" s="66" t="s">
        <v>775</v>
      </c>
      <c r="AH4116" s="67">
        <v>2.915</v>
      </c>
      <c r="AI4116" s="68" t="s">
        <v>2254</v>
      </c>
      <c r="AJ4116" s="67">
        <v>0</v>
      </c>
      <c r="AK4116" s="69">
        <v>1000000</v>
      </c>
    </row>
    <row r="4117" spans="30:37" ht="12" customHeight="1" x14ac:dyDescent="0.2">
      <c r="AD4117" s="63">
        <v>36614</v>
      </c>
      <c r="AE4117" s="64">
        <v>36617</v>
      </c>
      <c r="AF4117" s="68" t="s">
        <v>776</v>
      </c>
      <c r="AG4117" s="66" t="s">
        <v>777</v>
      </c>
      <c r="AH4117" s="67">
        <v>2.9249999999999998</v>
      </c>
      <c r="AI4117" s="68" t="s">
        <v>2254</v>
      </c>
      <c r="AJ4117" s="67">
        <v>0</v>
      </c>
      <c r="AK4117" s="69">
        <v>1000000</v>
      </c>
    </row>
    <row r="4118" spans="30:37" ht="12" customHeight="1" x14ac:dyDescent="0.2">
      <c r="AD4118" s="63">
        <v>36614</v>
      </c>
      <c r="AE4118" s="64">
        <v>36617</v>
      </c>
      <c r="AF4118" s="68" t="s">
        <v>776</v>
      </c>
      <c r="AG4118" s="66" t="s">
        <v>777</v>
      </c>
      <c r="AH4118" s="67">
        <v>2.95</v>
      </c>
      <c r="AI4118" s="68" t="s">
        <v>2254</v>
      </c>
      <c r="AJ4118" s="67">
        <v>0</v>
      </c>
      <c r="AK4118" s="69">
        <v>1000000</v>
      </c>
    </row>
    <row r="4119" spans="30:37" ht="12" customHeight="1" x14ac:dyDescent="0.2">
      <c r="AD4119" s="63">
        <v>36614</v>
      </c>
      <c r="AE4119" s="64">
        <v>36617</v>
      </c>
      <c r="AF4119" s="68" t="s">
        <v>776</v>
      </c>
      <c r="AG4119" s="66" t="s">
        <v>777</v>
      </c>
      <c r="AH4119" s="67">
        <v>2.92</v>
      </c>
      <c r="AI4119" s="68" t="s">
        <v>2254</v>
      </c>
      <c r="AJ4119" s="67">
        <v>0</v>
      </c>
      <c r="AK4119" s="69">
        <v>1000000</v>
      </c>
    </row>
    <row r="4120" spans="30:37" ht="12" customHeight="1" x14ac:dyDescent="0.2">
      <c r="AD4120" s="63">
        <v>36614</v>
      </c>
      <c r="AE4120" s="64">
        <v>36617</v>
      </c>
      <c r="AF4120" s="68" t="s">
        <v>776</v>
      </c>
      <c r="AG4120" s="66" t="s">
        <v>777</v>
      </c>
      <c r="AH4120" s="67">
        <v>2.915</v>
      </c>
      <c r="AI4120" s="68" t="s">
        <v>2254</v>
      </c>
      <c r="AJ4120" s="67">
        <v>0</v>
      </c>
      <c r="AK4120" s="69">
        <v>150000</v>
      </c>
    </row>
    <row r="4121" spans="30:37" ht="11.25" x14ac:dyDescent="0.2">
      <c r="AD4121" s="63">
        <v>36614</v>
      </c>
      <c r="AE4121" s="64">
        <v>36617</v>
      </c>
      <c r="AF4121" s="68" t="s">
        <v>776</v>
      </c>
      <c r="AG4121" s="66" t="s">
        <v>772</v>
      </c>
      <c r="AH4121" s="67">
        <v>2.9350000000000001</v>
      </c>
      <c r="AI4121" s="68" t="s">
        <v>2254</v>
      </c>
      <c r="AJ4121" s="67">
        <v>0</v>
      </c>
      <c r="AK4121" s="69">
        <v>750000</v>
      </c>
    </row>
    <row r="4122" spans="30:37" ht="11.25" x14ac:dyDescent="0.2">
      <c r="AK4122" s="69">
        <f>SUM(AK4006:AK4121)</f>
        <v>6933000</v>
      </c>
    </row>
    <row r="4124" spans="30:37" ht="11.25" x14ac:dyDescent="0.2">
      <c r="AD4124" s="63">
        <v>35312</v>
      </c>
      <c r="AE4124" s="64">
        <v>36647</v>
      </c>
      <c r="AF4124" s="65" t="s">
        <v>5325</v>
      </c>
      <c r="AG4124" s="66" t="s">
        <v>5326</v>
      </c>
      <c r="AH4124" s="67">
        <v>1.87</v>
      </c>
      <c r="AI4124" s="68" t="s">
        <v>2245</v>
      </c>
      <c r="AJ4124" s="67">
        <v>0</v>
      </c>
      <c r="AK4124" s="69">
        <v>1000000</v>
      </c>
    </row>
    <row r="4125" spans="30:37" ht="11.25" x14ac:dyDescent="0.2">
      <c r="AD4125" s="63">
        <v>35495</v>
      </c>
      <c r="AE4125" s="64">
        <v>36647</v>
      </c>
      <c r="AF4125" s="68" t="s">
        <v>4547</v>
      </c>
      <c r="AG4125" s="66" t="s">
        <v>4548</v>
      </c>
      <c r="AH4125" s="67">
        <v>2.1819000000000002</v>
      </c>
      <c r="AI4125" s="68" t="s">
        <v>2280</v>
      </c>
      <c r="AJ4125" s="67">
        <v>0</v>
      </c>
      <c r="AK4125" s="69">
        <v>100000</v>
      </c>
    </row>
    <row r="4126" spans="30:37" ht="11.25" x14ac:dyDescent="0.2">
      <c r="AD4126" s="63">
        <v>35501</v>
      </c>
      <c r="AE4126" s="64">
        <v>36647</v>
      </c>
      <c r="AF4126" s="68" t="s">
        <v>5327</v>
      </c>
      <c r="AG4126" s="66" t="s">
        <v>5328</v>
      </c>
      <c r="AH4126" s="67">
        <v>2.1429999999999998</v>
      </c>
      <c r="AI4126" s="68" t="s">
        <v>2280</v>
      </c>
      <c r="AJ4126" s="67">
        <v>0</v>
      </c>
      <c r="AK4126" s="69">
        <v>6975000</v>
      </c>
    </row>
    <row r="4127" spans="30:37" ht="11.25" x14ac:dyDescent="0.2">
      <c r="AD4127" s="63">
        <v>35530</v>
      </c>
      <c r="AE4127" s="64">
        <v>36647</v>
      </c>
      <c r="AF4127" s="68" t="s">
        <v>3525</v>
      </c>
      <c r="AG4127" s="66" t="s">
        <v>3526</v>
      </c>
      <c r="AH4127" s="67">
        <v>2.1349999999999998</v>
      </c>
      <c r="AI4127" s="68" t="s">
        <v>2254</v>
      </c>
      <c r="AJ4127" s="67">
        <v>0</v>
      </c>
      <c r="AK4127" s="69">
        <v>-155000</v>
      </c>
    </row>
    <row r="4128" spans="30:37" ht="11.25" x14ac:dyDescent="0.2">
      <c r="AD4128" s="63">
        <v>35563</v>
      </c>
      <c r="AE4128" s="64">
        <v>36647</v>
      </c>
      <c r="AF4128" s="68" t="s">
        <v>5329</v>
      </c>
      <c r="AG4128" s="66" t="s">
        <v>5330</v>
      </c>
      <c r="AH4128" s="67">
        <v>1.9550000000000001</v>
      </c>
      <c r="AI4128" s="68" t="s">
        <v>2280</v>
      </c>
      <c r="AJ4128" s="67">
        <v>0</v>
      </c>
      <c r="AK4128" s="69">
        <v>-7500000</v>
      </c>
    </row>
    <row r="4129" spans="30:37" ht="11.25" x14ac:dyDescent="0.2">
      <c r="AD4129" s="63">
        <v>35684</v>
      </c>
      <c r="AE4129" s="64">
        <v>36647</v>
      </c>
      <c r="AF4129" s="68" t="s">
        <v>5320</v>
      </c>
      <c r="AG4129" s="66" t="s">
        <v>5321</v>
      </c>
      <c r="AH4129" s="67">
        <v>2.17</v>
      </c>
      <c r="AI4129" s="68" t="s">
        <v>2280</v>
      </c>
      <c r="AJ4129" s="67">
        <v>0</v>
      </c>
      <c r="AK4129" s="69">
        <v>9750000</v>
      </c>
    </row>
    <row r="4130" spans="30:37" ht="11.25" x14ac:dyDescent="0.2">
      <c r="AD4130" s="63">
        <v>36273</v>
      </c>
      <c r="AE4130" s="64">
        <v>36647</v>
      </c>
      <c r="AF4130" s="68" t="s">
        <v>5489</v>
      </c>
      <c r="AG4130" s="66" t="s">
        <v>5490</v>
      </c>
      <c r="AH4130" s="67">
        <v>2.25</v>
      </c>
      <c r="AI4130" s="68" t="s">
        <v>2254</v>
      </c>
      <c r="AJ4130" s="67">
        <v>0</v>
      </c>
      <c r="AK4130" s="69">
        <v>1250000</v>
      </c>
    </row>
    <row r="4131" spans="30:37" ht="11.25" x14ac:dyDescent="0.2">
      <c r="AD4131" s="63">
        <v>36294</v>
      </c>
      <c r="AE4131" s="64">
        <v>36647</v>
      </c>
      <c r="AF4131" s="68" t="s">
        <v>5552</v>
      </c>
      <c r="AG4131" s="66" t="s">
        <v>5553</v>
      </c>
      <c r="AH4131" s="67">
        <v>2.302</v>
      </c>
      <c r="AI4131" s="68" t="s">
        <v>2254</v>
      </c>
      <c r="AJ4131" s="67">
        <v>0</v>
      </c>
      <c r="AK4131" s="69">
        <v>-240000</v>
      </c>
    </row>
    <row r="4132" spans="30:37" ht="11.25" x14ac:dyDescent="0.2">
      <c r="AD4132" s="63">
        <v>36475</v>
      </c>
      <c r="AE4132" s="64">
        <v>36647</v>
      </c>
      <c r="AF4132" s="68" t="s">
        <v>313</v>
      </c>
      <c r="AG4132" s="66" t="s">
        <v>314</v>
      </c>
      <c r="AH4132" s="67">
        <v>2.54</v>
      </c>
      <c r="AI4132" s="68" t="s">
        <v>2254</v>
      </c>
      <c r="AJ4132" s="67">
        <v>0</v>
      </c>
      <c r="AK4132" s="69">
        <v>155000</v>
      </c>
    </row>
    <row r="4133" spans="30:37" ht="11.25" x14ac:dyDescent="0.2">
      <c r="AD4133" s="63">
        <v>36455</v>
      </c>
      <c r="AE4133" s="64">
        <v>36647</v>
      </c>
      <c r="AF4133" s="68" t="s">
        <v>334</v>
      </c>
      <c r="AG4133" s="66"/>
      <c r="AH4133" s="67">
        <v>2.5539999999999998</v>
      </c>
      <c r="AI4133" s="68" t="s">
        <v>2280</v>
      </c>
      <c r="AJ4133" s="67">
        <v>0</v>
      </c>
      <c r="AK4133" s="69">
        <v>-1010101</v>
      </c>
    </row>
    <row r="4134" spans="30:37" ht="11.25" x14ac:dyDescent="0.2">
      <c r="AD4134" s="63">
        <v>36455</v>
      </c>
      <c r="AE4134" s="64">
        <v>36647</v>
      </c>
      <c r="AF4134" s="68" t="s">
        <v>333</v>
      </c>
      <c r="AG4134" s="66" t="s">
        <v>335</v>
      </c>
      <c r="AH4134" s="67">
        <v>2.5550000000000002</v>
      </c>
      <c r="AI4134" s="68" t="s">
        <v>2280</v>
      </c>
      <c r="AJ4134" s="67">
        <v>0</v>
      </c>
      <c r="AK4134" s="69">
        <v>750000</v>
      </c>
    </row>
    <row r="4135" spans="30:37" ht="11.25" x14ac:dyDescent="0.2">
      <c r="AD4135" s="63">
        <v>36495</v>
      </c>
      <c r="AE4135" s="64">
        <v>36647</v>
      </c>
      <c r="AF4135" s="68" t="s">
        <v>397</v>
      </c>
      <c r="AG4135" s="66" t="s">
        <v>398</v>
      </c>
      <c r="AH4135" s="67">
        <v>2.3050000000000002</v>
      </c>
      <c r="AI4135" s="68" t="s">
        <v>2254</v>
      </c>
      <c r="AJ4135" s="67">
        <v>0</v>
      </c>
      <c r="AK4135" s="69">
        <v>-1500000</v>
      </c>
    </row>
    <row r="4136" spans="30:37" ht="11.25" x14ac:dyDescent="0.2">
      <c r="AD4136" s="63">
        <v>36496</v>
      </c>
      <c r="AE4136" s="64">
        <v>36647</v>
      </c>
      <c r="AF4136" s="68" t="s">
        <v>399</v>
      </c>
      <c r="AG4136" s="66" t="s">
        <v>400</v>
      </c>
      <c r="AH4136" s="67">
        <v>2.3050000000000002</v>
      </c>
      <c r="AI4136" s="68" t="s">
        <v>2254</v>
      </c>
      <c r="AJ4136" s="67">
        <v>0</v>
      </c>
      <c r="AK4136" s="69">
        <v>-1000000</v>
      </c>
    </row>
    <row r="4137" spans="30:37" ht="11.25" x14ac:dyDescent="0.2">
      <c r="AD4137" s="63">
        <v>36496</v>
      </c>
      <c r="AE4137" s="64">
        <v>36647</v>
      </c>
      <c r="AF4137" s="68" t="s">
        <v>399</v>
      </c>
      <c r="AG4137" s="66" t="s">
        <v>400</v>
      </c>
      <c r="AH4137" s="67">
        <v>2.34</v>
      </c>
      <c r="AI4137" s="68" t="s">
        <v>2254</v>
      </c>
      <c r="AJ4137" s="67">
        <v>0</v>
      </c>
      <c r="AK4137" s="69">
        <v>-500000</v>
      </c>
    </row>
    <row r="4138" spans="30:37" ht="11.25" x14ac:dyDescent="0.2">
      <c r="AD4138" s="63">
        <v>36497</v>
      </c>
      <c r="AE4138" s="64">
        <v>36647</v>
      </c>
      <c r="AF4138" s="68" t="s">
        <v>401</v>
      </c>
      <c r="AG4138" s="66" t="s">
        <v>402</v>
      </c>
      <c r="AH4138" s="67">
        <v>2.31</v>
      </c>
      <c r="AI4138" s="68" t="s">
        <v>2254</v>
      </c>
      <c r="AJ4138" s="67">
        <v>0</v>
      </c>
      <c r="AK4138" s="69">
        <v>-500000</v>
      </c>
    </row>
    <row r="4139" spans="30:37" ht="11.25" x14ac:dyDescent="0.2">
      <c r="AD4139" s="63">
        <v>36500</v>
      </c>
      <c r="AE4139" s="64">
        <v>36647</v>
      </c>
      <c r="AF4139" s="68" t="s">
        <v>403</v>
      </c>
      <c r="AG4139" s="66" t="s">
        <v>405</v>
      </c>
      <c r="AH4139" s="67">
        <v>2.2650000000000001</v>
      </c>
      <c r="AI4139" s="68" t="s">
        <v>2254</v>
      </c>
      <c r="AJ4139" s="67">
        <v>0</v>
      </c>
      <c r="AK4139" s="69">
        <v>-1000000</v>
      </c>
    </row>
    <row r="4140" spans="30:37" ht="11.25" x14ac:dyDescent="0.2">
      <c r="AD4140" s="63">
        <v>36500</v>
      </c>
      <c r="AE4140" s="64">
        <v>36647</v>
      </c>
      <c r="AF4140" s="68" t="s">
        <v>403</v>
      </c>
      <c r="AG4140" s="66" t="s">
        <v>405</v>
      </c>
      <c r="AH4140" s="67">
        <v>2.2650000000000001</v>
      </c>
      <c r="AI4140" s="68" t="s">
        <v>2254</v>
      </c>
      <c r="AJ4140" s="67">
        <v>0</v>
      </c>
      <c r="AK4140" s="69">
        <v>-1000000</v>
      </c>
    </row>
    <row r="4141" spans="30:37" ht="11.25" x14ac:dyDescent="0.2">
      <c r="AD4141" s="63">
        <v>36501</v>
      </c>
      <c r="AE4141" s="64">
        <v>36647</v>
      </c>
      <c r="AF4141" s="68" t="s">
        <v>406</v>
      </c>
      <c r="AG4141" s="66" t="s">
        <v>407</v>
      </c>
      <c r="AH4141" s="67">
        <v>2.31</v>
      </c>
      <c r="AI4141" s="68" t="s">
        <v>2254</v>
      </c>
      <c r="AJ4141" s="67">
        <v>0</v>
      </c>
      <c r="AK4141" s="69">
        <v>-4500000</v>
      </c>
    </row>
    <row r="4142" spans="30:37" ht="11.25" x14ac:dyDescent="0.2">
      <c r="AD4142" s="63">
        <v>36501</v>
      </c>
      <c r="AE4142" s="64">
        <v>36647</v>
      </c>
      <c r="AF4142" s="68" t="s">
        <v>406</v>
      </c>
      <c r="AG4142" s="66" t="s">
        <v>407</v>
      </c>
      <c r="AH4142" s="67">
        <v>2.3149999999999999</v>
      </c>
      <c r="AI4142" s="68" t="s">
        <v>2254</v>
      </c>
      <c r="AJ4142" s="67">
        <v>0</v>
      </c>
      <c r="AK4142" s="69">
        <v>-1000000</v>
      </c>
    </row>
    <row r="4143" spans="30:37" ht="11.25" x14ac:dyDescent="0.2">
      <c r="AD4143" s="63">
        <v>36501</v>
      </c>
      <c r="AE4143" s="64">
        <v>36647</v>
      </c>
      <c r="AF4143" s="68" t="s">
        <v>408</v>
      </c>
      <c r="AG4143" s="66"/>
      <c r="AH4143" s="67">
        <v>2.2999999999999998</v>
      </c>
      <c r="AI4143" s="68" t="s">
        <v>2254</v>
      </c>
      <c r="AJ4143" s="67">
        <v>0</v>
      </c>
      <c r="AK4143" s="69">
        <v>68000</v>
      </c>
    </row>
    <row r="4144" spans="30:37" ht="11.25" x14ac:dyDescent="0.2">
      <c r="AD4144" s="63">
        <v>36501</v>
      </c>
      <c r="AE4144" s="64">
        <v>36647</v>
      </c>
      <c r="AF4144" s="68" t="s">
        <v>408</v>
      </c>
      <c r="AG4144" s="66"/>
      <c r="AH4144" s="67">
        <v>2.2999999999999998</v>
      </c>
      <c r="AI4144" s="68" t="s">
        <v>2280</v>
      </c>
      <c r="AJ4144" s="67">
        <v>0</v>
      </c>
      <c r="AK4144" s="69">
        <v>2000</v>
      </c>
    </row>
    <row r="4145" spans="30:37" ht="11.25" x14ac:dyDescent="0.2">
      <c r="AD4145" s="63">
        <v>36504</v>
      </c>
      <c r="AE4145" s="64">
        <v>36647</v>
      </c>
      <c r="AF4145" s="68" t="s">
        <v>414</v>
      </c>
      <c r="AG4145" s="66" t="s">
        <v>416</v>
      </c>
      <c r="AH4145" s="67">
        <v>2.37</v>
      </c>
      <c r="AI4145" s="68" t="s">
        <v>2254</v>
      </c>
      <c r="AJ4145" s="67">
        <v>0</v>
      </c>
      <c r="AK4145" s="69">
        <v>2000000</v>
      </c>
    </row>
    <row r="4146" spans="30:37" ht="11.25" x14ac:dyDescent="0.2">
      <c r="AD4146" s="63">
        <v>36504</v>
      </c>
      <c r="AE4146" s="64">
        <v>36647</v>
      </c>
      <c r="AF4146" s="68" t="s">
        <v>414</v>
      </c>
      <c r="AG4146" s="66" t="s">
        <v>416</v>
      </c>
      <c r="AH4146" s="67">
        <v>2.4</v>
      </c>
      <c r="AI4146" s="68" t="s">
        <v>2254</v>
      </c>
      <c r="AJ4146" s="67">
        <v>0</v>
      </c>
      <c r="AK4146" s="69">
        <v>2000000</v>
      </c>
    </row>
    <row r="4147" spans="30:37" ht="11.25" x14ac:dyDescent="0.2">
      <c r="AD4147" s="63">
        <v>36504</v>
      </c>
      <c r="AE4147" s="64">
        <v>36647</v>
      </c>
      <c r="AF4147" s="68" t="s">
        <v>414</v>
      </c>
      <c r="AG4147" s="66" t="s">
        <v>416</v>
      </c>
      <c r="AH4147" s="67">
        <v>2.355</v>
      </c>
      <c r="AI4147" s="68" t="s">
        <v>2254</v>
      </c>
      <c r="AJ4147" s="67">
        <v>0</v>
      </c>
      <c r="AK4147" s="69">
        <v>2000000</v>
      </c>
    </row>
    <row r="4148" spans="30:37" ht="11.25" x14ac:dyDescent="0.2">
      <c r="AD4148" s="63">
        <v>36509</v>
      </c>
      <c r="AE4148" s="64">
        <v>36647</v>
      </c>
      <c r="AF4148" s="68" t="s">
        <v>421</v>
      </c>
      <c r="AG4148" s="66" t="s">
        <v>422</v>
      </c>
      <c r="AH4148" s="67">
        <v>2.4300000000000002</v>
      </c>
      <c r="AI4148" s="68" t="s">
        <v>2254</v>
      </c>
      <c r="AJ4148" s="67">
        <v>0</v>
      </c>
      <c r="AK4148" s="69">
        <v>2000000</v>
      </c>
    </row>
    <row r="4149" spans="30:37" ht="11.25" x14ac:dyDescent="0.2">
      <c r="AD4149" s="63">
        <v>36521</v>
      </c>
      <c r="AE4149" s="64">
        <v>36647</v>
      </c>
      <c r="AF4149" s="68" t="s">
        <v>435</v>
      </c>
      <c r="AG4149" s="66" t="s">
        <v>436</v>
      </c>
      <c r="AH4149" s="67">
        <v>2.335</v>
      </c>
      <c r="AI4149" s="68" t="s">
        <v>2254</v>
      </c>
      <c r="AJ4149" s="67">
        <v>0</v>
      </c>
      <c r="AK4149" s="69">
        <v>-2000000</v>
      </c>
    </row>
    <row r="4150" spans="30:37" ht="11.25" x14ac:dyDescent="0.2">
      <c r="AD4150" s="63">
        <v>36521</v>
      </c>
      <c r="AE4150" s="64">
        <v>36647</v>
      </c>
      <c r="AF4150" s="68" t="s">
        <v>435</v>
      </c>
      <c r="AG4150" s="66" t="s">
        <v>436</v>
      </c>
      <c r="AH4150" s="67">
        <v>2.3149999999999999</v>
      </c>
      <c r="AI4150" s="68" t="s">
        <v>2254</v>
      </c>
      <c r="AJ4150" s="67">
        <v>0</v>
      </c>
      <c r="AK4150" s="69">
        <v>-1000000</v>
      </c>
    </row>
    <row r="4151" spans="30:37" ht="11.25" x14ac:dyDescent="0.2">
      <c r="AD4151" s="63">
        <v>36521</v>
      </c>
      <c r="AE4151" s="64">
        <v>36647</v>
      </c>
      <c r="AF4151" s="68" t="s">
        <v>435</v>
      </c>
      <c r="AG4151" s="66" t="s">
        <v>436</v>
      </c>
      <c r="AH4151" s="67">
        <v>2.3250000000000002</v>
      </c>
      <c r="AI4151" s="68" t="s">
        <v>2254</v>
      </c>
      <c r="AJ4151" s="67">
        <v>0</v>
      </c>
      <c r="AK4151" s="69">
        <v>-1000000</v>
      </c>
    </row>
    <row r="4152" spans="30:37" ht="11.25" x14ac:dyDescent="0.2">
      <c r="AD4152" s="63">
        <v>36523</v>
      </c>
      <c r="AE4152" s="64">
        <v>36647</v>
      </c>
      <c r="AF4152" s="68" t="s">
        <v>441</v>
      </c>
      <c r="AG4152" s="66" t="s">
        <v>442</v>
      </c>
      <c r="AH4152" s="67">
        <v>2.375</v>
      </c>
      <c r="AI4152" s="68" t="s">
        <v>2254</v>
      </c>
      <c r="AJ4152" s="67">
        <v>0</v>
      </c>
      <c r="AK4152" s="69">
        <v>1000000</v>
      </c>
    </row>
    <row r="4153" spans="30:37" ht="11.25" x14ac:dyDescent="0.2">
      <c r="AD4153" s="63">
        <v>36523</v>
      </c>
      <c r="AE4153" s="64">
        <v>36647</v>
      </c>
      <c r="AF4153" s="68" t="s">
        <v>441</v>
      </c>
      <c r="AG4153" s="66" t="s">
        <v>442</v>
      </c>
      <c r="AH4153" s="67">
        <v>2.3574999999999999</v>
      </c>
      <c r="AI4153" s="68" t="s">
        <v>2254</v>
      </c>
      <c r="AJ4153" s="67">
        <v>0</v>
      </c>
      <c r="AK4153" s="69">
        <v>2000000</v>
      </c>
    </row>
    <row r="4154" spans="30:37" ht="11.25" x14ac:dyDescent="0.2">
      <c r="AD4154" s="63">
        <v>36524</v>
      </c>
      <c r="AE4154" s="64">
        <v>36647</v>
      </c>
      <c r="AF4154" s="68" t="s">
        <v>443</v>
      </c>
      <c r="AG4154" s="66" t="s">
        <v>444</v>
      </c>
      <c r="AH4154" s="67">
        <v>2.3250000000000002</v>
      </c>
      <c r="AI4154" s="68" t="s">
        <v>2254</v>
      </c>
      <c r="AJ4154" s="67">
        <v>0</v>
      </c>
      <c r="AK4154" s="69">
        <v>-2000000</v>
      </c>
    </row>
    <row r="4155" spans="30:37" ht="11.25" x14ac:dyDescent="0.2">
      <c r="AD4155" s="63">
        <v>36529</v>
      </c>
      <c r="AE4155" s="64">
        <v>36647</v>
      </c>
      <c r="AF4155" s="68" t="s">
        <v>445</v>
      </c>
      <c r="AG4155" s="66" t="s">
        <v>446</v>
      </c>
      <c r="AH4155" s="67">
        <v>2.25</v>
      </c>
      <c r="AI4155" s="68" t="s">
        <v>2254</v>
      </c>
      <c r="AJ4155" s="67">
        <v>0</v>
      </c>
      <c r="AK4155" s="69">
        <v>-1000000</v>
      </c>
    </row>
    <row r="4156" spans="30:37" ht="11.25" x14ac:dyDescent="0.2">
      <c r="AD4156" s="63">
        <v>36529</v>
      </c>
      <c r="AE4156" s="64">
        <v>36647</v>
      </c>
      <c r="AF4156" s="68" t="s">
        <v>445</v>
      </c>
      <c r="AG4156" s="66" t="s">
        <v>446</v>
      </c>
      <c r="AH4156" s="67">
        <v>2.2549999999999999</v>
      </c>
      <c r="AI4156" s="68" t="s">
        <v>2254</v>
      </c>
      <c r="AJ4156" s="67">
        <v>0</v>
      </c>
      <c r="AK4156" s="69">
        <v>-3000000</v>
      </c>
    </row>
    <row r="4157" spans="30:37" ht="11.25" x14ac:dyDescent="0.2">
      <c r="AD4157" s="63">
        <v>36531</v>
      </c>
      <c r="AE4157" s="64">
        <v>36647</v>
      </c>
      <c r="AF4157" s="68" t="s">
        <v>450</v>
      </c>
      <c r="AG4157" s="66" t="s">
        <v>451</v>
      </c>
      <c r="AH4157" s="67">
        <v>2.2650000000000001</v>
      </c>
      <c r="AI4157" s="68" t="s">
        <v>2254</v>
      </c>
      <c r="AJ4157" s="67">
        <v>0</v>
      </c>
      <c r="AK4157" s="69">
        <v>-1000000</v>
      </c>
    </row>
    <row r="4158" spans="30:37" ht="11.25" x14ac:dyDescent="0.2">
      <c r="AD4158" s="63">
        <v>36531</v>
      </c>
      <c r="AE4158" s="64">
        <v>36647</v>
      </c>
      <c r="AF4158" s="68" t="s">
        <v>450</v>
      </c>
      <c r="AG4158" s="66" t="s">
        <v>451</v>
      </c>
      <c r="AH4158" s="67">
        <v>2.2749999999999999</v>
      </c>
      <c r="AI4158" s="68" t="s">
        <v>2254</v>
      </c>
      <c r="AJ4158" s="67">
        <v>0</v>
      </c>
      <c r="AK4158" s="69">
        <v>-1000000</v>
      </c>
    </row>
    <row r="4159" spans="30:37" ht="11.25" x14ac:dyDescent="0.2">
      <c r="AD4159" s="63">
        <v>36532</v>
      </c>
      <c r="AE4159" s="64">
        <v>36647</v>
      </c>
      <c r="AF4159" s="68" t="s">
        <v>452</v>
      </c>
      <c r="AG4159" s="66" t="s">
        <v>453</v>
      </c>
      <c r="AH4159" s="67">
        <v>2.2599999999999998</v>
      </c>
      <c r="AI4159" s="68" t="s">
        <v>2254</v>
      </c>
      <c r="AJ4159" s="67">
        <v>0</v>
      </c>
      <c r="AK4159" s="69">
        <v>-1000000</v>
      </c>
    </row>
    <row r="4160" spans="30:37" ht="11.25" x14ac:dyDescent="0.2">
      <c r="AD4160" s="63">
        <v>36532</v>
      </c>
      <c r="AE4160" s="64">
        <v>36647</v>
      </c>
      <c r="AF4160" s="68" t="s">
        <v>452</v>
      </c>
      <c r="AG4160" s="66"/>
      <c r="AH4160" s="67">
        <v>2.2599999999999998</v>
      </c>
      <c r="AI4160" s="68" t="s">
        <v>2280</v>
      </c>
      <c r="AJ4160" s="67">
        <v>0</v>
      </c>
      <c r="AK4160" s="69">
        <v>1010101</v>
      </c>
    </row>
    <row r="4161" spans="30:37" ht="11.25" x14ac:dyDescent="0.2">
      <c r="AD4161" s="63">
        <v>36545</v>
      </c>
      <c r="AE4161" s="64">
        <v>36647</v>
      </c>
      <c r="AF4161" s="68" t="s">
        <v>485</v>
      </c>
      <c r="AG4161" s="66" t="s">
        <v>502</v>
      </c>
      <c r="AH4161" s="67">
        <v>2.57</v>
      </c>
      <c r="AI4161" s="68" t="s">
        <v>2254</v>
      </c>
      <c r="AJ4161" s="67">
        <v>0</v>
      </c>
      <c r="AK4161" s="69">
        <v>-2000000</v>
      </c>
    </row>
    <row r="4162" spans="30:37" ht="11.25" x14ac:dyDescent="0.2">
      <c r="AD4162" s="63">
        <v>36549</v>
      </c>
      <c r="AE4162" s="64">
        <v>36647</v>
      </c>
      <c r="AF4162" s="68" t="s">
        <v>506</v>
      </c>
      <c r="AG4162" s="66" t="s">
        <v>507</v>
      </c>
      <c r="AH4162" s="67">
        <v>2.5299999999999998</v>
      </c>
      <c r="AI4162" s="68" t="s">
        <v>2254</v>
      </c>
      <c r="AJ4162" s="67">
        <v>0</v>
      </c>
      <c r="AK4162" s="69">
        <v>1000000</v>
      </c>
    </row>
    <row r="4163" spans="30:37" ht="11.25" x14ac:dyDescent="0.2">
      <c r="AD4163" s="63">
        <v>36549</v>
      </c>
      <c r="AE4163" s="64">
        <v>36647</v>
      </c>
      <c r="AF4163" s="68" t="s">
        <v>506</v>
      </c>
      <c r="AG4163" s="66" t="s">
        <v>507</v>
      </c>
      <c r="AH4163" s="67">
        <v>2.5350000000000001</v>
      </c>
      <c r="AI4163" s="68" t="s">
        <v>2254</v>
      </c>
      <c r="AJ4163" s="67">
        <v>0</v>
      </c>
      <c r="AK4163" s="69">
        <v>1000000</v>
      </c>
    </row>
    <row r="4164" spans="30:37" ht="11.25" x14ac:dyDescent="0.2">
      <c r="AD4164" s="63">
        <v>36549</v>
      </c>
      <c r="AE4164" s="64">
        <v>36647</v>
      </c>
      <c r="AF4164" s="68" t="s">
        <v>506</v>
      </c>
      <c r="AG4164" s="66" t="s">
        <v>507</v>
      </c>
      <c r="AH4164" s="67">
        <v>2.52</v>
      </c>
      <c r="AI4164" s="68" t="s">
        <v>2254</v>
      </c>
      <c r="AJ4164" s="67">
        <v>0</v>
      </c>
      <c r="AK4164" s="69">
        <v>2000000</v>
      </c>
    </row>
    <row r="4165" spans="30:37" ht="11.25" x14ac:dyDescent="0.2">
      <c r="AD4165" s="63">
        <v>36552</v>
      </c>
      <c r="AE4165" s="64">
        <v>36647</v>
      </c>
      <c r="AF4165" s="68" t="s">
        <v>512</v>
      </c>
      <c r="AG4165" s="66" t="s">
        <v>515</v>
      </c>
      <c r="AH4165" s="67">
        <v>2.5</v>
      </c>
      <c r="AI4165" s="68" t="s">
        <v>2254</v>
      </c>
      <c r="AJ4165" s="67">
        <v>0</v>
      </c>
      <c r="AK4165" s="69">
        <v>1500000</v>
      </c>
    </row>
    <row r="4166" spans="30:37" ht="11.25" x14ac:dyDescent="0.2">
      <c r="AD4166" s="63">
        <v>36578</v>
      </c>
      <c r="AE4166" s="64">
        <v>36647</v>
      </c>
      <c r="AF4166" s="68" t="s">
        <v>557</v>
      </c>
      <c r="AG4166" s="66" t="s">
        <v>563</v>
      </c>
      <c r="AH4166" s="67">
        <v>2.5550000000000002</v>
      </c>
      <c r="AI4166" s="68" t="s">
        <v>2254</v>
      </c>
      <c r="AJ4166" s="67">
        <v>0</v>
      </c>
      <c r="AK4166" s="69">
        <v>-1000000</v>
      </c>
    </row>
    <row r="4167" spans="30:37" ht="11.25" x14ac:dyDescent="0.2">
      <c r="AD4167" s="63">
        <v>36581</v>
      </c>
      <c r="AE4167" s="64">
        <v>36647</v>
      </c>
      <c r="AF4167" s="68" t="s">
        <v>642</v>
      </c>
      <c r="AG4167" s="66" t="s">
        <v>643</v>
      </c>
      <c r="AH4167" s="67">
        <v>2.6324999999999998</v>
      </c>
      <c r="AI4167" s="68" t="s">
        <v>2254</v>
      </c>
      <c r="AJ4167" s="67">
        <v>0</v>
      </c>
      <c r="AK4167" s="69">
        <v>-2500000</v>
      </c>
    </row>
    <row r="4168" spans="30:37" ht="11.25" x14ac:dyDescent="0.2">
      <c r="AD4168" s="63">
        <v>36585</v>
      </c>
      <c r="AE4168" s="64">
        <v>36647</v>
      </c>
      <c r="AF4168" s="68" t="s">
        <v>657</v>
      </c>
      <c r="AG4168" s="66" t="s">
        <v>667</v>
      </c>
      <c r="AH4168" s="67">
        <v>2.7050000000000001</v>
      </c>
      <c r="AI4168" s="68" t="s">
        <v>2254</v>
      </c>
      <c r="AJ4168" s="67">
        <v>0</v>
      </c>
      <c r="AK4168" s="69">
        <v>1000000</v>
      </c>
    </row>
    <row r="4169" spans="30:37" ht="11.25" x14ac:dyDescent="0.2">
      <c r="AD4169" s="63">
        <v>36587</v>
      </c>
      <c r="AE4169" s="64">
        <v>36647</v>
      </c>
      <c r="AF4169" s="68" t="s">
        <v>677</v>
      </c>
      <c r="AG4169" s="66" t="s">
        <v>680</v>
      </c>
      <c r="AH4169" s="67">
        <v>2.8149999999999999</v>
      </c>
      <c r="AI4169" s="68" t="s">
        <v>2254</v>
      </c>
      <c r="AJ4169" s="67">
        <v>0</v>
      </c>
      <c r="AK4169" s="69">
        <v>-1000000</v>
      </c>
    </row>
    <row r="4170" spans="30:37" ht="11.25" x14ac:dyDescent="0.2">
      <c r="AD4170" s="63">
        <v>36587</v>
      </c>
      <c r="AE4170" s="64">
        <v>36647</v>
      </c>
      <c r="AF4170" s="68" t="s">
        <v>677</v>
      </c>
      <c r="AG4170" s="66" t="s">
        <v>707</v>
      </c>
      <c r="AH4170" s="67">
        <v>2.8050000000000002</v>
      </c>
      <c r="AI4170" s="68" t="s">
        <v>2254</v>
      </c>
      <c r="AJ4170" s="67">
        <v>0</v>
      </c>
      <c r="AK4170" s="69">
        <v>1000000</v>
      </c>
    </row>
    <row r="4171" spans="30:37" ht="11.25" x14ac:dyDescent="0.2">
      <c r="AD4171" s="63">
        <v>36601</v>
      </c>
      <c r="AE4171" s="64">
        <v>36647</v>
      </c>
      <c r="AF4171" s="68" t="s">
        <v>760</v>
      </c>
      <c r="AG4171" s="66" t="s">
        <v>761</v>
      </c>
      <c r="AH4171" s="67">
        <v>2.8849999999999998</v>
      </c>
      <c r="AI4171" s="68" t="s">
        <v>2254</v>
      </c>
      <c r="AJ4171" s="67">
        <v>0</v>
      </c>
      <c r="AK4171" s="69">
        <v>1000000</v>
      </c>
    </row>
    <row r="4172" spans="30:37" ht="11.25" x14ac:dyDescent="0.2">
      <c r="AD4172" s="63">
        <v>36612</v>
      </c>
      <c r="AE4172" s="64">
        <v>36647</v>
      </c>
      <c r="AF4172" s="68" t="s">
        <v>770</v>
      </c>
      <c r="AG4172" s="66" t="s">
        <v>771</v>
      </c>
      <c r="AH4172" s="67">
        <v>2.88</v>
      </c>
      <c r="AI4172" s="68" t="s">
        <v>2254</v>
      </c>
      <c r="AJ4172" s="67">
        <v>0</v>
      </c>
      <c r="AK4172" s="69">
        <v>-2000000</v>
      </c>
    </row>
    <row r="4173" spans="30:37" ht="11.25" x14ac:dyDescent="0.2">
      <c r="AD4173" s="63">
        <v>36613</v>
      </c>
      <c r="AE4173" s="64">
        <v>36647</v>
      </c>
      <c r="AF4173" s="68" t="s">
        <v>773</v>
      </c>
      <c r="AG4173" s="66" t="s">
        <v>775</v>
      </c>
      <c r="AH4173" s="67">
        <v>2.99</v>
      </c>
      <c r="AI4173" s="68" t="s">
        <v>2254</v>
      </c>
      <c r="AJ4173" s="67">
        <v>0</v>
      </c>
      <c r="AK4173" s="69">
        <v>-3000000</v>
      </c>
    </row>
    <row r="4174" spans="30:37" ht="11.25" x14ac:dyDescent="0.2">
      <c r="AD4174" s="63">
        <v>36613</v>
      </c>
      <c r="AE4174" s="64">
        <v>36647</v>
      </c>
      <c r="AF4174" s="68" t="s">
        <v>773</v>
      </c>
      <c r="AG4174" s="66" t="s">
        <v>775</v>
      </c>
      <c r="AH4174" s="67">
        <v>2.98</v>
      </c>
      <c r="AI4174" s="68" t="s">
        <v>2254</v>
      </c>
      <c r="AJ4174" s="67">
        <v>0</v>
      </c>
      <c r="AK4174" s="69">
        <v>-500000</v>
      </c>
    </row>
    <row r="4175" spans="30:37" ht="11.25" x14ac:dyDescent="0.2">
      <c r="AD4175" s="63">
        <v>36613</v>
      </c>
      <c r="AE4175" s="64">
        <v>36647</v>
      </c>
      <c r="AF4175" s="68" t="s">
        <v>773</v>
      </c>
      <c r="AG4175" s="66" t="s">
        <v>775</v>
      </c>
      <c r="AH4175" s="67">
        <v>2.9750000000000001</v>
      </c>
      <c r="AI4175" s="68" t="s">
        <v>2254</v>
      </c>
      <c r="AJ4175" s="67">
        <v>0</v>
      </c>
      <c r="AK4175" s="69">
        <v>-1500000</v>
      </c>
    </row>
    <row r="4176" spans="30:37" ht="11.25" x14ac:dyDescent="0.2">
      <c r="AD4176" s="63">
        <v>36613</v>
      </c>
      <c r="AE4176" s="64">
        <v>36647</v>
      </c>
      <c r="AF4176" s="68" t="s">
        <v>773</v>
      </c>
      <c r="AG4176" s="66" t="s">
        <v>775</v>
      </c>
      <c r="AH4176" s="67">
        <v>2.98</v>
      </c>
      <c r="AI4176" s="68" t="s">
        <v>2254</v>
      </c>
      <c r="AJ4176" s="67">
        <v>0</v>
      </c>
      <c r="AK4176" s="69">
        <v>-1000000</v>
      </c>
    </row>
    <row r="4177" spans="30:37" ht="11.25" x14ac:dyDescent="0.2">
      <c r="AD4177" s="63">
        <v>36614</v>
      </c>
      <c r="AE4177" s="64">
        <v>36647</v>
      </c>
      <c r="AF4177" s="68" t="s">
        <v>776</v>
      </c>
      <c r="AG4177" s="66" t="s">
        <v>772</v>
      </c>
      <c r="AH4177" s="67">
        <v>2.95</v>
      </c>
      <c r="AI4177" s="68" t="s">
        <v>2254</v>
      </c>
      <c r="AJ4177" s="67">
        <v>0</v>
      </c>
      <c r="AK4177" s="69">
        <v>1500000</v>
      </c>
    </row>
    <row r="4178" spans="30:37" ht="11.25" x14ac:dyDescent="0.2">
      <c r="AD4178" s="63">
        <v>36614</v>
      </c>
      <c r="AE4178" s="64">
        <v>36647</v>
      </c>
      <c r="AF4178" s="68" t="s">
        <v>776</v>
      </c>
      <c r="AG4178" s="66" t="s">
        <v>772</v>
      </c>
      <c r="AH4178" s="67">
        <v>2.92</v>
      </c>
      <c r="AI4178" s="68" t="s">
        <v>2254</v>
      </c>
      <c r="AJ4178" s="67">
        <v>0</v>
      </c>
      <c r="AK4178" s="69">
        <v>-750000</v>
      </c>
    </row>
    <row r="4179" spans="30:37" ht="11.25" x14ac:dyDescent="0.2">
      <c r="AD4179" s="63">
        <v>36615</v>
      </c>
      <c r="AE4179" s="64">
        <v>36647</v>
      </c>
      <c r="AF4179" s="68" t="s">
        <v>780</v>
      </c>
      <c r="AG4179" s="66" t="s">
        <v>781</v>
      </c>
      <c r="AH4179" s="67">
        <v>2.8450000000000002</v>
      </c>
      <c r="AI4179" s="68" t="s">
        <v>2254</v>
      </c>
      <c r="AJ4179" s="67">
        <v>0</v>
      </c>
      <c r="AK4179" s="69">
        <v>-1500000</v>
      </c>
    </row>
    <row r="4180" spans="30:37" ht="11.25" x14ac:dyDescent="0.2">
      <c r="AD4180" s="63">
        <v>36615</v>
      </c>
      <c r="AE4180" s="64">
        <v>36647</v>
      </c>
      <c r="AF4180" s="68" t="s">
        <v>780</v>
      </c>
      <c r="AG4180" s="66" t="s">
        <v>781</v>
      </c>
      <c r="AH4180" s="67">
        <v>2.875</v>
      </c>
      <c r="AI4180" s="68" t="s">
        <v>2254</v>
      </c>
      <c r="AJ4180" s="67">
        <v>0</v>
      </c>
      <c r="AK4180" s="69">
        <v>750000</v>
      </c>
    </row>
    <row r="4181" spans="30:37" ht="11.25" x14ac:dyDescent="0.2">
      <c r="AD4181" s="63">
        <v>36619</v>
      </c>
      <c r="AE4181" s="64">
        <v>36647</v>
      </c>
      <c r="AF4181" s="68" t="s">
        <v>782</v>
      </c>
      <c r="AG4181" s="66" t="s">
        <v>783</v>
      </c>
      <c r="AH4181" s="67">
        <v>2.895</v>
      </c>
      <c r="AI4181" s="68" t="s">
        <v>2254</v>
      </c>
      <c r="AJ4181" s="67">
        <v>0</v>
      </c>
      <c r="AK4181" s="69">
        <v>-1500000</v>
      </c>
    </row>
    <row r="4182" spans="30:37" ht="11.25" x14ac:dyDescent="0.2">
      <c r="AD4182" s="63">
        <v>36619</v>
      </c>
      <c r="AE4182" s="64">
        <v>36647</v>
      </c>
      <c r="AF4182" s="68" t="s">
        <v>782</v>
      </c>
      <c r="AG4182" s="66" t="s">
        <v>784</v>
      </c>
      <c r="AH4182" s="67">
        <v>2.92</v>
      </c>
      <c r="AI4182" s="68" t="s">
        <v>2254</v>
      </c>
      <c r="AJ4182" s="67">
        <v>0</v>
      </c>
      <c r="AK4182" s="69">
        <v>1000000</v>
      </c>
    </row>
    <row r="4183" spans="30:37" ht="11.25" x14ac:dyDescent="0.2">
      <c r="AD4183" s="63">
        <v>36619</v>
      </c>
      <c r="AE4183" s="64">
        <v>36647</v>
      </c>
      <c r="AF4183" s="68" t="s">
        <v>782</v>
      </c>
      <c r="AG4183" s="66" t="s">
        <v>784</v>
      </c>
      <c r="AH4183" s="67">
        <v>2.91</v>
      </c>
      <c r="AI4183" s="68" t="s">
        <v>2254</v>
      </c>
      <c r="AJ4183" s="67">
        <v>0</v>
      </c>
      <c r="AK4183" s="69">
        <v>1000000</v>
      </c>
    </row>
    <row r="4184" spans="30:37" ht="11.25" x14ac:dyDescent="0.2">
      <c r="AD4184" s="63">
        <v>36619</v>
      </c>
      <c r="AE4184" s="64">
        <v>36647</v>
      </c>
      <c r="AF4184" s="68" t="s">
        <v>782</v>
      </c>
      <c r="AG4184" s="66" t="s">
        <v>784</v>
      </c>
      <c r="AH4184" s="67">
        <v>2.93</v>
      </c>
      <c r="AI4184" s="68" t="s">
        <v>2254</v>
      </c>
      <c r="AJ4184" s="67">
        <v>0</v>
      </c>
      <c r="AK4184" s="69">
        <v>1000000</v>
      </c>
    </row>
    <row r="4185" spans="30:37" ht="11.25" x14ac:dyDescent="0.2">
      <c r="AD4185" s="63">
        <v>36619</v>
      </c>
      <c r="AE4185" s="64">
        <v>36647</v>
      </c>
      <c r="AF4185" s="68" t="s">
        <v>782</v>
      </c>
      <c r="AG4185" s="66" t="s">
        <v>784</v>
      </c>
      <c r="AH4185" s="67">
        <v>2.895</v>
      </c>
      <c r="AI4185" s="68" t="s">
        <v>2254</v>
      </c>
      <c r="AJ4185" s="67">
        <v>0</v>
      </c>
      <c r="AK4185" s="69">
        <v>1000000</v>
      </c>
    </row>
    <row r="4186" spans="30:37" ht="11.25" x14ac:dyDescent="0.2">
      <c r="AD4186" s="63">
        <v>36619</v>
      </c>
      <c r="AE4186" s="64">
        <v>36647</v>
      </c>
      <c r="AF4186" s="68" t="s">
        <v>782</v>
      </c>
      <c r="AG4186" s="66" t="s">
        <v>784</v>
      </c>
      <c r="AH4186" s="67">
        <v>2.8849999999999998</v>
      </c>
      <c r="AI4186" s="68" t="s">
        <v>2254</v>
      </c>
      <c r="AJ4186" s="67">
        <v>0</v>
      </c>
      <c r="AK4186" s="69">
        <v>1000000</v>
      </c>
    </row>
    <row r="4187" spans="30:37" ht="11.25" x14ac:dyDescent="0.2">
      <c r="AD4187" s="63">
        <v>36620</v>
      </c>
      <c r="AE4187" s="64">
        <v>36647</v>
      </c>
      <c r="AF4187" s="68" t="s">
        <v>785</v>
      </c>
      <c r="AG4187" s="66"/>
      <c r="AH4187" s="67">
        <v>2.915</v>
      </c>
      <c r="AI4187" s="68" t="s">
        <v>2254</v>
      </c>
      <c r="AJ4187" s="67">
        <v>0</v>
      </c>
      <c r="AK4187" s="69">
        <v>2000000</v>
      </c>
    </row>
    <row r="4188" spans="30:37" ht="11.25" x14ac:dyDescent="0.2">
      <c r="AD4188" s="63">
        <v>36620</v>
      </c>
      <c r="AE4188" s="64">
        <v>36647</v>
      </c>
      <c r="AF4188" s="68" t="s">
        <v>785</v>
      </c>
      <c r="AG4188" s="66"/>
      <c r="AH4188" s="67">
        <v>2.84</v>
      </c>
      <c r="AI4188" s="68" t="s">
        <v>2254</v>
      </c>
      <c r="AJ4188" s="67">
        <v>0</v>
      </c>
      <c r="AK4188" s="69">
        <v>-2000000</v>
      </c>
    </row>
    <row r="4189" spans="30:37" ht="11.25" x14ac:dyDescent="0.2">
      <c r="AD4189" s="63">
        <v>36620</v>
      </c>
      <c r="AE4189" s="64">
        <v>36647</v>
      </c>
      <c r="AF4189" s="68" t="s">
        <v>785</v>
      </c>
      <c r="AG4189" s="66" t="s">
        <v>787</v>
      </c>
      <c r="AH4189" s="67">
        <v>2.86</v>
      </c>
      <c r="AI4189" s="68" t="s">
        <v>2254</v>
      </c>
      <c r="AJ4189" s="67">
        <v>0</v>
      </c>
      <c r="AK4189" s="69">
        <v>1000000</v>
      </c>
    </row>
    <row r="4190" spans="30:37" ht="11.25" x14ac:dyDescent="0.2">
      <c r="AD4190" s="63">
        <v>36620</v>
      </c>
      <c r="AE4190" s="64">
        <v>36647</v>
      </c>
      <c r="AF4190" s="68" t="s">
        <v>785</v>
      </c>
      <c r="AG4190" s="66" t="s">
        <v>787</v>
      </c>
      <c r="AH4190" s="67">
        <v>2.87</v>
      </c>
      <c r="AI4190" s="68" t="s">
        <v>2254</v>
      </c>
      <c r="AJ4190" s="67">
        <v>0</v>
      </c>
      <c r="AK4190" s="69">
        <v>-2000000</v>
      </c>
    </row>
    <row r="4191" spans="30:37" ht="11.25" x14ac:dyDescent="0.2">
      <c r="AD4191" s="63">
        <v>36620</v>
      </c>
      <c r="AE4191" s="64">
        <v>36647</v>
      </c>
      <c r="AF4191" s="68" t="s">
        <v>785</v>
      </c>
      <c r="AG4191" s="66" t="s">
        <v>787</v>
      </c>
      <c r="AH4191" s="67">
        <v>2.83</v>
      </c>
      <c r="AI4191" s="68" t="s">
        <v>2254</v>
      </c>
      <c r="AJ4191" s="67">
        <v>0</v>
      </c>
      <c r="AK4191" s="69">
        <v>1500000</v>
      </c>
    </row>
    <row r="4192" spans="30:37" ht="11.25" x14ac:dyDescent="0.2">
      <c r="AD4192" s="63">
        <v>36621</v>
      </c>
      <c r="AE4192" s="64">
        <v>36647</v>
      </c>
      <c r="AF4192" s="68" t="s">
        <v>788</v>
      </c>
      <c r="AG4192" s="66" t="s">
        <v>789</v>
      </c>
      <c r="AH4192" s="67">
        <v>2.8475000000000001</v>
      </c>
      <c r="AI4192" s="68" t="s">
        <v>2254</v>
      </c>
      <c r="AJ4192" s="67">
        <v>0</v>
      </c>
      <c r="AK4192" s="69">
        <v>1000000</v>
      </c>
    </row>
    <row r="4193" spans="30:37" ht="11.25" x14ac:dyDescent="0.2">
      <c r="AD4193" s="63">
        <v>36621</v>
      </c>
      <c r="AE4193" s="64">
        <v>36647</v>
      </c>
      <c r="AF4193" s="68" t="s">
        <v>788</v>
      </c>
      <c r="AG4193" s="66" t="s">
        <v>789</v>
      </c>
      <c r="AH4193" s="67">
        <v>2.875</v>
      </c>
      <c r="AI4193" s="68" t="s">
        <v>2254</v>
      </c>
      <c r="AJ4193" s="67">
        <v>0</v>
      </c>
      <c r="AK4193" s="69">
        <v>1000000</v>
      </c>
    </row>
    <row r="4194" spans="30:37" ht="11.25" x14ac:dyDescent="0.2">
      <c r="AD4194" s="63">
        <v>36621</v>
      </c>
      <c r="AE4194" s="64">
        <v>36647</v>
      </c>
      <c r="AF4194" s="68" t="s">
        <v>788</v>
      </c>
      <c r="AG4194" s="66" t="s">
        <v>789</v>
      </c>
      <c r="AH4194" s="67">
        <v>2.86</v>
      </c>
      <c r="AI4194" s="68" t="s">
        <v>2254</v>
      </c>
      <c r="AJ4194" s="67">
        <v>0</v>
      </c>
      <c r="AK4194" s="69">
        <v>1000000</v>
      </c>
    </row>
    <row r="4195" spans="30:37" ht="11.25" x14ac:dyDescent="0.2">
      <c r="AD4195" s="63">
        <v>36622</v>
      </c>
      <c r="AE4195" s="64">
        <v>36647</v>
      </c>
      <c r="AF4195" s="68" t="s">
        <v>790</v>
      </c>
      <c r="AG4195" s="66" t="s">
        <v>791</v>
      </c>
      <c r="AH4195" s="67">
        <v>2.9525000000000001</v>
      </c>
      <c r="AI4195" s="68" t="s">
        <v>2254</v>
      </c>
      <c r="AJ4195" s="67">
        <v>0</v>
      </c>
      <c r="AK4195" s="69">
        <v>155000</v>
      </c>
    </row>
    <row r="4196" spans="30:37" ht="11.25" x14ac:dyDescent="0.2">
      <c r="AD4196" s="63">
        <v>36622</v>
      </c>
      <c r="AE4196" s="64">
        <v>36647</v>
      </c>
      <c r="AF4196" s="68" t="s">
        <v>790</v>
      </c>
      <c r="AG4196" s="66"/>
      <c r="AH4196" s="67">
        <v>2.93</v>
      </c>
      <c r="AI4196" s="68" t="s">
        <v>2254</v>
      </c>
      <c r="AJ4196" s="67">
        <v>0</v>
      </c>
      <c r="AK4196" s="69">
        <v>1000000</v>
      </c>
    </row>
    <row r="4197" spans="30:37" ht="11.25" x14ac:dyDescent="0.2">
      <c r="AD4197" s="63">
        <v>36623</v>
      </c>
      <c r="AE4197" s="64">
        <v>36647</v>
      </c>
      <c r="AF4197" s="68" t="s">
        <v>792</v>
      </c>
      <c r="AG4197" s="66" t="s">
        <v>793</v>
      </c>
      <c r="AH4197" s="67">
        <v>2.9550000000000001</v>
      </c>
      <c r="AI4197" s="68" t="s">
        <v>2254</v>
      </c>
      <c r="AJ4197" s="67">
        <v>0</v>
      </c>
      <c r="AK4197" s="69">
        <v>-3000000</v>
      </c>
    </row>
    <row r="4198" spans="30:37" ht="11.25" x14ac:dyDescent="0.2">
      <c r="AD4198" s="63">
        <v>36623</v>
      </c>
      <c r="AE4198" s="64">
        <v>36647</v>
      </c>
      <c r="AF4198" s="68" t="s">
        <v>792</v>
      </c>
      <c r="AG4198" s="66" t="s">
        <v>794</v>
      </c>
      <c r="AH4198" s="67">
        <v>2.99</v>
      </c>
      <c r="AI4198" s="68" t="s">
        <v>2254</v>
      </c>
      <c r="AJ4198" s="67">
        <v>0</v>
      </c>
      <c r="AK4198" s="69">
        <v>310000</v>
      </c>
    </row>
    <row r="4199" spans="30:37" ht="11.25" x14ac:dyDescent="0.2">
      <c r="AD4199" s="63">
        <v>36623</v>
      </c>
      <c r="AE4199" s="64">
        <v>36647</v>
      </c>
      <c r="AF4199" s="68" t="s">
        <v>792</v>
      </c>
      <c r="AG4199" s="66" t="s">
        <v>794</v>
      </c>
      <c r="AH4199" s="67">
        <v>2.9874999999999998</v>
      </c>
      <c r="AI4199" s="68" t="s">
        <v>2254</v>
      </c>
      <c r="AJ4199" s="67">
        <v>0</v>
      </c>
      <c r="AK4199" s="69">
        <v>465000</v>
      </c>
    </row>
    <row r="4200" spans="30:37" ht="11.25" x14ac:dyDescent="0.2">
      <c r="AD4200" s="63">
        <v>36623</v>
      </c>
      <c r="AE4200" s="64">
        <v>36647</v>
      </c>
      <c r="AF4200" s="68" t="s">
        <v>792</v>
      </c>
      <c r="AG4200" s="66" t="s">
        <v>795</v>
      </c>
      <c r="AH4200" s="67">
        <v>2.98</v>
      </c>
      <c r="AI4200" s="68" t="s">
        <v>2254</v>
      </c>
      <c r="AJ4200" s="67">
        <v>0</v>
      </c>
      <c r="AK4200" s="69">
        <v>2000000</v>
      </c>
    </row>
    <row r="4201" spans="30:37" ht="11.25" x14ac:dyDescent="0.2">
      <c r="AD4201" s="63">
        <v>36626</v>
      </c>
      <c r="AE4201" s="64">
        <v>36647</v>
      </c>
      <c r="AF4201" s="68" t="s">
        <v>796</v>
      </c>
      <c r="AG4201" s="66" t="s">
        <v>797</v>
      </c>
      <c r="AH4201" s="67">
        <v>2.9849999999999999</v>
      </c>
      <c r="AI4201" s="68" t="s">
        <v>2254</v>
      </c>
      <c r="AJ4201" s="67">
        <v>0</v>
      </c>
      <c r="AK4201" s="69">
        <v>1000000</v>
      </c>
    </row>
    <row r="4202" spans="30:37" ht="11.25" x14ac:dyDescent="0.2">
      <c r="AD4202" s="63">
        <v>36626</v>
      </c>
      <c r="AE4202" s="64">
        <v>36647</v>
      </c>
      <c r="AF4202" s="68" t="s">
        <v>796</v>
      </c>
      <c r="AG4202" s="66" t="s">
        <v>798</v>
      </c>
      <c r="AH4202" s="67">
        <v>2.9725000000000001</v>
      </c>
      <c r="AI4202" s="68" t="s">
        <v>2254</v>
      </c>
      <c r="AJ4202" s="67">
        <v>0</v>
      </c>
      <c r="AK4202" s="69">
        <v>310000</v>
      </c>
    </row>
    <row r="4203" spans="30:37" ht="11.25" x14ac:dyDescent="0.2">
      <c r="AD4203" s="63">
        <v>36626</v>
      </c>
      <c r="AE4203" s="64">
        <v>36647</v>
      </c>
      <c r="AF4203" s="68" t="s">
        <v>796</v>
      </c>
      <c r="AG4203" s="66" t="s">
        <v>798</v>
      </c>
      <c r="AH4203" s="67">
        <v>3.0049999999999999</v>
      </c>
      <c r="AI4203" s="68" t="s">
        <v>2254</v>
      </c>
      <c r="AJ4203" s="67">
        <v>0</v>
      </c>
      <c r="AK4203" s="69">
        <v>155000</v>
      </c>
    </row>
    <row r="4204" spans="30:37" ht="11.25" x14ac:dyDescent="0.2">
      <c r="AD4204" s="63">
        <v>36627</v>
      </c>
      <c r="AE4204" s="64">
        <v>36647</v>
      </c>
      <c r="AF4204" s="68" t="s">
        <v>800</v>
      </c>
      <c r="AG4204" s="66" t="s">
        <v>801</v>
      </c>
      <c r="AH4204" s="67">
        <v>2.9575</v>
      </c>
      <c r="AI4204" s="68" t="s">
        <v>2254</v>
      </c>
      <c r="AJ4204" s="67">
        <v>0</v>
      </c>
      <c r="AK4204" s="69">
        <v>310000</v>
      </c>
    </row>
    <row r="4205" spans="30:37" ht="11.25" x14ac:dyDescent="0.2">
      <c r="AD4205" s="63">
        <v>36627</v>
      </c>
      <c r="AE4205" s="64">
        <v>36647</v>
      </c>
      <c r="AF4205" s="68" t="s">
        <v>800</v>
      </c>
      <c r="AG4205" s="66" t="s">
        <v>801</v>
      </c>
      <c r="AH4205" s="67">
        <v>2.9449999999999998</v>
      </c>
      <c r="AI4205" s="68" t="s">
        <v>2254</v>
      </c>
      <c r="AJ4205" s="67">
        <v>0</v>
      </c>
      <c r="AK4205" s="69">
        <v>310000</v>
      </c>
    </row>
    <row r="4206" spans="30:37" ht="11.25" x14ac:dyDescent="0.2">
      <c r="AD4206" s="63">
        <v>36627</v>
      </c>
      <c r="AE4206" s="64">
        <v>36647</v>
      </c>
      <c r="AF4206" s="68" t="s">
        <v>800</v>
      </c>
      <c r="AG4206" s="66" t="s">
        <v>801</v>
      </c>
      <c r="AH4206" s="67">
        <v>3</v>
      </c>
      <c r="AI4206" s="68" t="s">
        <v>2254</v>
      </c>
      <c r="AJ4206" s="67">
        <v>0</v>
      </c>
      <c r="AK4206" s="69">
        <v>155000</v>
      </c>
    </row>
    <row r="4207" spans="30:37" ht="11.25" x14ac:dyDescent="0.2">
      <c r="AD4207" s="63">
        <v>36629</v>
      </c>
      <c r="AE4207" s="64">
        <v>36647</v>
      </c>
      <c r="AF4207" s="68" t="s">
        <v>813</v>
      </c>
      <c r="AG4207" s="66" t="s">
        <v>814</v>
      </c>
      <c r="AH4207" s="67">
        <v>3.09</v>
      </c>
      <c r="AI4207" s="68" t="s">
        <v>2254</v>
      </c>
      <c r="AJ4207" s="67">
        <v>0</v>
      </c>
      <c r="AK4207" s="69">
        <v>-1000000</v>
      </c>
    </row>
    <row r="4208" spans="30:37" ht="11.25" x14ac:dyDescent="0.2">
      <c r="AD4208" s="63">
        <v>36629</v>
      </c>
      <c r="AE4208" s="64">
        <v>36647</v>
      </c>
      <c r="AF4208" s="68" t="s">
        <v>813</v>
      </c>
      <c r="AG4208" s="66" t="s">
        <v>814</v>
      </c>
      <c r="AH4208" s="67">
        <v>3.085</v>
      </c>
      <c r="AI4208" s="68" t="s">
        <v>2254</v>
      </c>
      <c r="AJ4208" s="67">
        <v>0</v>
      </c>
      <c r="AK4208" s="69">
        <v>-1000000</v>
      </c>
    </row>
    <row r="4209" spans="30:37" ht="11.25" x14ac:dyDescent="0.2">
      <c r="AD4209" s="63">
        <v>36629</v>
      </c>
      <c r="AE4209" s="64">
        <v>36647</v>
      </c>
      <c r="AF4209" s="68" t="s">
        <v>813</v>
      </c>
      <c r="AG4209" s="66" t="s">
        <v>814</v>
      </c>
      <c r="AH4209" s="67">
        <v>3.08</v>
      </c>
      <c r="AI4209" s="68" t="s">
        <v>2254</v>
      </c>
      <c r="AJ4209" s="67">
        <v>0</v>
      </c>
      <c r="AK4209" s="69">
        <v>-1000000</v>
      </c>
    </row>
    <row r="4210" spans="30:37" ht="11.25" x14ac:dyDescent="0.2">
      <c r="AD4210" s="63">
        <v>36630</v>
      </c>
      <c r="AE4210" s="64">
        <v>36647</v>
      </c>
      <c r="AF4210" s="68" t="s">
        <v>815</v>
      </c>
      <c r="AG4210" s="66" t="s">
        <v>816</v>
      </c>
      <c r="AH4210" s="67">
        <v>3.0674999999999999</v>
      </c>
      <c r="AI4210" s="68" t="s">
        <v>2254</v>
      </c>
      <c r="AJ4210" s="67">
        <v>0</v>
      </c>
      <c r="AK4210" s="69">
        <v>310000</v>
      </c>
    </row>
    <row r="4211" spans="30:37" ht="11.25" x14ac:dyDescent="0.2">
      <c r="AD4211" s="63">
        <v>36630</v>
      </c>
      <c r="AE4211" s="64">
        <v>36647</v>
      </c>
      <c r="AF4211" s="68" t="s">
        <v>815</v>
      </c>
      <c r="AG4211" s="66" t="s">
        <v>817</v>
      </c>
      <c r="AH4211" s="67">
        <v>3.0649999999999999</v>
      </c>
      <c r="AI4211" s="68" t="s">
        <v>2254</v>
      </c>
      <c r="AJ4211" s="67">
        <v>0</v>
      </c>
      <c r="AK4211" s="69">
        <v>310000</v>
      </c>
    </row>
    <row r="4212" spans="30:37" ht="11.25" x14ac:dyDescent="0.2">
      <c r="AD4212" s="63">
        <v>36630</v>
      </c>
      <c r="AE4212" s="64">
        <v>36647</v>
      </c>
      <c r="AF4212" s="68" t="s">
        <v>815</v>
      </c>
      <c r="AG4212" s="66" t="s">
        <v>818</v>
      </c>
      <c r="AH4212" s="67">
        <v>3.0625</v>
      </c>
      <c r="AI4212" s="68" t="s">
        <v>2254</v>
      </c>
      <c r="AJ4212" s="67">
        <v>0</v>
      </c>
      <c r="AK4212" s="69">
        <v>310000</v>
      </c>
    </row>
    <row r="4213" spans="30:37" ht="11.25" x14ac:dyDescent="0.2">
      <c r="AD4213" s="63">
        <v>36630</v>
      </c>
      <c r="AE4213" s="64">
        <v>36647</v>
      </c>
      <c r="AF4213" s="68" t="s">
        <v>815</v>
      </c>
      <c r="AG4213" s="66" t="s">
        <v>819</v>
      </c>
      <c r="AH4213" s="67">
        <v>3.0625</v>
      </c>
      <c r="AI4213" s="68" t="s">
        <v>2254</v>
      </c>
      <c r="AJ4213" s="67">
        <v>0</v>
      </c>
      <c r="AK4213" s="69">
        <v>310000</v>
      </c>
    </row>
    <row r="4214" spans="30:37" ht="11.25" x14ac:dyDescent="0.2">
      <c r="AD4214" s="63">
        <v>36630</v>
      </c>
      <c r="AE4214" s="64">
        <v>36647</v>
      </c>
      <c r="AF4214" s="68" t="s">
        <v>815</v>
      </c>
      <c r="AG4214" s="66" t="s">
        <v>820</v>
      </c>
      <c r="AH4214" s="67">
        <v>3.0649999999999999</v>
      </c>
      <c r="AI4214" s="68" t="s">
        <v>2254</v>
      </c>
      <c r="AJ4214" s="67">
        <v>0</v>
      </c>
      <c r="AK4214" s="69">
        <v>310000</v>
      </c>
    </row>
    <row r="4215" spans="30:37" ht="11.25" x14ac:dyDescent="0.2">
      <c r="AD4215" s="63">
        <v>36630</v>
      </c>
      <c r="AE4215" s="64">
        <v>36647</v>
      </c>
      <c r="AF4215" s="68" t="s">
        <v>815</v>
      </c>
      <c r="AG4215" s="66" t="s">
        <v>821</v>
      </c>
      <c r="AH4215" s="67">
        <v>3.0625</v>
      </c>
      <c r="AI4215" s="68" t="s">
        <v>2254</v>
      </c>
      <c r="AJ4215" s="67">
        <v>0</v>
      </c>
      <c r="AK4215" s="69">
        <v>310000</v>
      </c>
    </row>
    <row r="4216" spans="30:37" ht="11.25" x14ac:dyDescent="0.2">
      <c r="AD4216" s="63">
        <v>36630</v>
      </c>
      <c r="AE4216" s="64">
        <v>36647</v>
      </c>
      <c r="AF4216" s="68" t="s">
        <v>815</v>
      </c>
      <c r="AG4216" s="66" t="s">
        <v>822</v>
      </c>
      <c r="AH4216" s="67">
        <v>3.0674999999999999</v>
      </c>
      <c r="AI4216" s="68" t="s">
        <v>2254</v>
      </c>
      <c r="AJ4216" s="67">
        <v>0</v>
      </c>
      <c r="AK4216" s="69">
        <v>310000</v>
      </c>
    </row>
    <row r="4217" spans="30:37" ht="11.25" x14ac:dyDescent="0.2">
      <c r="AD4217" s="63">
        <v>36630</v>
      </c>
      <c r="AE4217" s="64">
        <v>36647</v>
      </c>
      <c r="AF4217" s="68" t="s">
        <v>815</v>
      </c>
      <c r="AG4217" s="66" t="s">
        <v>823</v>
      </c>
      <c r="AH4217" s="67">
        <v>3.1</v>
      </c>
      <c r="AI4217" s="68" t="s">
        <v>2254</v>
      </c>
      <c r="AJ4217" s="67">
        <v>0</v>
      </c>
      <c r="AK4217" s="69">
        <v>155000</v>
      </c>
    </row>
    <row r="4218" spans="30:37" ht="11.25" x14ac:dyDescent="0.2">
      <c r="AD4218" s="63">
        <v>36630</v>
      </c>
      <c r="AE4218" s="64">
        <v>36647</v>
      </c>
      <c r="AF4218" s="68" t="s">
        <v>815</v>
      </c>
      <c r="AG4218" s="66" t="s">
        <v>826</v>
      </c>
      <c r="AH4218" s="67">
        <v>3.06</v>
      </c>
      <c r="AI4218" s="68" t="s">
        <v>2254</v>
      </c>
      <c r="AJ4218" s="67">
        <v>0</v>
      </c>
      <c r="AK4218" s="69">
        <v>1000000</v>
      </c>
    </row>
    <row r="4219" spans="30:37" ht="11.25" x14ac:dyDescent="0.2">
      <c r="AD4219" s="63">
        <v>36630</v>
      </c>
      <c r="AE4219" s="64">
        <v>36647</v>
      </c>
      <c r="AF4219" s="68" t="s">
        <v>815</v>
      </c>
      <c r="AG4219" s="66" t="s">
        <v>826</v>
      </c>
      <c r="AH4219" s="67">
        <v>3.08</v>
      </c>
      <c r="AI4219" s="68" t="s">
        <v>2254</v>
      </c>
      <c r="AJ4219" s="67">
        <v>0</v>
      </c>
      <c r="AK4219" s="69">
        <v>-1000000</v>
      </c>
    </row>
    <row r="4220" spans="30:37" ht="11.25" x14ac:dyDescent="0.2">
      <c r="AD4220" s="63">
        <v>36630</v>
      </c>
      <c r="AE4220" s="64">
        <v>36647</v>
      </c>
      <c r="AF4220" s="68" t="s">
        <v>815</v>
      </c>
      <c r="AG4220" s="66" t="s">
        <v>826</v>
      </c>
      <c r="AH4220" s="67">
        <v>3.09</v>
      </c>
      <c r="AI4220" s="68" t="s">
        <v>2254</v>
      </c>
      <c r="AJ4220" s="67">
        <v>0</v>
      </c>
      <c r="AK4220" s="69">
        <v>-1000000</v>
      </c>
    </row>
    <row r="4221" spans="30:37" ht="11.25" x14ac:dyDescent="0.2">
      <c r="AD4221" s="63">
        <v>36630</v>
      </c>
      <c r="AE4221" s="64">
        <v>36647</v>
      </c>
      <c r="AF4221" s="68" t="s">
        <v>815</v>
      </c>
      <c r="AG4221" s="66" t="s">
        <v>826</v>
      </c>
      <c r="AH4221" s="67">
        <v>3.09</v>
      </c>
      <c r="AI4221" s="68" t="s">
        <v>2254</v>
      </c>
      <c r="AJ4221" s="67">
        <v>0</v>
      </c>
      <c r="AK4221" s="69">
        <v>-1000000</v>
      </c>
    </row>
    <row r="4222" spans="30:37" ht="11.25" x14ac:dyDescent="0.2">
      <c r="AD4222" s="63">
        <v>36633</v>
      </c>
      <c r="AE4222" s="64">
        <v>36647</v>
      </c>
      <c r="AF4222" s="68" t="s">
        <v>824</v>
      </c>
      <c r="AG4222" s="66" t="s">
        <v>830</v>
      </c>
      <c r="AH4222" s="67">
        <v>3.1124999999999998</v>
      </c>
      <c r="AI4222" s="68" t="s">
        <v>2254</v>
      </c>
      <c r="AJ4222" s="67">
        <v>0</v>
      </c>
      <c r="AK4222" s="69">
        <v>1000000</v>
      </c>
    </row>
    <row r="4223" spans="30:37" ht="11.25" x14ac:dyDescent="0.2">
      <c r="AD4223" s="63">
        <v>36633</v>
      </c>
      <c r="AE4223" s="64">
        <v>36647</v>
      </c>
      <c r="AF4223" s="68" t="s">
        <v>824</v>
      </c>
      <c r="AG4223" s="66" t="s">
        <v>830</v>
      </c>
      <c r="AH4223" s="67">
        <v>3.12</v>
      </c>
      <c r="AI4223" s="68" t="s">
        <v>2254</v>
      </c>
      <c r="AJ4223" s="67">
        <v>0</v>
      </c>
      <c r="AK4223" s="69">
        <v>1000000</v>
      </c>
    </row>
    <row r="4224" spans="30:37" ht="11.25" x14ac:dyDescent="0.2">
      <c r="AD4224" s="63">
        <v>36633</v>
      </c>
      <c r="AE4224" s="64">
        <v>36647</v>
      </c>
      <c r="AF4224" s="68" t="s">
        <v>824</v>
      </c>
      <c r="AG4224" s="66" t="s">
        <v>829</v>
      </c>
      <c r="AH4224" s="67">
        <v>3.1074999999999999</v>
      </c>
      <c r="AI4224" s="68" t="s">
        <v>2254</v>
      </c>
      <c r="AJ4224" s="67">
        <v>0</v>
      </c>
      <c r="AK4224" s="69">
        <v>310000</v>
      </c>
    </row>
    <row r="4225" spans="30:37" ht="11.25" x14ac:dyDescent="0.2">
      <c r="AD4225" s="63">
        <v>36633</v>
      </c>
      <c r="AE4225" s="64">
        <v>36647</v>
      </c>
      <c r="AF4225" s="68" t="s">
        <v>824</v>
      </c>
      <c r="AG4225" s="66" t="s">
        <v>825</v>
      </c>
      <c r="AH4225" s="67">
        <v>3.1175000000000002</v>
      </c>
      <c r="AI4225" s="68" t="s">
        <v>2254</v>
      </c>
      <c r="AJ4225" s="67">
        <v>0</v>
      </c>
      <c r="AK4225" s="69">
        <v>155000</v>
      </c>
    </row>
    <row r="4226" spans="30:37" ht="11.25" x14ac:dyDescent="0.2">
      <c r="AD4226" s="63">
        <v>36634</v>
      </c>
      <c r="AE4226" s="64">
        <v>36647</v>
      </c>
      <c r="AF4226" s="68" t="s">
        <v>831</v>
      </c>
      <c r="AG4226" s="66" t="s">
        <v>832</v>
      </c>
      <c r="AH4226" s="67">
        <v>3.15</v>
      </c>
      <c r="AI4226" s="68" t="s">
        <v>2254</v>
      </c>
      <c r="AJ4226" s="67">
        <v>0</v>
      </c>
      <c r="AK4226" s="69">
        <v>9484078</v>
      </c>
    </row>
    <row r="4227" spans="30:37" ht="11.25" x14ac:dyDescent="0.2">
      <c r="AD4227" s="63">
        <v>36634</v>
      </c>
      <c r="AE4227" s="64">
        <v>36647</v>
      </c>
      <c r="AF4227" s="68" t="s">
        <v>831</v>
      </c>
      <c r="AG4227" s="66" t="s">
        <v>832</v>
      </c>
      <c r="AH4227" s="67">
        <v>3.15</v>
      </c>
      <c r="AI4227" s="68" t="s">
        <v>2280</v>
      </c>
      <c r="AJ4227" s="67">
        <v>0</v>
      </c>
      <c r="AK4227" s="69">
        <v>-9484078</v>
      </c>
    </row>
    <row r="4228" spans="30:37" ht="11.25" x14ac:dyDescent="0.2">
      <c r="AD4228" s="63">
        <v>36635</v>
      </c>
      <c r="AE4228" s="64">
        <v>36647</v>
      </c>
      <c r="AF4228" s="68" t="s">
        <v>833</v>
      </c>
      <c r="AG4228" s="66" t="s">
        <v>834</v>
      </c>
      <c r="AH4228" s="67">
        <v>3.11</v>
      </c>
      <c r="AI4228" s="68" t="s">
        <v>2254</v>
      </c>
      <c r="AJ4228" s="67">
        <v>0</v>
      </c>
      <c r="AK4228" s="69">
        <v>3750000</v>
      </c>
    </row>
    <row r="4229" spans="30:37" ht="11.25" x14ac:dyDescent="0.2">
      <c r="AD4229" s="63">
        <v>36635</v>
      </c>
      <c r="AE4229" s="64">
        <v>36647</v>
      </c>
      <c r="AF4229" s="68" t="s">
        <v>833</v>
      </c>
      <c r="AG4229" s="66" t="s">
        <v>835</v>
      </c>
      <c r="AH4229" s="67">
        <v>3.085</v>
      </c>
      <c r="AI4229" s="68" t="s">
        <v>2254</v>
      </c>
      <c r="AJ4229" s="67">
        <v>0</v>
      </c>
      <c r="AK4229" s="69">
        <v>-155000</v>
      </c>
    </row>
    <row r="4230" spans="30:37" ht="11.25" x14ac:dyDescent="0.2">
      <c r="AD4230" s="63">
        <v>36635</v>
      </c>
      <c r="AE4230" s="64">
        <v>36647</v>
      </c>
      <c r="AF4230" s="68" t="s">
        <v>833</v>
      </c>
      <c r="AG4230" s="66" t="s">
        <v>836</v>
      </c>
      <c r="AH4230" s="67">
        <v>3.0950000000000002</v>
      </c>
      <c r="AI4230" s="68" t="s">
        <v>2254</v>
      </c>
      <c r="AJ4230" s="67">
        <v>0</v>
      </c>
      <c r="AK4230" s="69">
        <v>-3000000</v>
      </c>
    </row>
    <row r="4231" spans="30:37" ht="11.25" x14ac:dyDescent="0.2">
      <c r="AD4231" s="63">
        <v>36635</v>
      </c>
      <c r="AE4231" s="64">
        <v>36647</v>
      </c>
      <c r="AF4231" s="68" t="s">
        <v>833</v>
      </c>
      <c r="AG4231" s="66" t="s">
        <v>836</v>
      </c>
      <c r="AH4231" s="67">
        <v>3.09</v>
      </c>
      <c r="AI4231" s="68" t="s">
        <v>2254</v>
      </c>
      <c r="AJ4231" s="67">
        <v>0</v>
      </c>
      <c r="AK4231" s="69">
        <v>-2300000</v>
      </c>
    </row>
    <row r="4232" spans="30:37" ht="11.25" x14ac:dyDescent="0.2">
      <c r="AD4232" s="63">
        <v>36635</v>
      </c>
      <c r="AE4232" s="64">
        <v>36647</v>
      </c>
      <c r="AF4232" s="68" t="s">
        <v>833</v>
      </c>
      <c r="AG4232" s="66" t="s">
        <v>836</v>
      </c>
      <c r="AH4232" s="67">
        <v>3.085</v>
      </c>
      <c r="AI4232" s="68" t="s">
        <v>2254</v>
      </c>
      <c r="AJ4232" s="67">
        <v>0</v>
      </c>
      <c r="AK4232" s="69">
        <v>-1500000</v>
      </c>
    </row>
    <row r="4233" spans="30:37" ht="11.25" x14ac:dyDescent="0.2">
      <c r="AD4233" s="63">
        <v>36635</v>
      </c>
      <c r="AE4233" s="64">
        <v>36647</v>
      </c>
      <c r="AF4233" s="68" t="s">
        <v>833</v>
      </c>
      <c r="AG4233" s="66" t="s">
        <v>836</v>
      </c>
      <c r="AH4233" s="67">
        <v>3.105</v>
      </c>
      <c r="AI4233" s="68" t="s">
        <v>2254</v>
      </c>
      <c r="AJ4233" s="67">
        <v>0</v>
      </c>
      <c r="AK4233" s="69">
        <v>-200000</v>
      </c>
    </row>
    <row r="4234" spans="30:37" ht="11.25" x14ac:dyDescent="0.2">
      <c r="AD4234" s="63">
        <v>36636</v>
      </c>
      <c r="AE4234" s="64">
        <v>36647</v>
      </c>
      <c r="AF4234" s="68" t="s">
        <v>837</v>
      </c>
      <c r="AG4234" s="66" t="s">
        <v>850</v>
      </c>
      <c r="AH4234" s="67">
        <v>3.0775000000000001</v>
      </c>
      <c r="AI4234" s="68" t="s">
        <v>2254</v>
      </c>
      <c r="AJ4234" s="67">
        <v>0</v>
      </c>
      <c r="AK4234" s="69">
        <v>3000000</v>
      </c>
    </row>
    <row r="4235" spans="30:37" ht="11.25" x14ac:dyDescent="0.2">
      <c r="AD4235" s="63">
        <v>36636</v>
      </c>
      <c r="AE4235" s="64">
        <v>36647</v>
      </c>
      <c r="AF4235" s="68" t="s">
        <v>837</v>
      </c>
      <c r="AG4235" s="66" t="s">
        <v>849</v>
      </c>
      <c r="AH4235" s="67">
        <v>3.08</v>
      </c>
      <c r="AI4235" s="68" t="s">
        <v>2254</v>
      </c>
      <c r="AJ4235" s="67">
        <v>0</v>
      </c>
      <c r="AK4235" s="69">
        <v>1000000</v>
      </c>
    </row>
    <row r="4236" spans="30:37" ht="11.25" x14ac:dyDescent="0.2">
      <c r="AD4236" s="63">
        <v>36636</v>
      </c>
      <c r="AE4236" s="64">
        <v>36647</v>
      </c>
      <c r="AF4236" s="68" t="s">
        <v>837</v>
      </c>
      <c r="AG4236" s="66" t="s">
        <v>850</v>
      </c>
      <c r="AH4236" s="67">
        <v>3.0550000000000002</v>
      </c>
      <c r="AI4236" s="68" t="s">
        <v>2254</v>
      </c>
      <c r="AJ4236" s="67">
        <v>0</v>
      </c>
      <c r="AK4236" s="69">
        <v>1000000</v>
      </c>
    </row>
    <row r="4237" spans="30:37" ht="11.25" x14ac:dyDescent="0.2">
      <c r="AD4237" s="63">
        <v>36636</v>
      </c>
      <c r="AE4237" s="64">
        <v>36647</v>
      </c>
      <c r="AF4237" s="68" t="s">
        <v>837</v>
      </c>
      <c r="AG4237" s="66" t="s">
        <v>850</v>
      </c>
      <c r="AH4237" s="67">
        <v>3.07</v>
      </c>
      <c r="AI4237" s="68" t="s">
        <v>2254</v>
      </c>
      <c r="AJ4237" s="67">
        <v>0</v>
      </c>
      <c r="AK4237" s="69">
        <v>-1000000</v>
      </c>
    </row>
    <row r="4238" spans="30:37" ht="11.25" x14ac:dyDescent="0.2">
      <c r="AD4238" s="63">
        <v>36636</v>
      </c>
      <c r="AE4238" s="64">
        <v>36647</v>
      </c>
      <c r="AF4238" s="68" t="s">
        <v>837</v>
      </c>
      <c r="AG4238" s="66" t="s">
        <v>850</v>
      </c>
      <c r="AH4238" s="67">
        <v>3.08</v>
      </c>
      <c r="AI4238" s="68" t="s">
        <v>2254</v>
      </c>
      <c r="AJ4238" s="67">
        <v>0</v>
      </c>
      <c r="AK4238" s="69">
        <v>-1000000</v>
      </c>
    </row>
    <row r="4239" spans="30:37" ht="11.25" x14ac:dyDescent="0.2">
      <c r="AD4239" s="63">
        <v>36636</v>
      </c>
      <c r="AE4239" s="64">
        <v>36647</v>
      </c>
      <c r="AF4239" s="68" t="s">
        <v>837</v>
      </c>
      <c r="AG4239" s="66" t="s">
        <v>838</v>
      </c>
      <c r="AH4239" s="67">
        <v>3.0575000000000001</v>
      </c>
      <c r="AI4239" s="68" t="s">
        <v>2254</v>
      </c>
      <c r="AJ4239" s="67">
        <v>0</v>
      </c>
      <c r="AK4239" s="69">
        <v>310000</v>
      </c>
    </row>
    <row r="4240" spans="30:37" ht="11.25" x14ac:dyDescent="0.2">
      <c r="AD4240" s="63">
        <v>36636</v>
      </c>
      <c r="AE4240" s="64">
        <v>36647</v>
      </c>
      <c r="AF4240" s="68" t="s">
        <v>837</v>
      </c>
      <c r="AG4240" s="66" t="s">
        <v>839</v>
      </c>
      <c r="AH4240" s="67">
        <v>3.06</v>
      </c>
      <c r="AI4240" s="68" t="s">
        <v>2254</v>
      </c>
      <c r="AJ4240" s="67">
        <v>0</v>
      </c>
      <c r="AK4240" s="69">
        <v>310000</v>
      </c>
    </row>
    <row r="4241" spans="30:37" ht="11.25" x14ac:dyDescent="0.2">
      <c r="AD4241" s="63">
        <v>36636</v>
      </c>
      <c r="AE4241" s="64">
        <v>36647</v>
      </c>
      <c r="AF4241" s="68" t="s">
        <v>837</v>
      </c>
      <c r="AG4241" s="66" t="s">
        <v>840</v>
      </c>
      <c r="AH4241" s="67">
        <v>3.06</v>
      </c>
      <c r="AI4241" s="68" t="s">
        <v>2254</v>
      </c>
      <c r="AJ4241" s="67">
        <v>0</v>
      </c>
      <c r="AK4241" s="69">
        <v>310000</v>
      </c>
    </row>
    <row r="4242" spans="30:37" ht="11.25" x14ac:dyDescent="0.2">
      <c r="AD4242" s="63">
        <v>36636</v>
      </c>
      <c r="AE4242" s="64">
        <v>36647</v>
      </c>
      <c r="AF4242" s="68" t="s">
        <v>837</v>
      </c>
      <c r="AG4242" s="66" t="s">
        <v>841</v>
      </c>
      <c r="AH4242" s="67">
        <v>3.0525000000000002</v>
      </c>
      <c r="AI4242" s="68" t="s">
        <v>2254</v>
      </c>
      <c r="AJ4242" s="67">
        <v>0</v>
      </c>
      <c r="AK4242" s="69">
        <v>-310000</v>
      </c>
    </row>
    <row r="4243" spans="30:37" ht="11.25" x14ac:dyDescent="0.2">
      <c r="AD4243" s="63">
        <v>36636</v>
      </c>
      <c r="AE4243" s="64">
        <v>36647</v>
      </c>
      <c r="AF4243" s="68" t="s">
        <v>837</v>
      </c>
      <c r="AG4243" s="66" t="s">
        <v>842</v>
      </c>
      <c r="AH4243" s="67">
        <v>3.0625</v>
      </c>
      <c r="AI4243" s="68" t="s">
        <v>2254</v>
      </c>
      <c r="AJ4243" s="67">
        <v>0</v>
      </c>
      <c r="AK4243" s="69">
        <v>-310000</v>
      </c>
    </row>
    <row r="4244" spans="30:37" ht="11.25" x14ac:dyDescent="0.2">
      <c r="AD4244" s="63">
        <v>36636</v>
      </c>
      <c r="AE4244" s="64">
        <v>36647</v>
      </c>
      <c r="AF4244" s="68" t="s">
        <v>837</v>
      </c>
      <c r="AG4244" s="66" t="s">
        <v>843</v>
      </c>
      <c r="AH4244" s="67">
        <v>3.0649999999999999</v>
      </c>
      <c r="AI4244" s="68" t="s">
        <v>2254</v>
      </c>
      <c r="AJ4244" s="67">
        <v>0</v>
      </c>
      <c r="AK4244" s="69">
        <v>-310000</v>
      </c>
    </row>
    <row r="4245" spans="30:37" ht="11.25" x14ac:dyDescent="0.2">
      <c r="AD4245" s="63">
        <v>36636</v>
      </c>
      <c r="AE4245" s="64">
        <v>36647</v>
      </c>
      <c r="AF4245" s="68" t="s">
        <v>837</v>
      </c>
      <c r="AG4245" s="66" t="s">
        <v>844</v>
      </c>
      <c r="AH4245" s="67">
        <v>3.0649999999999999</v>
      </c>
      <c r="AI4245" s="68" t="s">
        <v>2254</v>
      </c>
      <c r="AJ4245" s="67">
        <v>0</v>
      </c>
      <c r="AK4245" s="69">
        <v>-310000</v>
      </c>
    </row>
    <row r="4246" spans="30:37" ht="11.25" x14ac:dyDescent="0.2">
      <c r="AD4246" s="63">
        <v>36636</v>
      </c>
      <c r="AE4246" s="64">
        <v>36647</v>
      </c>
      <c r="AF4246" s="68" t="s">
        <v>837</v>
      </c>
      <c r="AG4246" s="66" t="s">
        <v>845</v>
      </c>
      <c r="AH4246" s="67">
        <v>3.0674999999999999</v>
      </c>
      <c r="AI4246" s="68" t="s">
        <v>2254</v>
      </c>
      <c r="AJ4246" s="67">
        <v>0</v>
      </c>
      <c r="AK4246" s="69">
        <v>-310000</v>
      </c>
    </row>
    <row r="4247" spans="30:37" ht="11.25" x14ac:dyDescent="0.2">
      <c r="AD4247" s="63">
        <v>36636</v>
      </c>
      <c r="AE4247" s="64">
        <v>36647</v>
      </c>
      <c r="AF4247" s="68" t="s">
        <v>837</v>
      </c>
      <c r="AG4247" s="66" t="s">
        <v>846</v>
      </c>
      <c r="AH4247" s="67">
        <v>3.07</v>
      </c>
      <c r="AI4247" s="68" t="s">
        <v>2254</v>
      </c>
      <c r="AJ4247" s="67">
        <v>0</v>
      </c>
      <c r="AK4247" s="69">
        <v>-310000</v>
      </c>
    </row>
    <row r="4248" spans="30:37" ht="11.25" x14ac:dyDescent="0.2">
      <c r="AD4248" s="63">
        <v>36636</v>
      </c>
      <c r="AE4248" s="64">
        <v>36647</v>
      </c>
      <c r="AF4248" s="68" t="s">
        <v>837</v>
      </c>
      <c r="AG4248" s="66" t="s">
        <v>847</v>
      </c>
      <c r="AH4248" s="67">
        <v>3.07</v>
      </c>
      <c r="AI4248" s="68" t="s">
        <v>2254</v>
      </c>
      <c r="AJ4248" s="67">
        <v>0</v>
      </c>
      <c r="AK4248" s="69">
        <v>-310000</v>
      </c>
    </row>
    <row r="4249" spans="30:37" ht="11.25" x14ac:dyDescent="0.2">
      <c r="AD4249" s="63">
        <v>36636</v>
      </c>
      <c r="AE4249" s="64">
        <v>36647</v>
      </c>
      <c r="AF4249" s="68" t="s">
        <v>837</v>
      </c>
      <c r="AG4249" s="66" t="s">
        <v>848</v>
      </c>
      <c r="AH4249" s="67">
        <v>3.0674999999999999</v>
      </c>
      <c r="AI4249" s="68" t="s">
        <v>2254</v>
      </c>
      <c r="AJ4249" s="67">
        <v>0</v>
      </c>
      <c r="AK4249" s="69">
        <v>-310000</v>
      </c>
    </row>
    <row r="4250" spans="30:37" ht="11.25" x14ac:dyDescent="0.2">
      <c r="AD4250" s="63">
        <v>36640</v>
      </c>
      <c r="AE4250" s="64">
        <v>36647</v>
      </c>
      <c r="AF4250" s="68" t="s">
        <v>851</v>
      </c>
      <c r="AG4250" s="66" t="s">
        <v>852</v>
      </c>
      <c r="AH4250" s="67">
        <v>3.145</v>
      </c>
      <c r="AI4250" s="68" t="s">
        <v>2254</v>
      </c>
      <c r="AJ4250" s="67">
        <v>0</v>
      </c>
      <c r="AK4250" s="69">
        <v>155000</v>
      </c>
    </row>
    <row r="4251" spans="30:37" ht="11.25" x14ac:dyDescent="0.2">
      <c r="AD4251" s="63">
        <v>36641</v>
      </c>
      <c r="AE4251" s="64">
        <v>36647</v>
      </c>
      <c r="AF4251" s="68" t="s">
        <v>857</v>
      </c>
      <c r="AG4251" s="66" t="s">
        <v>858</v>
      </c>
      <c r="AH4251" s="67">
        <v>3.1575000000000002</v>
      </c>
      <c r="AI4251" s="68" t="s">
        <v>2254</v>
      </c>
      <c r="AJ4251" s="67">
        <v>0</v>
      </c>
      <c r="AK4251" s="69">
        <v>155000</v>
      </c>
    </row>
    <row r="4252" spans="30:37" ht="11.25" x14ac:dyDescent="0.2">
      <c r="AD4252" s="63">
        <v>36641</v>
      </c>
      <c r="AE4252" s="64">
        <v>36647</v>
      </c>
      <c r="AF4252" s="68" t="s">
        <v>857</v>
      </c>
      <c r="AG4252" s="66" t="s">
        <v>859</v>
      </c>
      <c r="AH4252" s="67">
        <v>3.1625000000000001</v>
      </c>
      <c r="AI4252" s="68" t="s">
        <v>2254</v>
      </c>
      <c r="AJ4252" s="67">
        <v>0</v>
      </c>
      <c r="AK4252" s="69">
        <v>310000</v>
      </c>
    </row>
    <row r="4253" spans="30:37" ht="11.25" x14ac:dyDescent="0.2">
      <c r="AD4253" s="63">
        <v>36641</v>
      </c>
      <c r="AE4253" s="64">
        <v>36647</v>
      </c>
      <c r="AF4253" s="68" t="s">
        <v>857</v>
      </c>
      <c r="AG4253" s="66" t="s">
        <v>860</v>
      </c>
      <c r="AH4253" s="67">
        <v>3.1</v>
      </c>
      <c r="AI4253" s="68" t="s">
        <v>2254</v>
      </c>
      <c r="AJ4253" s="67">
        <v>0</v>
      </c>
      <c r="AK4253" s="69">
        <v>310000</v>
      </c>
    </row>
    <row r="4254" spans="30:37" ht="11.25" x14ac:dyDescent="0.2">
      <c r="AD4254" s="63">
        <v>36641</v>
      </c>
      <c r="AE4254" s="64">
        <v>36647</v>
      </c>
      <c r="AF4254" s="68" t="s">
        <v>857</v>
      </c>
      <c r="AG4254" s="66" t="s">
        <v>861</v>
      </c>
      <c r="AH4254" s="67">
        <v>3.1074999999999999</v>
      </c>
      <c r="AI4254" s="68" t="s">
        <v>2254</v>
      </c>
      <c r="AJ4254" s="67">
        <v>0</v>
      </c>
      <c r="AK4254" s="69">
        <v>310000</v>
      </c>
    </row>
    <row r="4255" spans="30:37" ht="11.25" x14ac:dyDescent="0.2">
      <c r="AD4255" s="63">
        <v>36641</v>
      </c>
      <c r="AE4255" s="64">
        <v>36647</v>
      </c>
      <c r="AF4255" s="68" t="s">
        <v>857</v>
      </c>
      <c r="AG4255" s="66" t="s">
        <v>864</v>
      </c>
      <c r="AH4255" s="67">
        <v>3.1349999999999998</v>
      </c>
      <c r="AI4255" s="68" t="s">
        <v>2254</v>
      </c>
      <c r="AJ4255" s="67">
        <v>0</v>
      </c>
      <c r="AK4255" s="69">
        <v>-2000000</v>
      </c>
    </row>
    <row r="4256" spans="30:37" ht="11.25" x14ac:dyDescent="0.2">
      <c r="AD4256" s="63">
        <v>36641</v>
      </c>
      <c r="AE4256" s="64">
        <v>36647</v>
      </c>
      <c r="AF4256" s="68" t="s">
        <v>857</v>
      </c>
      <c r="AG4256" s="66" t="s">
        <v>864</v>
      </c>
      <c r="AH4256" s="67">
        <v>3.1</v>
      </c>
      <c r="AI4256" s="68" t="s">
        <v>2254</v>
      </c>
      <c r="AJ4256" s="67">
        <v>0</v>
      </c>
      <c r="AK4256" s="69">
        <v>500000</v>
      </c>
    </row>
    <row r="4257" spans="30:37" ht="11.25" x14ac:dyDescent="0.2">
      <c r="AD4257" s="63">
        <v>36641</v>
      </c>
      <c r="AE4257" s="64">
        <v>36647</v>
      </c>
      <c r="AF4257" s="68" t="s">
        <v>857</v>
      </c>
      <c r="AG4257" s="66" t="s">
        <v>864</v>
      </c>
      <c r="AH4257" s="67">
        <v>3.0950000000000002</v>
      </c>
      <c r="AI4257" s="68" t="s">
        <v>2254</v>
      </c>
      <c r="AJ4257" s="67">
        <v>0</v>
      </c>
      <c r="AK4257" s="69">
        <v>500000</v>
      </c>
    </row>
    <row r="4258" spans="30:37" ht="11.25" x14ac:dyDescent="0.2">
      <c r="AD4258" s="63">
        <v>36641</v>
      </c>
      <c r="AE4258" s="64">
        <v>36647</v>
      </c>
      <c r="AF4258" s="68" t="s">
        <v>857</v>
      </c>
      <c r="AG4258" s="66" t="s">
        <v>862</v>
      </c>
      <c r="AH4258" s="67">
        <v>3.105</v>
      </c>
      <c r="AI4258" s="68" t="s">
        <v>2254</v>
      </c>
      <c r="AJ4258" s="67">
        <v>0</v>
      </c>
      <c r="AK4258" s="69">
        <v>-750000</v>
      </c>
    </row>
    <row r="4259" spans="30:37" ht="11.25" x14ac:dyDescent="0.2">
      <c r="AD4259" s="63">
        <v>36641</v>
      </c>
      <c r="AE4259" s="64">
        <v>36647</v>
      </c>
      <c r="AF4259" s="68" t="s">
        <v>857</v>
      </c>
      <c r="AG4259" s="66" t="s">
        <v>863</v>
      </c>
      <c r="AH4259" s="67">
        <v>3.11</v>
      </c>
      <c r="AI4259" s="68" t="s">
        <v>2254</v>
      </c>
      <c r="AJ4259" s="67">
        <v>0</v>
      </c>
      <c r="AK4259" s="69">
        <v>310000</v>
      </c>
    </row>
    <row r="4260" spans="30:37" ht="11.25" x14ac:dyDescent="0.2">
      <c r="AD4260" s="63">
        <v>36642</v>
      </c>
      <c r="AE4260" s="64">
        <v>36647</v>
      </c>
      <c r="AF4260" s="68" t="s">
        <v>865</v>
      </c>
      <c r="AG4260" s="66"/>
      <c r="AH4260" s="67">
        <v>3.1175000000000002</v>
      </c>
      <c r="AI4260" s="68" t="s">
        <v>2254</v>
      </c>
      <c r="AJ4260" s="67">
        <v>0</v>
      </c>
      <c r="AK4260" s="69">
        <v>620000</v>
      </c>
    </row>
    <row r="4261" spans="30:37" ht="11.25" x14ac:dyDescent="0.2">
      <c r="AD4261" s="63">
        <v>36642</v>
      </c>
      <c r="AE4261" s="64">
        <v>36647</v>
      </c>
      <c r="AF4261" s="68" t="s">
        <v>865</v>
      </c>
      <c r="AG4261" s="66" t="s">
        <v>866</v>
      </c>
      <c r="AH4261" s="67">
        <v>3.1349999999999998</v>
      </c>
      <c r="AI4261" s="68" t="s">
        <v>2254</v>
      </c>
      <c r="AJ4261" s="67">
        <v>0</v>
      </c>
      <c r="AK4261" s="69">
        <v>155000</v>
      </c>
    </row>
    <row r="4262" spans="30:37" ht="11.25" x14ac:dyDescent="0.2">
      <c r="AD4262" s="63">
        <v>36642</v>
      </c>
      <c r="AE4262" s="64">
        <v>36647</v>
      </c>
      <c r="AF4262" s="68" t="s">
        <v>865</v>
      </c>
      <c r="AG4262" s="66" t="s">
        <v>867</v>
      </c>
      <c r="AH4262" s="67">
        <v>3.1349999999999998</v>
      </c>
      <c r="AI4262" s="68" t="s">
        <v>2254</v>
      </c>
      <c r="AJ4262" s="67">
        <v>0</v>
      </c>
      <c r="AK4262" s="69">
        <v>155000</v>
      </c>
    </row>
    <row r="4263" spans="30:37" ht="11.25" x14ac:dyDescent="0.2">
      <c r="AH4263" s="66"/>
      <c r="AK4263" s="69">
        <f>SUM(AK4124:AK4262)</f>
        <v>1890000</v>
      </c>
    </row>
    <row r="4265" spans="30:37" ht="11.25" x14ac:dyDescent="0.2">
      <c r="AD4265" s="63">
        <v>35312</v>
      </c>
      <c r="AE4265" s="64">
        <v>36678</v>
      </c>
      <c r="AF4265" s="65" t="s">
        <v>5325</v>
      </c>
      <c r="AG4265" s="66" t="s">
        <v>5326</v>
      </c>
      <c r="AH4265" s="67">
        <v>1.87</v>
      </c>
      <c r="AI4265" s="68" t="s">
        <v>2245</v>
      </c>
      <c r="AJ4265" s="67">
        <v>0</v>
      </c>
      <c r="AK4265" s="69">
        <v>1000000</v>
      </c>
    </row>
    <row r="4266" spans="30:37" ht="11.25" x14ac:dyDescent="0.2">
      <c r="AD4266" s="63">
        <v>35495</v>
      </c>
      <c r="AE4266" s="64">
        <v>36678</v>
      </c>
      <c r="AF4266" s="68" t="s">
        <v>4547</v>
      </c>
      <c r="AG4266" s="66" t="s">
        <v>4548</v>
      </c>
      <c r="AH4266" s="67">
        <v>2.1819000000000002</v>
      </c>
      <c r="AI4266" s="68" t="s">
        <v>2280</v>
      </c>
      <c r="AJ4266" s="67">
        <v>0</v>
      </c>
      <c r="AK4266" s="69">
        <v>100000</v>
      </c>
    </row>
    <row r="4267" spans="30:37" ht="11.25" x14ac:dyDescent="0.2">
      <c r="AD4267" s="63">
        <v>35501</v>
      </c>
      <c r="AE4267" s="64">
        <v>36678</v>
      </c>
      <c r="AF4267" s="68" t="s">
        <v>5327</v>
      </c>
      <c r="AG4267" s="66" t="s">
        <v>5328</v>
      </c>
      <c r="AH4267" s="67">
        <v>2.1429999999999998</v>
      </c>
      <c r="AI4267" s="68" t="s">
        <v>2280</v>
      </c>
      <c r="AJ4267" s="67">
        <v>0</v>
      </c>
      <c r="AK4267" s="69">
        <v>6750000</v>
      </c>
    </row>
    <row r="4268" spans="30:37" ht="11.25" x14ac:dyDescent="0.2">
      <c r="AD4268" s="63">
        <v>35530</v>
      </c>
      <c r="AE4268" s="64">
        <v>36678</v>
      </c>
      <c r="AF4268" s="68" t="s">
        <v>3525</v>
      </c>
      <c r="AG4268" s="66" t="s">
        <v>3526</v>
      </c>
      <c r="AH4268" s="67">
        <v>2.1349999999999998</v>
      </c>
      <c r="AI4268" s="68" t="s">
        <v>2254</v>
      </c>
      <c r="AJ4268" s="67">
        <v>0</v>
      </c>
      <c r="AK4268" s="69">
        <v>-150000</v>
      </c>
    </row>
    <row r="4269" spans="30:37" ht="11.25" x14ac:dyDescent="0.2">
      <c r="AD4269" s="63">
        <v>35563</v>
      </c>
      <c r="AE4269" s="64">
        <v>36678</v>
      </c>
      <c r="AF4269" s="68" t="s">
        <v>5329</v>
      </c>
      <c r="AG4269" s="66" t="s">
        <v>5330</v>
      </c>
      <c r="AH4269" s="67">
        <v>1.98</v>
      </c>
      <c r="AI4269" s="68" t="s">
        <v>2280</v>
      </c>
      <c r="AJ4269" s="67">
        <v>0</v>
      </c>
      <c r="AK4269" s="69">
        <v>-4500000</v>
      </c>
    </row>
    <row r="4270" spans="30:37" ht="11.25" x14ac:dyDescent="0.2">
      <c r="AD4270" s="63">
        <v>35671</v>
      </c>
      <c r="AE4270" s="64">
        <v>36678</v>
      </c>
      <c r="AF4270" s="68" t="s">
        <v>5318</v>
      </c>
      <c r="AG4270" s="66" t="s">
        <v>5319</v>
      </c>
      <c r="AH4270" s="67">
        <v>2.165</v>
      </c>
      <c r="AI4270" s="68" t="s">
        <v>2280</v>
      </c>
      <c r="AJ4270" s="67">
        <v>0</v>
      </c>
      <c r="AK4270" s="69">
        <v>3250000</v>
      </c>
    </row>
    <row r="4271" spans="30:37" ht="11.25" x14ac:dyDescent="0.2">
      <c r="AD4271" s="63">
        <v>35682</v>
      </c>
      <c r="AE4271" s="64">
        <v>36678</v>
      </c>
      <c r="AF4271" s="68" t="s">
        <v>3977</v>
      </c>
      <c r="AG4271" s="66" t="s">
        <v>3976</v>
      </c>
      <c r="AH4271" s="67">
        <v>2.1659999999999999</v>
      </c>
      <c r="AI4271" s="68" t="s">
        <v>2280</v>
      </c>
      <c r="AJ4271" s="67">
        <v>0</v>
      </c>
      <c r="AK4271" s="69">
        <v>4800000</v>
      </c>
    </row>
    <row r="4272" spans="30:37" ht="11.25" x14ac:dyDescent="0.2">
      <c r="AD4272" s="63">
        <v>36115</v>
      </c>
      <c r="AE4272" s="64">
        <v>36678</v>
      </c>
      <c r="AF4272" s="68" t="s">
        <v>5178</v>
      </c>
      <c r="AG4272" s="66" t="s">
        <v>5179</v>
      </c>
      <c r="AH4272" s="67">
        <v>2.1819999999999999</v>
      </c>
      <c r="AI4272" s="68" t="s">
        <v>2280</v>
      </c>
      <c r="AJ4272" s="67">
        <v>0</v>
      </c>
      <c r="AK4272" s="69">
        <v>-2600000</v>
      </c>
    </row>
    <row r="4273" spans="30:37" ht="11.25" x14ac:dyDescent="0.2">
      <c r="AD4273" s="63">
        <v>36195</v>
      </c>
      <c r="AE4273" s="64">
        <v>36678</v>
      </c>
      <c r="AF4273" s="68" t="s">
        <v>5395</v>
      </c>
      <c r="AG4273" s="66" t="s">
        <v>5396</v>
      </c>
      <c r="AH4273" s="67">
        <v>2.1749999999999998</v>
      </c>
      <c r="AI4273" s="68" t="s">
        <v>2280</v>
      </c>
      <c r="AJ4273" s="67">
        <v>0</v>
      </c>
      <c r="AK4273" s="69">
        <v>2000000</v>
      </c>
    </row>
    <row r="4274" spans="30:37" ht="11.25" x14ac:dyDescent="0.2">
      <c r="AD4274" s="63">
        <v>36294</v>
      </c>
      <c r="AE4274" s="64">
        <v>36678</v>
      </c>
      <c r="AF4274" s="68" t="s">
        <v>5552</v>
      </c>
      <c r="AG4274" s="66" t="s">
        <v>5553</v>
      </c>
      <c r="AH4274" s="67">
        <v>2.306</v>
      </c>
      <c r="AI4274" s="68" t="s">
        <v>2254</v>
      </c>
      <c r="AJ4274" s="67">
        <v>0</v>
      </c>
      <c r="AK4274" s="69">
        <v>-910000</v>
      </c>
    </row>
    <row r="4275" spans="30:37" ht="11.25" x14ac:dyDescent="0.2">
      <c r="AD4275" s="63">
        <v>36423</v>
      </c>
      <c r="AE4275" s="64">
        <v>36678</v>
      </c>
      <c r="AF4275" s="68" t="s">
        <v>146</v>
      </c>
      <c r="AG4275" s="66" t="s">
        <v>147</v>
      </c>
      <c r="AH4275" s="67">
        <v>2.52</v>
      </c>
      <c r="AI4275" s="68" t="s">
        <v>2254</v>
      </c>
      <c r="AJ4275" s="67">
        <v>0</v>
      </c>
      <c r="AK4275" s="69">
        <v>300000</v>
      </c>
    </row>
    <row r="4276" spans="30:37" ht="11.25" x14ac:dyDescent="0.2">
      <c r="AD4276" s="63">
        <v>36444</v>
      </c>
      <c r="AE4276" s="64">
        <v>36678</v>
      </c>
      <c r="AF4276" s="68" t="s">
        <v>313</v>
      </c>
      <c r="AG4276" s="66" t="s">
        <v>314</v>
      </c>
      <c r="AH4276" s="67">
        <v>2.54</v>
      </c>
      <c r="AI4276" s="68" t="s">
        <v>2254</v>
      </c>
      <c r="AJ4276" s="67">
        <v>0</v>
      </c>
      <c r="AK4276" s="69">
        <v>150000</v>
      </c>
    </row>
    <row r="4277" spans="30:37" ht="11.25" x14ac:dyDescent="0.2">
      <c r="AD4277" s="63">
        <v>36455</v>
      </c>
      <c r="AE4277" s="64">
        <v>36678</v>
      </c>
      <c r="AF4277" s="68" t="s">
        <v>333</v>
      </c>
      <c r="AG4277" s="66" t="s">
        <v>335</v>
      </c>
      <c r="AH4277" s="67">
        <v>2.56</v>
      </c>
      <c r="AI4277" s="68" t="s">
        <v>2280</v>
      </c>
      <c r="AJ4277" s="67">
        <v>0</v>
      </c>
      <c r="AK4277" s="69">
        <v>-750000</v>
      </c>
    </row>
    <row r="4278" spans="30:37" ht="11.25" x14ac:dyDescent="0.2">
      <c r="AD4278" s="63">
        <v>36500</v>
      </c>
      <c r="AE4278" s="64">
        <v>36678</v>
      </c>
      <c r="AF4278" s="68" t="s">
        <v>403</v>
      </c>
      <c r="AG4278" s="66" t="s">
        <v>405</v>
      </c>
      <c r="AH4278" s="67">
        <v>2.29</v>
      </c>
      <c r="AI4278" s="68" t="s">
        <v>2280</v>
      </c>
      <c r="AJ4278" s="67">
        <v>0</v>
      </c>
      <c r="AK4278" s="69">
        <v>-1000000</v>
      </c>
    </row>
    <row r="4279" spans="30:37" ht="11.25" x14ac:dyDescent="0.2">
      <c r="AD4279" s="63">
        <v>36501</v>
      </c>
      <c r="AE4279" s="64">
        <v>36678</v>
      </c>
      <c r="AF4279" s="68" t="s">
        <v>406</v>
      </c>
      <c r="AG4279" s="66" t="s">
        <v>407</v>
      </c>
      <c r="AH4279" s="67">
        <v>2.29</v>
      </c>
      <c r="AI4279" s="68" t="s">
        <v>2280</v>
      </c>
      <c r="AJ4279" s="67">
        <v>0</v>
      </c>
      <c r="AK4279" s="69">
        <v>-1000000</v>
      </c>
    </row>
    <row r="4280" spans="30:37" ht="11.25" x14ac:dyDescent="0.2">
      <c r="AD4280" s="63">
        <v>36501</v>
      </c>
      <c r="AE4280" s="64">
        <v>36678</v>
      </c>
      <c r="AF4280" s="68" t="s">
        <v>406</v>
      </c>
      <c r="AG4280" s="66" t="s">
        <v>407</v>
      </c>
      <c r="AH4280" s="67">
        <v>2.31</v>
      </c>
      <c r="AI4280" s="68" t="s">
        <v>2280</v>
      </c>
      <c r="AJ4280" s="67">
        <v>0</v>
      </c>
      <c r="AK4280" s="69">
        <v>-1000000</v>
      </c>
    </row>
    <row r="4281" spans="30:37" ht="11.25" x14ac:dyDescent="0.2">
      <c r="AD4281" s="63">
        <v>36501</v>
      </c>
      <c r="AE4281" s="64">
        <v>36678</v>
      </c>
      <c r="AF4281" s="68" t="s">
        <v>408</v>
      </c>
      <c r="AG4281" s="66"/>
      <c r="AH4281" s="67">
        <v>2.3250000000000002</v>
      </c>
      <c r="AI4281" s="68" t="s">
        <v>2254</v>
      </c>
      <c r="AJ4281" s="67">
        <v>0</v>
      </c>
      <c r="AK4281" s="69">
        <v>60000</v>
      </c>
    </row>
    <row r="4282" spans="30:37" ht="11.25" x14ac:dyDescent="0.2">
      <c r="AD4282" s="63">
        <v>36501</v>
      </c>
      <c r="AE4282" s="64">
        <v>36678</v>
      </c>
      <c r="AF4282" s="68" t="s">
        <v>408</v>
      </c>
      <c r="AG4282" s="66"/>
      <c r="AH4282" s="67">
        <v>2.3250000000000002</v>
      </c>
      <c r="AI4282" s="68" t="s">
        <v>2280</v>
      </c>
      <c r="AJ4282" s="67">
        <v>0</v>
      </c>
      <c r="AK4282" s="69">
        <v>2000</v>
      </c>
    </row>
    <row r="4283" spans="30:37" ht="11.25" x14ac:dyDescent="0.2">
      <c r="AD4283" s="63">
        <v>36502</v>
      </c>
      <c r="AE4283" s="64">
        <v>36678</v>
      </c>
      <c r="AF4283" s="68" t="s">
        <v>410</v>
      </c>
      <c r="AG4283" s="66" t="s">
        <v>411</v>
      </c>
      <c r="AH4283" s="67">
        <v>2.33</v>
      </c>
      <c r="AI4283" s="68" t="s">
        <v>2254</v>
      </c>
      <c r="AJ4283" s="67">
        <v>0</v>
      </c>
      <c r="AK4283" s="69">
        <v>-1000000</v>
      </c>
    </row>
    <row r="4284" spans="30:37" ht="11.25" x14ac:dyDescent="0.2">
      <c r="AD4284" s="63">
        <v>36503</v>
      </c>
      <c r="AE4284" s="64">
        <v>36678</v>
      </c>
      <c r="AF4284" s="68" t="s">
        <v>412</v>
      </c>
      <c r="AG4284" s="66" t="s">
        <v>413</v>
      </c>
      <c r="AH4284" s="67">
        <v>2.31</v>
      </c>
      <c r="AI4284" s="68" t="s">
        <v>2254</v>
      </c>
      <c r="AJ4284" s="67">
        <v>0</v>
      </c>
      <c r="AK4284" s="69">
        <v>-1000000</v>
      </c>
    </row>
    <row r="4285" spans="30:37" ht="11.25" x14ac:dyDescent="0.2">
      <c r="AD4285" s="63">
        <v>36503</v>
      </c>
      <c r="AE4285" s="64">
        <v>36678</v>
      </c>
      <c r="AF4285" s="68" t="s">
        <v>412</v>
      </c>
      <c r="AG4285" s="66" t="s">
        <v>413</v>
      </c>
      <c r="AH4285" s="67">
        <v>2.33</v>
      </c>
      <c r="AI4285" s="68" t="s">
        <v>2254</v>
      </c>
      <c r="AJ4285" s="67">
        <v>0</v>
      </c>
      <c r="AK4285" s="69">
        <v>-1000000</v>
      </c>
    </row>
    <row r="4286" spans="30:37" ht="11.25" x14ac:dyDescent="0.2">
      <c r="AD4286" s="63">
        <v>36503</v>
      </c>
      <c r="AE4286" s="64">
        <v>36678</v>
      </c>
      <c r="AF4286" s="68" t="s">
        <v>412</v>
      </c>
      <c r="AG4286" s="66" t="s">
        <v>413</v>
      </c>
      <c r="AH4286" s="67">
        <v>2.3715999999999999</v>
      </c>
      <c r="AI4286" s="68" t="s">
        <v>2254</v>
      </c>
      <c r="AJ4286" s="67">
        <v>0</v>
      </c>
      <c r="AK4286" s="69">
        <v>-3000000</v>
      </c>
    </row>
    <row r="4287" spans="30:37" ht="11.25" x14ac:dyDescent="0.2">
      <c r="AD4287" s="63">
        <v>36504</v>
      </c>
      <c r="AE4287" s="64">
        <v>36678</v>
      </c>
      <c r="AF4287" s="68" t="s">
        <v>414</v>
      </c>
      <c r="AG4287" s="66" t="s">
        <v>416</v>
      </c>
      <c r="AH4287" s="67">
        <v>2.415</v>
      </c>
      <c r="AI4287" s="68" t="s">
        <v>2254</v>
      </c>
      <c r="AJ4287" s="67">
        <v>0</v>
      </c>
      <c r="AK4287" s="69">
        <v>3500000</v>
      </c>
    </row>
    <row r="4288" spans="30:37" ht="11.25" x14ac:dyDescent="0.2">
      <c r="AD4288" s="63">
        <v>36507</v>
      </c>
      <c r="AE4288" s="64">
        <v>36678</v>
      </c>
      <c r="AF4288" s="68" t="s">
        <v>417</v>
      </c>
      <c r="AG4288" s="66" t="s">
        <v>418</v>
      </c>
      <c r="AH4288" s="67">
        <v>2.44</v>
      </c>
      <c r="AI4288" s="68" t="s">
        <v>2254</v>
      </c>
      <c r="AJ4288" s="67">
        <v>0</v>
      </c>
      <c r="AK4288" s="69">
        <v>1500000</v>
      </c>
    </row>
    <row r="4289" spans="30:37" ht="11.25" x14ac:dyDescent="0.2">
      <c r="AD4289" s="63">
        <v>36509</v>
      </c>
      <c r="AE4289" s="64">
        <v>36678</v>
      </c>
      <c r="AF4289" s="68" t="s">
        <v>421</v>
      </c>
      <c r="AG4289" s="66" t="s">
        <v>422</v>
      </c>
      <c r="AH4289" s="67">
        <v>2.4350000000000001</v>
      </c>
      <c r="AI4289" s="68" t="s">
        <v>2254</v>
      </c>
      <c r="AJ4289" s="67">
        <v>0</v>
      </c>
      <c r="AK4289" s="69">
        <v>3000000</v>
      </c>
    </row>
    <row r="4290" spans="30:37" ht="11.25" x14ac:dyDescent="0.2">
      <c r="AD4290" s="63">
        <v>36509</v>
      </c>
      <c r="AE4290" s="64">
        <v>36678</v>
      </c>
      <c r="AF4290" s="68" t="s">
        <v>421</v>
      </c>
      <c r="AG4290" s="66" t="s">
        <v>422</v>
      </c>
      <c r="AH4290" s="67">
        <v>2.44</v>
      </c>
      <c r="AI4290" s="68" t="s">
        <v>2254</v>
      </c>
      <c r="AJ4290" s="67">
        <v>0</v>
      </c>
      <c r="AK4290" s="69">
        <v>1200000</v>
      </c>
    </row>
    <row r="4291" spans="30:37" ht="11.25" x14ac:dyDescent="0.2">
      <c r="AD4291" s="63">
        <v>36521</v>
      </c>
      <c r="AE4291" s="64">
        <v>36678</v>
      </c>
      <c r="AF4291" s="68" t="s">
        <v>435</v>
      </c>
      <c r="AG4291" s="66" t="s">
        <v>436</v>
      </c>
      <c r="AH4291" s="67">
        <v>2.34</v>
      </c>
      <c r="AI4291" s="68" t="s">
        <v>2254</v>
      </c>
      <c r="AJ4291" s="67">
        <v>0</v>
      </c>
      <c r="AK4291" s="69">
        <v>-1000000</v>
      </c>
    </row>
    <row r="4292" spans="30:37" ht="11.25" x14ac:dyDescent="0.2">
      <c r="AD4292" s="63">
        <v>36521</v>
      </c>
      <c r="AE4292" s="64">
        <v>36678</v>
      </c>
      <c r="AF4292" s="68" t="s">
        <v>435</v>
      </c>
      <c r="AG4292" s="66" t="s">
        <v>436</v>
      </c>
      <c r="AH4292" s="67">
        <v>2.3450000000000002</v>
      </c>
      <c r="AI4292" s="68" t="s">
        <v>2254</v>
      </c>
      <c r="AJ4292" s="67">
        <v>0</v>
      </c>
      <c r="AK4292" s="69">
        <v>-1000000</v>
      </c>
    </row>
    <row r="4293" spans="30:37" ht="11.25" x14ac:dyDescent="0.2">
      <c r="AD4293" s="63">
        <v>36529</v>
      </c>
      <c r="AE4293" s="64">
        <v>36678</v>
      </c>
      <c r="AF4293" s="68" t="s">
        <v>445</v>
      </c>
      <c r="AG4293" s="66" t="s">
        <v>446</v>
      </c>
      <c r="AH4293" s="67">
        <v>2.2850000000000001</v>
      </c>
      <c r="AI4293" s="68" t="s">
        <v>2254</v>
      </c>
      <c r="AJ4293" s="67">
        <v>0</v>
      </c>
      <c r="AK4293" s="69">
        <v>-2000000</v>
      </c>
    </row>
    <row r="4294" spans="30:37" ht="11.25" x14ac:dyDescent="0.2">
      <c r="AD4294" s="63">
        <v>36529</v>
      </c>
      <c r="AE4294" s="64">
        <v>36678</v>
      </c>
      <c r="AF4294" s="68" t="s">
        <v>445</v>
      </c>
      <c r="AG4294" s="66" t="s">
        <v>446</v>
      </c>
      <c r="AH4294" s="67">
        <v>2.27</v>
      </c>
      <c r="AI4294" s="68" t="s">
        <v>2254</v>
      </c>
      <c r="AJ4294" s="67">
        <v>0</v>
      </c>
      <c r="AK4294" s="69">
        <v>-1000000</v>
      </c>
    </row>
    <row r="4295" spans="30:37" ht="11.25" x14ac:dyDescent="0.2">
      <c r="AD4295" s="63">
        <v>36530</v>
      </c>
      <c r="AE4295" s="64">
        <v>36678</v>
      </c>
      <c r="AF4295" s="68" t="s">
        <v>447</v>
      </c>
      <c r="AG4295" s="66" t="s">
        <v>449</v>
      </c>
      <c r="AH4295" s="67">
        <v>2.2549999999999999</v>
      </c>
      <c r="AI4295" s="68" t="s">
        <v>2254</v>
      </c>
      <c r="AJ4295" s="67">
        <v>0</v>
      </c>
      <c r="AK4295" s="69">
        <v>-1200000</v>
      </c>
    </row>
    <row r="4296" spans="30:37" ht="11.25" x14ac:dyDescent="0.2">
      <c r="AD4296" s="63">
        <v>36532</v>
      </c>
      <c r="AE4296" s="64">
        <v>36678</v>
      </c>
      <c r="AF4296" s="68" t="s">
        <v>452</v>
      </c>
      <c r="AG4296" s="66" t="s">
        <v>453</v>
      </c>
      <c r="AH4296" s="67">
        <v>2.3075000000000001</v>
      </c>
      <c r="AI4296" s="68" t="s">
        <v>2254</v>
      </c>
      <c r="AJ4296" s="67">
        <v>0</v>
      </c>
      <c r="AK4296" s="69">
        <v>-3500000</v>
      </c>
    </row>
    <row r="4297" spans="30:37" ht="11.25" x14ac:dyDescent="0.2">
      <c r="AD4297" s="63">
        <v>36545</v>
      </c>
      <c r="AE4297" s="64">
        <v>36678</v>
      </c>
      <c r="AF4297" s="68" t="s">
        <v>485</v>
      </c>
      <c r="AG4297" s="66" t="s">
        <v>502</v>
      </c>
      <c r="AH4297" s="67">
        <v>2.58</v>
      </c>
      <c r="AI4297" s="68" t="s">
        <v>2254</v>
      </c>
      <c r="AJ4297" s="67">
        <v>0</v>
      </c>
      <c r="AK4297" s="69">
        <v>2000000</v>
      </c>
    </row>
    <row r="4298" spans="30:37" ht="11.25" x14ac:dyDescent="0.2">
      <c r="AD4298" s="63">
        <v>36560</v>
      </c>
      <c r="AE4298" s="64">
        <v>36678</v>
      </c>
      <c r="AF4298" s="68" t="s">
        <v>529</v>
      </c>
      <c r="AG4298" s="66" t="s">
        <v>530</v>
      </c>
      <c r="AH4298" s="67">
        <v>2.5350000000000001</v>
      </c>
      <c r="AI4298" s="68" t="s">
        <v>2254</v>
      </c>
      <c r="AJ4298" s="67">
        <v>0</v>
      </c>
      <c r="AK4298" s="69">
        <v>-1000000</v>
      </c>
    </row>
    <row r="4299" spans="30:37" ht="11.25" x14ac:dyDescent="0.2">
      <c r="AD4299" s="63">
        <v>36560</v>
      </c>
      <c r="AE4299" s="64">
        <v>36678</v>
      </c>
      <c r="AF4299" s="68" t="s">
        <v>529</v>
      </c>
      <c r="AG4299" s="66" t="s">
        <v>530</v>
      </c>
      <c r="AH4299" s="67">
        <v>2.54</v>
      </c>
      <c r="AI4299" s="68" t="s">
        <v>2254</v>
      </c>
      <c r="AJ4299" s="67">
        <v>0</v>
      </c>
      <c r="AK4299" s="69">
        <v>-1000000</v>
      </c>
    </row>
    <row r="4300" spans="30:37" ht="11.25" x14ac:dyDescent="0.2">
      <c r="AD4300" s="63">
        <v>36565</v>
      </c>
      <c r="AE4300" s="64">
        <v>36678</v>
      </c>
      <c r="AF4300" s="68" t="s">
        <v>535</v>
      </c>
      <c r="AG4300" s="66" t="s">
        <v>536</v>
      </c>
      <c r="AH4300" s="67">
        <v>2.5099999999999998</v>
      </c>
      <c r="AI4300" s="68" t="s">
        <v>2254</v>
      </c>
      <c r="AJ4300" s="67">
        <v>0</v>
      </c>
      <c r="AK4300" s="69">
        <v>600000</v>
      </c>
    </row>
    <row r="4301" spans="30:37" ht="11.25" x14ac:dyDescent="0.2">
      <c r="AD4301" s="63">
        <v>36567</v>
      </c>
      <c r="AE4301" s="64">
        <v>36678</v>
      </c>
      <c r="AF4301" s="68" t="s">
        <v>539</v>
      </c>
      <c r="AG4301" s="66" t="s">
        <v>540</v>
      </c>
      <c r="AH4301" s="67">
        <v>2.59</v>
      </c>
      <c r="AI4301" s="68" t="s">
        <v>2254</v>
      </c>
      <c r="AJ4301" s="67">
        <v>0</v>
      </c>
      <c r="AK4301" s="69">
        <v>500000</v>
      </c>
    </row>
    <row r="4302" spans="30:37" ht="11.25" x14ac:dyDescent="0.2">
      <c r="AD4302" s="63">
        <v>36571</v>
      </c>
      <c r="AE4302" s="64">
        <v>36678</v>
      </c>
      <c r="AF4302" s="68" t="s">
        <v>543</v>
      </c>
      <c r="AG4302" s="66" t="s">
        <v>544</v>
      </c>
      <c r="AH4302" s="67">
        <v>2.63</v>
      </c>
      <c r="AI4302" s="68" t="s">
        <v>2254</v>
      </c>
      <c r="AJ4302" s="67">
        <v>0</v>
      </c>
      <c r="AK4302" s="69">
        <v>-500000</v>
      </c>
    </row>
    <row r="4303" spans="30:37" ht="11.25" x14ac:dyDescent="0.2">
      <c r="AD4303" s="63">
        <v>36571</v>
      </c>
      <c r="AE4303" s="64">
        <v>36678</v>
      </c>
      <c r="AF4303" s="68" t="s">
        <v>543</v>
      </c>
      <c r="AG4303" s="66" t="s">
        <v>544</v>
      </c>
      <c r="AH4303" s="67">
        <v>2.625</v>
      </c>
      <c r="AI4303" s="68" t="s">
        <v>2254</v>
      </c>
      <c r="AJ4303" s="67">
        <v>0</v>
      </c>
      <c r="AK4303" s="69">
        <v>-1500000</v>
      </c>
    </row>
    <row r="4304" spans="30:37" ht="11.25" x14ac:dyDescent="0.2">
      <c r="AD4304" s="63">
        <v>36574</v>
      </c>
      <c r="AE4304" s="64">
        <v>36678</v>
      </c>
      <c r="AF4304" s="68" t="s">
        <v>556</v>
      </c>
      <c r="AG4304" s="66"/>
      <c r="AH4304" s="67">
        <v>2.6880000000000002</v>
      </c>
      <c r="AI4304" s="68" t="s">
        <v>2254</v>
      </c>
      <c r="AJ4304" s="67">
        <v>0</v>
      </c>
      <c r="AK4304" s="69">
        <v>1568655</v>
      </c>
    </row>
    <row r="4305" spans="30:37" ht="11.25" x14ac:dyDescent="0.2">
      <c r="AD4305" s="63">
        <v>36613</v>
      </c>
      <c r="AE4305" s="64">
        <v>36678</v>
      </c>
      <c r="AF4305" s="68" t="s">
        <v>778</v>
      </c>
      <c r="AG4305" s="66" t="s">
        <v>786</v>
      </c>
      <c r="AH4305" s="67">
        <v>2.9860000000000002</v>
      </c>
      <c r="AI4305" s="68" t="s">
        <v>2254</v>
      </c>
      <c r="AJ4305" s="67">
        <v>0</v>
      </c>
      <c r="AK4305" s="69">
        <v>392156</v>
      </c>
    </row>
    <row r="4306" spans="30:37" ht="11.25" x14ac:dyDescent="0.2">
      <c r="AD4306" s="63">
        <v>36614</v>
      </c>
      <c r="AE4306" s="64">
        <v>36678</v>
      </c>
      <c r="AF4306" s="68" t="s">
        <v>776</v>
      </c>
      <c r="AG4306" s="66" t="s">
        <v>772</v>
      </c>
      <c r="AH4306" s="67">
        <v>2.9350000000000001</v>
      </c>
      <c r="AI4306" s="68" t="s">
        <v>2254</v>
      </c>
      <c r="AJ4306" s="67">
        <v>0</v>
      </c>
      <c r="AK4306" s="69">
        <v>-750000</v>
      </c>
    </row>
    <row r="4307" spans="30:37" ht="11.25" x14ac:dyDescent="0.2">
      <c r="AD4307" s="63">
        <v>36622</v>
      </c>
      <c r="AE4307" s="64">
        <v>36678</v>
      </c>
      <c r="AF4307" s="68" t="s">
        <v>790</v>
      </c>
      <c r="AG4307" s="66" t="s">
        <v>791</v>
      </c>
      <c r="AH4307" s="67">
        <v>2.9525000000000001</v>
      </c>
      <c r="AI4307" s="68" t="s">
        <v>2254</v>
      </c>
      <c r="AJ4307" s="67">
        <v>0</v>
      </c>
      <c r="AK4307" s="69">
        <v>150000</v>
      </c>
    </row>
    <row r="4308" spans="30:37" ht="11.25" x14ac:dyDescent="0.2">
      <c r="AD4308" s="63">
        <v>36623</v>
      </c>
      <c r="AE4308" s="64">
        <v>36678</v>
      </c>
      <c r="AF4308" s="68" t="s">
        <v>792</v>
      </c>
      <c r="AG4308" s="66" t="s">
        <v>794</v>
      </c>
      <c r="AH4308" s="67">
        <v>3.0049999999999999</v>
      </c>
      <c r="AI4308" s="68" t="s">
        <v>2254</v>
      </c>
      <c r="AJ4308" s="67">
        <v>0</v>
      </c>
      <c r="AK4308" s="69">
        <v>300000</v>
      </c>
    </row>
    <row r="4309" spans="30:37" ht="11.25" x14ac:dyDescent="0.2">
      <c r="AD4309" s="63">
        <v>36626</v>
      </c>
      <c r="AE4309" s="64">
        <v>36678</v>
      </c>
      <c r="AF4309" s="68" t="s">
        <v>796</v>
      </c>
      <c r="AG4309" s="66" t="s">
        <v>798</v>
      </c>
      <c r="AH4309" s="67">
        <v>3.0049999999999999</v>
      </c>
      <c r="AI4309" s="68" t="s">
        <v>2254</v>
      </c>
      <c r="AJ4309" s="67">
        <v>0</v>
      </c>
      <c r="AK4309" s="69">
        <v>150000</v>
      </c>
    </row>
    <row r="4310" spans="30:37" ht="11.25" x14ac:dyDescent="0.2">
      <c r="AD4310" s="63">
        <v>36627</v>
      </c>
      <c r="AE4310" s="64">
        <v>36678</v>
      </c>
      <c r="AF4310" s="68" t="s">
        <v>800</v>
      </c>
      <c r="AG4310" s="66" t="s">
        <v>801</v>
      </c>
      <c r="AH4310" s="67">
        <v>3.0049999999999999</v>
      </c>
      <c r="AI4310" s="68" t="s">
        <v>2254</v>
      </c>
      <c r="AJ4310" s="67">
        <v>0</v>
      </c>
      <c r="AK4310" s="69">
        <v>150000</v>
      </c>
    </row>
    <row r="4311" spans="30:37" ht="11.25" x14ac:dyDescent="0.2">
      <c r="AD4311" s="63">
        <v>36630</v>
      </c>
      <c r="AE4311" s="64">
        <v>36678</v>
      </c>
      <c r="AF4311" s="68" t="s">
        <v>815</v>
      </c>
      <c r="AG4311" s="66" t="s">
        <v>823</v>
      </c>
      <c r="AH4311" s="67">
        <v>3.1</v>
      </c>
      <c r="AI4311" s="68" t="s">
        <v>2254</v>
      </c>
      <c r="AJ4311" s="67">
        <v>0</v>
      </c>
      <c r="AK4311" s="69">
        <v>150000</v>
      </c>
    </row>
    <row r="4312" spans="30:37" ht="11.25" x14ac:dyDescent="0.2">
      <c r="AD4312" s="63">
        <v>36630</v>
      </c>
      <c r="AE4312" s="64">
        <v>36678</v>
      </c>
      <c r="AF4312" s="68" t="s">
        <v>815</v>
      </c>
      <c r="AG4312" s="66" t="s">
        <v>826</v>
      </c>
      <c r="AH4312" s="67">
        <v>3.085</v>
      </c>
      <c r="AI4312" s="68" t="s">
        <v>2254</v>
      </c>
      <c r="AJ4312" s="67">
        <v>0</v>
      </c>
      <c r="AK4312" s="69">
        <v>-1000000</v>
      </c>
    </row>
    <row r="4313" spans="30:37" ht="11.25" x14ac:dyDescent="0.2">
      <c r="AD4313" s="63">
        <v>36633</v>
      </c>
      <c r="AE4313" s="64">
        <v>36678</v>
      </c>
      <c r="AF4313" s="68" t="s">
        <v>824</v>
      </c>
      <c r="AG4313" s="66" t="s">
        <v>825</v>
      </c>
      <c r="AH4313" s="67">
        <v>3.1175000000000002</v>
      </c>
      <c r="AI4313" s="68" t="s">
        <v>2254</v>
      </c>
      <c r="AJ4313" s="67">
        <v>0</v>
      </c>
      <c r="AK4313" s="69">
        <v>150000</v>
      </c>
    </row>
    <row r="4314" spans="30:37" ht="11.25" x14ac:dyDescent="0.2">
      <c r="AD4314" s="63">
        <v>36635</v>
      </c>
      <c r="AE4314" s="64">
        <v>36678</v>
      </c>
      <c r="AF4314" s="68" t="s">
        <v>833</v>
      </c>
      <c r="AG4314" s="66" t="s">
        <v>834</v>
      </c>
      <c r="AH4314" s="67">
        <v>3.1</v>
      </c>
      <c r="AI4314" s="68" t="s">
        <v>2254</v>
      </c>
      <c r="AJ4314" s="67">
        <v>0</v>
      </c>
      <c r="AK4314" s="69">
        <v>750000</v>
      </c>
    </row>
    <row r="4315" spans="30:37" ht="11.25" x14ac:dyDescent="0.2">
      <c r="AD4315" s="63">
        <v>36635</v>
      </c>
      <c r="AE4315" s="64">
        <v>36678</v>
      </c>
      <c r="AF4315" s="68" t="s">
        <v>833</v>
      </c>
      <c r="AG4315" s="66" t="s">
        <v>835</v>
      </c>
      <c r="AH4315" s="67">
        <v>3.085</v>
      </c>
      <c r="AI4315" s="68" t="s">
        <v>2254</v>
      </c>
      <c r="AJ4315" s="67">
        <v>0</v>
      </c>
      <c r="AK4315" s="69">
        <v>-150000</v>
      </c>
    </row>
    <row r="4316" spans="30:37" ht="11.25" x14ac:dyDescent="0.2">
      <c r="AD4316" s="63">
        <v>36635</v>
      </c>
      <c r="AE4316" s="64">
        <v>36678</v>
      </c>
      <c r="AF4316" s="68" t="s">
        <v>833</v>
      </c>
      <c r="AG4316" s="66" t="s">
        <v>836</v>
      </c>
      <c r="AH4316" s="67">
        <v>3.0975000000000001</v>
      </c>
      <c r="AI4316" s="68" t="s">
        <v>2254</v>
      </c>
      <c r="AJ4316" s="67">
        <v>0</v>
      </c>
      <c r="AK4316" s="69">
        <v>-1000000</v>
      </c>
    </row>
    <row r="4317" spans="30:37" ht="11.25" x14ac:dyDescent="0.2">
      <c r="AD4317" s="63">
        <v>36640</v>
      </c>
      <c r="AE4317" s="64">
        <v>36678</v>
      </c>
      <c r="AF4317" s="68" t="s">
        <v>851</v>
      </c>
      <c r="AG4317" s="66" t="s">
        <v>852</v>
      </c>
      <c r="AH4317" s="67">
        <v>3.145</v>
      </c>
      <c r="AI4317" s="68" t="s">
        <v>2254</v>
      </c>
      <c r="AJ4317" s="67">
        <v>0</v>
      </c>
      <c r="AK4317" s="69">
        <v>150000</v>
      </c>
    </row>
    <row r="4318" spans="30:37" ht="11.25" x14ac:dyDescent="0.2">
      <c r="AD4318" s="63">
        <v>36640</v>
      </c>
      <c r="AE4318" s="64">
        <v>36678</v>
      </c>
      <c r="AF4318" s="68" t="s">
        <v>851</v>
      </c>
      <c r="AG4318" s="66" t="s">
        <v>853</v>
      </c>
      <c r="AH4318" s="67">
        <v>3.1375000000000002</v>
      </c>
      <c r="AI4318" s="68" t="s">
        <v>2254</v>
      </c>
      <c r="AJ4318" s="67">
        <v>0</v>
      </c>
      <c r="AK4318" s="69">
        <v>300000</v>
      </c>
    </row>
    <row r="4319" spans="30:37" ht="11.25" x14ac:dyDescent="0.2">
      <c r="AD4319" s="63">
        <v>36640</v>
      </c>
      <c r="AE4319" s="64">
        <v>36678</v>
      </c>
      <c r="AF4319" s="68" t="s">
        <v>851</v>
      </c>
      <c r="AG4319" s="66" t="s">
        <v>854</v>
      </c>
      <c r="AH4319" s="67">
        <v>3.15</v>
      </c>
      <c r="AI4319" s="68" t="s">
        <v>2254</v>
      </c>
      <c r="AJ4319" s="67">
        <v>0</v>
      </c>
      <c r="AK4319" s="69">
        <v>300000</v>
      </c>
    </row>
    <row r="4320" spans="30:37" ht="11.25" x14ac:dyDescent="0.2">
      <c r="AD4320" s="63">
        <v>36640</v>
      </c>
      <c r="AE4320" s="64">
        <v>36678</v>
      </c>
      <c r="AF4320" s="68" t="s">
        <v>851</v>
      </c>
      <c r="AG4320" s="66" t="s">
        <v>855</v>
      </c>
      <c r="AH4320" s="67">
        <v>3.1549999999999998</v>
      </c>
      <c r="AI4320" s="68" t="s">
        <v>2254</v>
      </c>
      <c r="AJ4320" s="67">
        <v>0</v>
      </c>
      <c r="AK4320" s="69">
        <v>300000</v>
      </c>
    </row>
    <row r="4321" spans="30:37" ht="11.25" x14ac:dyDescent="0.2">
      <c r="AD4321" s="63">
        <v>36641</v>
      </c>
      <c r="AE4321" s="64">
        <v>36678</v>
      </c>
      <c r="AF4321" s="68" t="s">
        <v>857</v>
      </c>
      <c r="AG4321" s="66" t="s">
        <v>862</v>
      </c>
      <c r="AH4321" s="67">
        <v>3.11</v>
      </c>
      <c r="AI4321" s="68" t="s">
        <v>2254</v>
      </c>
      <c r="AJ4321" s="67">
        <v>0</v>
      </c>
      <c r="AK4321" s="69">
        <v>-1000000</v>
      </c>
    </row>
    <row r="4322" spans="30:37" ht="11.25" x14ac:dyDescent="0.2">
      <c r="AD4322" s="63">
        <v>36642</v>
      </c>
      <c r="AE4322" s="64">
        <v>36678</v>
      </c>
      <c r="AF4322" s="68" t="s">
        <v>865</v>
      </c>
      <c r="AG4322" s="66" t="s">
        <v>868</v>
      </c>
      <c r="AH4322" s="67">
        <v>3.1080000000000001</v>
      </c>
      <c r="AI4322" s="68" t="s">
        <v>2254</v>
      </c>
      <c r="AJ4322" s="67">
        <v>0</v>
      </c>
      <c r="AK4322" s="69">
        <v>1000000</v>
      </c>
    </row>
    <row r="4323" spans="30:37" ht="11.25" x14ac:dyDescent="0.2">
      <c r="AD4323" s="63">
        <v>36642</v>
      </c>
      <c r="AE4323" s="64">
        <v>36678</v>
      </c>
      <c r="AF4323" s="68" t="s">
        <v>865</v>
      </c>
      <c r="AG4323" s="66" t="s">
        <v>866</v>
      </c>
      <c r="AH4323" s="67">
        <v>3.1349999999999998</v>
      </c>
      <c r="AI4323" s="68" t="s">
        <v>2254</v>
      </c>
      <c r="AJ4323" s="67">
        <v>0</v>
      </c>
      <c r="AK4323" s="69">
        <v>150000</v>
      </c>
    </row>
    <row r="4324" spans="30:37" ht="11.25" x14ac:dyDescent="0.2">
      <c r="AD4324" s="63">
        <v>36642</v>
      </c>
      <c r="AE4324" s="64">
        <v>36678</v>
      </c>
      <c r="AF4324" s="68" t="s">
        <v>865</v>
      </c>
      <c r="AG4324" s="66" t="s">
        <v>867</v>
      </c>
      <c r="AH4324" s="67">
        <v>3.1349999999999998</v>
      </c>
      <c r="AI4324" s="68" t="s">
        <v>2254</v>
      </c>
      <c r="AJ4324" s="67">
        <v>0</v>
      </c>
      <c r="AK4324" s="69">
        <v>150000</v>
      </c>
    </row>
    <row r="4325" spans="30:37" ht="11.25" x14ac:dyDescent="0.2">
      <c r="AD4325" s="63">
        <v>36647</v>
      </c>
      <c r="AE4325" s="64">
        <v>36678</v>
      </c>
      <c r="AF4325" s="68" t="s">
        <v>872</v>
      </c>
      <c r="AG4325" s="66" t="s">
        <v>873</v>
      </c>
      <c r="AH4325" s="67">
        <v>3.1349999999999998</v>
      </c>
      <c r="AI4325" s="68" t="s">
        <v>2254</v>
      </c>
      <c r="AJ4325" s="67">
        <v>0</v>
      </c>
      <c r="AK4325" s="69">
        <v>-750000</v>
      </c>
    </row>
    <row r="4326" spans="30:37" ht="11.25" x14ac:dyDescent="0.2">
      <c r="AD4326" s="63">
        <v>36647</v>
      </c>
      <c r="AE4326" s="64">
        <v>36678</v>
      </c>
      <c r="AF4326" s="68" t="s">
        <v>872</v>
      </c>
      <c r="AG4326" s="66" t="s">
        <v>874</v>
      </c>
      <c r="AH4326" s="67">
        <v>3.1349999999999998</v>
      </c>
      <c r="AI4326" s="68" t="s">
        <v>2254</v>
      </c>
      <c r="AJ4326" s="67">
        <v>0</v>
      </c>
      <c r="AK4326" s="69">
        <v>1000000</v>
      </c>
    </row>
    <row r="4327" spans="30:37" ht="11.25" x14ac:dyDescent="0.2">
      <c r="AD4327" s="63">
        <v>36647</v>
      </c>
      <c r="AE4327" s="64">
        <v>36678</v>
      </c>
      <c r="AF4327" s="68" t="s">
        <v>872</v>
      </c>
      <c r="AG4327" s="66" t="s">
        <v>875</v>
      </c>
      <c r="AH4327" s="67">
        <v>3.1349999999999998</v>
      </c>
      <c r="AI4327" s="68" t="s">
        <v>2254</v>
      </c>
      <c r="AJ4327" s="67">
        <v>0</v>
      </c>
      <c r="AK4327" s="69">
        <v>300000</v>
      </c>
    </row>
    <row r="4328" spans="30:37" ht="11.25" x14ac:dyDescent="0.2">
      <c r="AD4328" s="63">
        <v>36647</v>
      </c>
      <c r="AE4328" s="64">
        <v>36678</v>
      </c>
      <c r="AF4328" s="68" t="s">
        <v>872</v>
      </c>
      <c r="AG4328" s="66" t="s">
        <v>876</v>
      </c>
      <c r="AH4328" s="67">
        <v>3.1349999999999998</v>
      </c>
      <c r="AI4328" s="68" t="s">
        <v>2254</v>
      </c>
      <c r="AJ4328" s="67">
        <v>0</v>
      </c>
      <c r="AK4328" s="69">
        <v>150000</v>
      </c>
    </row>
    <row r="4329" spans="30:37" ht="11.25" x14ac:dyDescent="0.2">
      <c r="AD4329" s="63">
        <v>36648</v>
      </c>
      <c r="AE4329" s="64">
        <v>36678</v>
      </c>
      <c r="AF4329" s="68" t="s">
        <v>878</v>
      </c>
      <c r="AG4329" s="66" t="s">
        <v>879</v>
      </c>
      <c r="AH4329" s="67">
        <v>3.1349999999999998</v>
      </c>
      <c r="AI4329" s="68" t="s">
        <v>2254</v>
      </c>
      <c r="AJ4329" s="67">
        <v>0</v>
      </c>
      <c r="AK4329" s="69">
        <v>-150000</v>
      </c>
    </row>
    <row r="4330" spans="30:37" ht="11.25" x14ac:dyDescent="0.2">
      <c r="AD4330" s="63">
        <v>36648</v>
      </c>
      <c r="AE4330" s="64">
        <v>36678</v>
      </c>
      <c r="AF4330" s="68" t="s">
        <v>878</v>
      </c>
      <c r="AG4330" s="66" t="s">
        <v>880</v>
      </c>
      <c r="AH4330" s="67">
        <v>3.1349999999999998</v>
      </c>
      <c r="AI4330" s="68" t="s">
        <v>2254</v>
      </c>
      <c r="AJ4330" s="67">
        <v>0</v>
      </c>
      <c r="AK4330" s="69">
        <v>150000</v>
      </c>
    </row>
    <row r="4331" spans="30:37" ht="11.25" x14ac:dyDescent="0.2">
      <c r="AD4331" s="63">
        <v>36648</v>
      </c>
      <c r="AE4331" s="64">
        <v>36678</v>
      </c>
      <c r="AF4331" s="68" t="s">
        <v>878</v>
      </c>
      <c r="AG4331" s="66" t="s">
        <v>881</v>
      </c>
      <c r="AH4331" s="67">
        <v>3.1349999999999998</v>
      </c>
      <c r="AI4331" s="68" t="s">
        <v>2254</v>
      </c>
      <c r="AJ4331" s="67">
        <v>0</v>
      </c>
      <c r="AK4331" s="69">
        <v>150000</v>
      </c>
    </row>
    <row r="4332" spans="30:37" ht="11.25" x14ac:dyDescent="0.2">
      <c r="AD4332" s="63">
        <v>36648</v>
      </c>
      <c r="AE4332" s="64">
        <v>36678</v>
      </c>
      <c r="AF4332" s="68" t="s">
        <v>878</v>
      </c>
      <c r="AG4332" s="66" t="s">
        <v>882</v>
      </c>
      <c r="AH4332" s="67">
        <v>3.1349999999999998</v>
      </c>
      <c r="AI4332" s="68" t="s">
        <v>2254</v>
      </c>
      <c r="AJ4332" s="67">
        <v>0</v>
      </c>
      <c r="AK4332" s="69">
        <v>150000</v>
      </c>
    </row>
    <row r="4333" spans="30:37" ht="11.25" x14ac:dyDescent="0.2">
      <c r="AD4333" s="63">
        <v>36648</v>
      </c>
      <c r="AE4333" s="64">
        <v>36678</v>
      </c>
      <c r="AF4333" s="68" t="s">
        <v>878</v>
      </c>
      <c r="AG4333" s="66" t="s">
        <v>883</v>
      </c>
      <c r="AH4333" s="67">
        <v>3.1349999999999998</v>
      </c>
      <c r="AI4333" s="68" t="s">
        <v>2254</v>
      </c>
      <c r="AJ4333" s="67">
        <v>0</v>
      </c>
      <c r="AK4333" s="69">
        <v>-150000</v>
      </c>
    </row>
    <row r="4334" spans="30:37" ht="11.25" x14ac:dyDescent="0.2">
      <c r="AD4334" s="63">
        <v>36648</v>
      </c>
      <c r="AE4334" s="64">
        <v>36678</v>
      </c>
      <c r="AF4334" s="68" t="s">
        <v>878</v>
      </c>
      <c r="AG4334" s="66" t="s">
        <v>884</v>
      </c>
      <c r="AH4334" s="67">
        <v>3.1349999999999998</v>
      </c>
      <c r="AI4334" s="68" t="s">
        <v>2254</v>
      </c>
      <c r="AJ4334" s="67">
        <v>0</v>
      </c>
      <c r="AK4334" s="69">
        <v>-150000</v>
      </c>
    </row>
    <row r="4335" spans="30:37" ht="11.25" x14ac:dyDescent="0.2">
      <c r="AD4335" s="63">
        <v>36648</v>
      </c>
      <c r="AE4335" s="64">
        <v>36678</v>
      </c>
      <c r="AF4335" s="68" t="s">
        <v>878</v>
      </c>
      <c r="AG4335" s="66" t="s">
        <v>885</v>
      </c>
      <c r="AH4335" s="67">
        <v>3.1349999999999998</v>
      </c>
      <c r="AI4335" s="68" t="s">
        <v>2254</v>
      </c>
      <c r="AJ4335" s="67">
        <v>0</v>
      </c>
      <c r="AK4335" s="69">
        <v>150000</v>
      </c>
    </row>
    <row r="4336" spans="30:37" ht="11.25" x14ac:dyDescent="0.2">
      <c r="AD4336" s="63">
        <v>36649</v>
      </c>
      <c r="AE4336" s="64">
        <v>36678</v>
      </c>
      <c r="AF4336" s="68" t="s">
        <v>886</v>
      </c>
      <c r="AG4336" s="66" t="s">
        <v>887</v>
      </c>
      <c r="AH4336" s="67">
        <v>3.23</v>
      </c>
      <c r="AI4336" s="68" t="s">
        <v>2254</v>
      </c>
      <c r="AJ4336" s="67">
        <v>0</v>
      </c>
      <c r="AK4336" s="69">
        <v>150000</v>
      </c>
    </row>
    <row r="4337" spans="30:37" ht="11.25" x14ac:dyDescent="0.2">
      <c r="AD4337" s="63">
        <v>36649</v>
      </c>
      <c r="AE4337" s="64">
        <v>36678</v>
      </c>
      <c r="AF4337" s="68" t="s">
        <v>886</v>
      </c>
      <c r="AG4337" s="66" t="s">
        <v>888</v>
      </c>
      <c r="AH4337" s="67">
        <v>3.24</v>
      </c>
      <c r="AI4337" s="68" t="s">
        <v>2254</v>
      </c>
      <c r="AJ4337" s="67">
        <v>0</v>
      </c>
      <c r="AK4337" s="69">
        <v>-150000</v>
      </c>
    </row>
    <row r="4338" spans="30:37" ht="11.25" x14ac:dyDescent="0.2">
      <c r="AD4338" s="63">
        <v>36649</v>
      </c>
      <c r="AE4338" s="64">
        <v>36678</v>
      </c>
      <c r="AF4338" s="68" t="s">
        <v>886</v>
      </c>
      <c r="AG4338" s="66" t="s">
        <v>889</v>
      </c>
      <c r="AH4338" s="67">
        <v>3.2549999999999999</v>
      </c>
      <c r="AI4338" s="68" t="s">
        <v>2254</v>
      </c>
      <c r="AJ4338" s="67">
        <v>0</v>
      </c>
      <c r="AK4338" s="69">
        <v>150000</v>
      </c>
    </row>
    <row r="4339" spans="30:37" ht="11.25" x14ac:dyDescent="0.2">
      <c r="AD4339" s="63">
        <v>36649</v>
      </c>
      <c r="AE4339" s="64">
        <v>36678</v>
      </c>
      <c r="AF4339" s="68" t="s">
        <v>886</v>
      </c>
      <c r="AG4339" s="66" t="s">
        <v>890</v>
      </c>
      <c r="AH4339" s="67">
        <v>3.2124999999999999</v>
      </c>
      <c r="AI4339" s="68" t="s">
        <v>2254</v>
      </c>
      <c r="AJ4339" s="67">
        <v>0</v>
      </c>
      <c r="AK4339" s="69">
        <v>150000</v>
      </c>
    </row>
    <row r="4340" spans="30:37" ht="11.25" x14ac:dyDescent="0.2">
      <c r="AD4340" s="63">
        <v>36649</v>
      </c>
      <c r="AE4340" s="64">
        <v>36678</v>
      </c>
      <c r="AF4340" s="68" t="s">
        <v>886</v>
      </c>
      <c r="AG4340" s="66" t="s">
        <v>891</v>
      </c>
      <c r="AH4340" s="67">
        <v>3.2174999999999998</v>
      </c>
      <c r="AI4340" s="68" t="s">
        <v>2254</v>
      </c>
      <c r="AJ4340" s="67">
        <v>0</v>
      </c>
      <c r="AK4340" s="69">
        <v>150000</v>
      </c>
    </row>
    <row r="4341" spans="30:37" ht="11.25" x14ac:dyDescent="0.2">
      <c r="AD4341" s="63">
        <v>36649</v>
      </c>
      <c r="AE4341" s="64">
        <v>36678</v>
      </c>
      <c r="AF4341" s="68" t="s">
        <v>886</v>
      </c>
      <c r="AG4341" s="66" t="s">
        <v>892</v>
      </c>
      <c r="AH4341" s="67">
        <v>3.17</v>
      </c>
      <c r="AI4341" s="68" t="s">
        <v>2254</v>
      </c>
      <c r="AJ4341" s="67">
        <v>0</v>
      </c>
      <c r="AK4341" s="69">
        <v>-150000</v>
      </c>
    </row>
    <row r="4342" spans="30:37" ht="11.25" x14ac:dyDescent="0.2">
      <c r="AD4342" s="63">
        <v>36649</v>
      </c>
      <c r="AE4342" s="64">
        <v>36678</v>
      </c>
      <c r="AF4342" s="68" t="s">
        <v>886</v>
      </c>
      <c r="AG4342" s="66" t="s">
        <v>893</v>
      </c>
      <c r="AH4342" s="67">
        <v>3.1675</v>
      </c>
      <c r="AI4342" s="68" t="s">
        <v>2254</v>
      </c>
      <c r="AJ4342" s="67">
        <v>0</v>
      </c>
      <c r="AK4342" s="69">
        <v>-150000</v>
      </c>
    </row>
    <row r="4343" spans="30:37" ht="11.25" x14ac:dyDescent="0.2">
      <c r="AD4343" s="63">
        <v>36649</v>
      </c>
      <c r="AE4343" s="64">
        <v>36678</v>
      </c>
      <c r="AF4343" s="68" t="s">
        <v>886</v>
      </c>
      <c r="AG4343" s="66" t="s">
        <v>895</v>
      </c>
      <c r="AH4343" s="67">
        <v>3.14</v>
      </c>
      <c r="AI4343" s="68" t="s">
        <v>2254</v>
      </c>
      <c r="AJ4343" s="67">
        <v>0</v>
      </c>
      <c r="AK4343" s="69">
        <v>1000000</v>
      </c>
    </row>
    <row r="4344" spans="30:37" ht="11.25" x14ac:dyDescent="0.2">
      <c r="AD4344" s="63">
        <v>36650</v>
      </c>
      <c r="AE4344" s="64">
        <v>36678</v>
      </c>
      <c r="AF4344" s="68" t="s">
        <v>896</v>
      </c>
      <c r="AG4344" s="66" t="s">
        <v>897</v>
      </c>
      <c r="AH4344" s="67">
        <v>3.07</v>
      </c>
      <c r="AI4344" s="68" t="s">
        <v>2254</v>
      </c>
      <c r="AJ4344" s="67">
        <v>0</v>
      </c>
      <c r="AK4344" s="69">
        <v>-300000</v>
      </c>
    </row>
    <row r="4345" spans="30:37" ht="11.25" x14ac:dyDescent="0.2">
      <c r="AD4345" s="63">
        <v>36650</v>
      </c>
      <c r="AE4345" s="64">
        <v>36678</v>
      </c>
      <c r="AF4345" s="68" t="s">
        <v>896</v>
      </c>
      <c r="AG4345" s="66" t="s">
        <v>898</v>
      </c>
      <c r="AH4345" s="67">
        <v>3.0924999999999998</v>
      </c>
      <c r="AI4345" s="68" t="s">
        <v>2254</v>
      </c>
      <c r="AJ4345" s="67">
        <v>0</v>
      </c>
      <c r="AK4345" s="69">
        <v>-2000000</v>
      </c>
    </row>
    <row r="4346" spans="30:37" ht="11.25" x14ac:dyDescent="0.2">
      <c r="AD4346" s="63">
        <v>36650</v>
      </c>
      <c r="AE4346" s="64">
        <v>36678</v>
      </c>
      <c r="AF4346" s="68" t="s">
        <v>896</v>
      </c>
      <c r="AG4346" s="66" t="s">
        <v>898</v>
      </c>
      <c r="AH4346" s="67">
        <v>3.0649999999999999</v>
      </c>
      <c r="AI4346" s="68" t="s">
        <v>2254</v>
      </c>
      <c r="AJ4346" s="67">
        <v>0</v>
      </c>
      <c r="AK4346" s="69">
        <v>-1000000</v>
      </c>
    </row>
    <row r="4347" spans="30:37" ht="11.25" x14ac:dyDescent="0.2">
      <c r="AD4347" s="63">
        <v>36650</v>
      </c>
      <c r="AE4347" s="64">
        <v>36678</v>
      </c>
      <c r="AF4347" s="68" t="s">
        <v>896</v>
      </c>
      <c r="AG4347" s="66" t="s">
        <v>899</v>
      </c>
      <c r="AH4347" s="67">
        <v>3.09</v>
      </c>
      <c r="AI4347" s="68" t="s">
        <v>2254</v>
      </c>
      <c r="AJ4347" s="67">
        <v>0</v>
      </c>
      <c r="AK4347" s="69">
        <v>-150000</v>
      </c>
    </row>
    <row r="4348" spans="30:37" ht="11.25" x14ac:dyDescent="0.2">
      <c r="AD4348" s="63">
        <v>36650</v>
      </c>
      <c r="AE4348" s="64">
        <v>36678</v>
      </c>
      <c r="AF4348" s="68" t="s">
        <v>896</v>
      </c>
      <c r="AG4348" s="66" t="s">
        <v>900</v>
      </c>
      <c r="AH4348" s="67">
        <v>3.09</v>
      </c>
      <c r="AI4348" s="68" t="s">
        <v>2254</v>
      </c>
      <c r="AJ4348" s="67">
        <v>0</v>
      </c>
      <c r="AK4348" s="69">
        <v>-150000</v>
      </c>
    </row>
    <row r="4349" spans="30:37" ht="11.25" x14ac:dyDescent="0.2">
      <c r="AD4349" s="63">
        <v>36650</v>
      </c>
      <c r="AE4349" s="64">
        <v>36678</v>
      </c>
      <c r="AF4349" s="68" t="s">
        <v>896</v>
      </c>
      <c r="AG4349" s="66" t="s">
        <v>901</v>
      </c>
      <c r="AH4349" s="67">
        <v>3.0950000000000002</v>
      </c>
      <c r="AI4349" s="68" t="s">
        <v>2254</v>
      </c>
      <c r="AJ4349" s="67">
        <v>0</v>
      </c>
      <c r="AK4349" s="69">
        <v>-150000</v>
      </c>
    </row>
    <row r="4350" spans="30:37" ht="11.25" x14ac:dyDescent="0.2">
      <c r="AD4350" s="63">
        <v>36650</v>
      </c>
      <c r="AE4350" s="64">
        <v>36678</v>
      </c>
      <c r="AF4350" s="68" t="s">
        <v>896</v>
      </c>
      <c r="AG4350" s="66" t="s">
        <v>903</v>
      </c>
      <c r="AH4350" s="67">
        <v>3.1</v>
      </c>
      <c r="AI4350" s="68" t="s">
        <v>2254</v>
      </c>
      <c r="AJ4350" s="67">
        <v>0</v>
      </c>
      <c r="AK4350" s="69">
        <v>-150000</v>
      </c>
    </row>
    <row r="4351" spans="30:37" ht="11.25" x14ac:dyDescent="0.2">
      <c r="AD4351" s="63">
        <v>36650</v>
      </c>
      <c r="AE4351" s="64">
        <v>36678</v>
      </c>
      <c r="AF4351" s="68" t="s">
        <v>896</v>
      </c>
      <c r="AG4351" s="66" t="s">
        <v>902</v>
      </c>
      <c r="AH4351" s="67">
        <v>3.1</v>
      </c>
      <c r="AI4351" s="68" t="s">
        <v>2254</v>
      </c>
      <c r="AJ4351" s="67">
        <v>0</v>
      </c>
      <c r="AK4351" s="69">
        <v>-150000</v>
      </c>
    </row>
    <row r="4352" spans="30:37" ht="11.25" x14ac:dyDescent="0.2">
      <c r="AD4352" s="63">
        <v>36651</v>
      </c>
      <c r="AE4352" s="64">
        <v>36678</v>
      </c>
      <c r="AF4352" s="68" t="s">
        <v>904</v>
      </c>
      <c r="AG4352" s="66" t="s">
        <v>905</v>
      </c>
      <c r="AH4352" s="67">
        <v>3.1</v>
      </c>
      <c r="AI4352" s="68" t="s">
        <v>2254</v>
      </c>
      <c r="AJ4352" s="67">
        <v>0</v>
      </c>
      <c r="AK4352" s="69">
        <v>-1000000</v>
      </c>
    </row>
    <row r="4353" spans="30:37" ht="11.25" x14ac:dyDescent="0.2">
      <c r="AD4353" s="63">
        <v>36651</v>
      </c>
      <c r="AE4353" s="64">
        <v>36678</v>
      </c>
      <c r="AF4353" s="68" t="s">
        <v>904</v>
      </c>
      <c r="AG4353" s="66" t="s">
        <v>905</v>
      </c>
      <c r="AH4353" s="67">
        <v>3.105</v>
      </c>
      <c r="AI4353" s="68" t="s">
        <v>2254</v>
      </c>
      <c r="AJ4353" s="67">
        <v>0</v>
      </c>
      <c r="AK4353" s="69">
        <v>-1000000</v>
      </c>
    </row>
    <row r="4354" spans="30:37" ht="11.25" x14ac:dyDescent="0.2">
      <c r="AD4354" s="63">
        <v>36651</v>
      </c>
      <c r="AE4354" s="64">
        <v>36678</v>
      </c>
      <c r="AF4354" s="68" t="s">
        <v>904</v>
      </c>
      <c r="AG4354" s="66" t="s">
        <v>905</v>
      </c>
      <c r="AH4354" s="67">
        <v>3.0924999999999998</v>
      </c>
      <c r="AI4354" s="68" t="s">
        <v>2254</v>
      </c>
      <c r="AJ4354" s="67">
        <v>0</v>
      </c>
      <c r="AK4354" s="69">
        <v>-1000000</v>
      </c>
    </row>
    <row r="4355" spans="30:37" ht="11.25" x14ac:dyDescent="0.2">
      <c r="AD4355" s="63">
        <v>36651</v>
      </c>
      <c r="AE4355" s="64">
        <v>36678</v>
      </c>
      <c r="AF4355" s="68" t="s">
        <v>904</v>
      </c>
      <c r="AG4355" s="66" t="s">
        <v>905</v>
      </c>
      <c r="AH4355" s="67">
        <v>3.0550000000000002</v>
      </c>
      <c r="AI4355" s="68" t="s">
        <v>2254</v>
      </c>
      <c r="AJ4355" s="67">
        <v>0</v>
      </c>
      <c r="AK4355" s="69">
        <v>-1000000</v>
      </c>
    </row>
    <row r="4356" spans="30:37" ht="11.25" x14ac:dyDescent="0.2">
      <c r="AD4356" s="63">
        <v>36651</v>
      </c>
      <c r="AE4356" s="64">
        <v>36678</v>
      </c>
      <c r="AF4356" s="68" t="s">
        <v>904</v>
      </c>
      <c r="AG4356" s="66"/>
      <c r="AH4356" s="67">
        <v>3.0750000000000002</v>
      </c>
      <c r="AI4356" s="68" t="s">
        <v>2254</v>
      </c>
      <c r="AJ4356" s="67">
        <v>0</v>
      </c>
      <c r="AK4356" s="69">
        <v>2000000</v>
      </c>
    </row>
    <row r="4357" spans="30:37" ht="11.25" x14ac:dyDescent="0.2">
      <c r="AD4357" s="63">
        <v>36651</v>
      </c>
      <c r="AE4357" s="64">
        <v>36678</v>
      </c>
      <c r="AF4357" s="68" t="s">
        <v>904</v>
      </c>
      <c r="AG4357" s="66" t="s">
        <v>906</v>
      </c>
      <c r="AH4357" s="67">
        <v>3.0950000000000002</v>
      </c>
      <c r="AI4357" s="68" t="s">
        <v>2254</v>
      </c>
      <c r="AJ4357" s="67">
        <v>0</v>
      </c>
      <c r="AK4357" s="69">
        <v>-300000</v>
      </c>
    </row>
    <row r="4358" spans="30:37" ht="11.25" x14ac:dyDescent="0.2">
      <c r="AD4358" s="63">
        <v>36651</v>
      </c>
      <c r="AE4358" s="64">
        <v>36678</v>
      </c>
      <c r="AF4358" s="68" t="s">
        <v>904</v>
      </c>
      <c r="AG4358" s="66" t="s">
        <v>907</v>
      </c>
      <c r="AH4358" s="67">
        <v>3.1</v>
      </c>
      <c r="AI4358" s="68" t="s">
        <v>2254</v>
      </c>
      <c r="AJ4358" s="67">
        <v>0</v>
      </c>
      <c r="AK4358" s="69">
        <v>-150000</v>
      </c>
    </row>
    <row r="4359" spans="30:37" ht="11.25" x14ac:dyDescent="0.2">
      <c r="AD4359" s="63">
        <v>36651</v>
      </c>
      <c r="AE4359" s="64">
        <v>36678</v>
      </c>
      <c r="AF4359" s="68" t="s">
        <v>904</v>
      </c>
      <c r="AG4359" s="66" t="s">
        <v>908</v>
      </c>
      <c r="AH4359" s="67">
        <v>3.1025</v>
      </c>
      <c r="AI4359" s="68" t="s">
        <v>2254</v>
      </c>
      <c r="AJ4359" s="67">
        <v>0</v>
      </c>
      <c r="AK4359" s="69">
        <v>-150000</v>
      </c>
    </row>
    <row r="4360" spans="30:37" ht="11.25" x14ac:dyDescent="0.2">
      <c r="AD4360" s="63">
        <v>36654</v>
      </c>
      <c r="AE4360" s="64">
        <v>36678</v>
      </c>
      <c r="AF4360" s="68" t="s">
        <v>918</v>
      </c>
      <c r="AG4360" s="66" t="s">
        <v>919</v>
      </c>
      <c r="AH4360" s="67">
        <v>3.0474999999999999</v>
      </c>
      <c r="AI4360" s="68" t="s">
        <v>2254</v>
      </c>
      <c r="AJ4360" s="67">
        <v>0</v>
      </c>
      <c r="AK4360" s="69">
        <v>-300000</v>
      </c>
    </row>
    <row r="4361" spans="30:37" ht="11.25" x14ac:dyDescent="0.2">
      <c r="AD4361" s="63">
        <v>36654</v>
      </c>
      <c r="AE4361" s="64">
        <v>36678</v>
      </c>
      <c r="AF4361" s="68" t="s">
        <v>918</v>
      </c>
      <c r="AG4361" s="66" t="s">
        <v>920</v>
      </c>
      <c r="AH4361" s="67">
        <v>3.0525000000000002</v>
      </c>
      <c r="AI4361" s="68" t="s">
        <v>2254</v>
      </c>
      <c r="AJ4361" s="67">
        <v>0</v>
      </c>
      <c r="AK4361" s="69">
        <v>-300000</v>
      </c>
    </row>
    <row r="4362" spans="30:37" ht="11.25" x14ac:dyDescent="0.2">
      <c r="AD4362" s="63">
        <v>36654</v>
      </c>
      <c r="AE4362" s="64">
        <v>36678</v>
      </c>
      <c r="AF4362" s="68" t="s">
        <v>918</v>
      </c>
      <c r="AG4362" s="66" t="s">
        <v>921</v>
      </c>
      <c r="AH4362" s="67">
        <v>3.06</v>
      </c>
      <c r="AI4362" s="68" t="s">
        <v>2254</v>
      </c>
      <c r="AJ4362" s="67">
        <v>0</v>
      </c>
      <c r="AK4362" s="69">
        <v>-150000</v>
      </c>
    </row>
    <row r="4363" spans="30:37" ht="11.25" x14ac:dyDescent="0.2">
      <c r="AD4363" s="63">
        <v>36654</v>
      </c>
      <c r="AE4363" s="64">
        <v>36678</v>
      </c>
      <c r="AF4363" s="68" t="s">
        <v>918</v>
      </c>
      <c r="AG4363" s="66" t="s">
        <v>922</v>
      </c>
      <c r="AH4363" s="67">
        <v>3.06</v>
      </c>
      <c r="AI4363" s="68" t="s">
        <v>2254</v>
      </c>
      <c r="AJ4363" s="67">
        <v>0</v>
      </c>
      <c r="AK4363" s="69">
        <v>-150000</v>
      </c>
    </row>
    <row r="4364" spans="30:37" ht="11.25" x14ac:dyDescent="0.2">
      <c r="AD4364" s="63">
        <v>36654</v>
      </c>
      <c r="AE4364" s="64">
        <v>36678</v>
      </c>
      <c r="AF4364" s="68" t="s">
        <v>918</v>
      </c>
      <c r="AG4364" s="66" t="s">
        <v>923</v>
      </c>
      <c r="AH4364" s="67">
        <v>3.0674999999999999</v>
      </c>
      <c r="AI4364" s="68" t="s">
        <v>2254</v>
      </c>
      <c r="AJ4364" s="67">
        <v>0</v>
      </c>
      <c r="AK4364" s="69">
        <v>-450000</v>
      </c>
    </row>
    <row r="4365" spans="30:37" ht="11.25" x14ac:dyDescent="0.2">
      <c r="AD4365" s="63">
        <v>36654</v>
      </c>
      <c r="AE4365" s="64">
        <v>36678</v>
      </c>
      <c r="AF4365" s="68" t="s">
        <v>918</v>
      </c>
      <c r="AG4365" s="66" t="s">
        <v>924</v>
      </c>
      <c r="AH4365" s="67">
        <v>3.0575000000000001</v>
      </c>
      <c r="AI4365" s="68" t="s">
        <v>2254</v>
      </c>
      <c r="AJ4365" s="67">
        <v>0</v>
      </c>
      <c r="AK4365" s="69">
        <v>-300000</v>
      </c>
    </row>
    <row r="4366" spans="30:37" ht="11.25" x14ac:dyDescent="0.2">
      <c r="AD4366" s="63">
        <v>36654</v>
      </c>
      <c r="AE4366" s="64">
        <v>36678</v>
      </c>
      <c r="AF4366" s="68" t="s">
        <v>918</v>
      </c>
      <c r="AG4366" s="66" t="s">
        <v>1028</v>
      </c>
      <c r="AH4366" s="67">
        <v>3.0575000000000001</v>
      </c>
      <c r="AI4366" s="68" t="s">
        <v>2254</v>
      </c>
      <c r="AJ4366" s="67">
        <v>0</v>
      </c>
      <c r="AK4366" s="69">
        <v>-300000</v>
      </c>
    </row>
    <row r="4367" spans="30:37" ht="11.25" x14ac:dyDescent="0.2">
      <c r="AD4367" s="63">
        <v>36654</v>
      </c>
      <c r="AE4367" s="64">
        <v>36678</v>
      </c>
      <c r="AF4367" s="68" t="s">
        <v>918</v>
      </c>
      <c r="AG4367" s="66" t="s">
        <v>1029</v>
      </c>
      <c r="AH4367" s="67">
        <v>3.1124999999999998</v>
      </c>
      <c r="AI4367" s="68" t="s">
        <v>2254</v>
      </c>
      <c r="AJ4367" s="67">
        <v>0</v>
      </c>
      <c r="AK4367" s="69">
        <v>-300000</v>
      </c>
    </row>
    <row r="4368" spans="30:37" ht="11.25" x14ac:dyDescent="0.2">
      <c r="AD4368" s="63">
        <v>36654</v>
      </c>
      <c r="AE4368" s="64">
        <v>36678</v>
      </c>
      <c r="AF4368" s="68" t="s">
        <v>918</v>
      </c>
      <c r="AG4368" s="66" t="s">
        <v>1030</v>
      </c>
      <c r="AH4368" s="67">
        <v>3.06</v>
      </c>
      <c r="AI4368" s="68" t="s">
        <v>2254</v>
      </c>
      <c r="AJ4368" s="67">
        <v>0</v>
      </c>
      <c r="AK4368" s="69">
        <v>-1000000</v>
      </c>
    </row>
    <row r="4369" spans="30:37" ht="11.25" x14ac:dyDescent="0.2">
      <c r="AD4369" s="63">
        <v>36654</v>
      </c>
      <c r="AE4369" s="64">
        <v>36678</v>
      </c>
      <c r="AF4369" s="68" t="s">
        <v>918</v>
      </c>
      <c r="AG4369" s="66" t="s">
        <v>1030</v>
      </c>
      <c r="AH4369" s="67">
        <v>3.0649999999999999</v>
      </c>
      <c r="AI4369" s="68" t="s">
        <v>2254</v>
      </c>
      <c r="AJ4369" s="67">
        <v>0</v>
      </c>
      <c r="AK4369" s="69">
        <v>-1000000</v>
      </c>
    </row>
    <row r="4370" spans="30:37" ht="11.25" x14ac:dyDescent="0.2">
      <c r="AD4370" s="63">
        <v>36654</v>
      </c>
      <c r="AE4370" s="64">
        <v>36678</v>
      </c>
      <c r="AF4370" s="68" t="s">
        <v>918</v>
      </c>
      <c r="AG4370" s="66" t="s">
        <v>1030</v>
      </c>
      <c r="AH4370" s="67">
        <v>3.0750000000000002</v>
      </c>
      <c r="AI4370" s="68" t="s">
        <v>2254</v>
      </c>
      <c r="AJ4370" s="67">
        <v>0</v>
      </c>
      <c r="AK4370" s="69">
        <v>-1000000</v>
      </c>
    </row>
    <row r="4371" spans="30:37" ht="11.25" x14ac:dyDescent="0.2">
      <c r="AD4371" s="63">
        <v>36654</v>
      </c>
      <c r="AE4371" s="64">
        <v>36678</v>
      </c>
      <c r="AF4371" s="68" t="s">
        <v>918</v>
      </c>
      <c r="AG4371" s="66" t="s">
        <v>1030</v>
      </c>
      <c r="AH4371" s="67">
        <v>3.0950000000000002</v>
      </c>
      <c r="AI4371" s="68" t="s">
        <v>2254</v>
      </c>
      <c r="AJ4371" s="67">
        <v>0</v>
      </c>
      <c r="AK4371" s="69">
        <v>-1000000</v>
      </c>
    </row>
    <row r="4372" spans="30:37" ht="11.25" x14ac:dyDescent="0.2">
      <c r="AD4372" s="63">
        <v>36654</v>
      </c>
      <c r="AE4372" s="64">
        <v>36678</v>
      </c>
      <c r="AF4372" s="68" t="s">
        <v>918</v>
      </c>
      <c r="AG4372" s="66" t="s">
        <v>1030</v>
      </c>
      <c r="AH4372" s="67">
        <v>2.1150000000000002</v>
      </c>
      <c r="AI4372" s="68" t="s">
        <v>2254</v>
      </c>
      <c r="AJ4372" s="67">
        <v>0</v>
      </c>
      <c r="AK4372" s="69">
        <v>-1000000</v>
      </c>
    </row>
    <row r="4373" spans="30:37" ht="11.25" x14ac:dyDescent="0.2">
      <c r="AD4373" s="63">
        <v>36654</v>
      </c>
      <c r="AE4373" s="64">
        <v>36678</v>
      </c>
      <c r="AF4373" s="68" t="s">
        <v>918</v>
      </c>
      <c r="AG4373" s="66" t="s">
        <v>1030</v>
      </c>
      <c r="AH4373" s="67">
        <v>3.14</v>
      </c>
      <c r="AI4373" s="68" t="s">
        <v>2254</v>
      </c>
      <c r="AJ4373" s="67">
        <v>0</v>
      </c>
      <c r="AK4373" s="69">
        <v>-1000000</v>
      </c>
    </row>
    <row r="4374" spans="30:37" ht="11.25" x14ac:dyDescent="0.2">
      <c r="AD4374" s="63">
        <v>36654</v>
      </c>
      <c r="AE4374" s="64">
        <v>36678</v>
      </c>
      <c r="AF4374" s="68" t="s">
        <v>918</v>
      </c>
      <c r="AG4374" s="66" t="s">
        <v>1030</v>
      </c>
      <c r="AH4374" s="67">
        <v>3.15</v>
      </c>
      <c r="AI4374" s="68" t="s">
        <v>2254</v>
      </c>
      <c r="AJ4374" s="67">
        <v>0</v>
      </c>
      <c r="AK4374" s="69">
        <v>-1000000</v>
      </c>
    </row>
    <row r="4375" spans="30:37" ht="11.25" x14ac:dyDescent="0.2">
      <c r="AD4375" s="63">
        <v>36654</v>
      </c>
      <c r="AE4375" s="64">
        <v>36678</v>
      </c>
      <c r="AF4375" s="68" t="s">
        <v>918</v>
      </c>
      <c r="AG4375" s="66" t="s">
        <v>1030</v>
      </c>
      <c r="AH4375" s="67">
        <v>3.165</v>
      </c>
      <c r="AI4375" s="68" t="s">
        <v>2254</v>
      </c>
      <c r="AJ4375" s="67">
        <v>0</v>
      </c>
      <c r="AK4375" s="69">
        <v>-1000000</v>
      </c>
    </row>
    <row r="4376" spans="30:37" ht="11.25" x14ac:dyDescent="0.2">
      <c r="AD4376" s="63">
        <v>36654</v>
      </c>
      <c r="AE4376" s="64">
        <v>36678</v>
      </c>
      <c r="AF4376" s="68" t="s">
        <v>918</v>
      </c>
      <c r="AG4376" s="66" t="s">
        <v>1030</v>
      </c>
      <c r="AH4376" s="67">
        <v>3.17</v>
      </c>
      <c r="AI4376" s="68" t="s">
        <v>2254</v>
      </c>
      <c r="AJ4376" s="67">
        <v>0</v>
      </c>
      <c r="AK4376" s="69">
        <v>-1000000</v>
      </c>
    </row>
    <row r="4377" spans="30:37" ht="11.25" x14ac:dyDescent="0.2">
      <c r="AD4377" s="63">
        <v>36654</v>
      </c>
      <c r="AE4377" s="64">
        <v>36678</v>
      </c>
      <c r="AF4377" s="68" t="s">
        <v>918</v>
      </c>
      <c r="AG4377" s="66" t="s">
        <v>1031</v>
      </c>
      <c r="AH4377" s="67">
        <v>3.105</v>
      </c>
      <c r="AI4377" s="68" t="s">
        <v>2254</v>
      </c>
      <c r="AJ4377" s="67">
        <v>0</v>
      </c>
      <c r="AK4377" s="69">
        <v>-1000000</v>
      </c>
    </row>
    <row r="4378" spans="30:37" ht="11.25" x14ac:dyDescent="0.2">
      <c r="AD4378" s="63">
        <v>36654</v>
      </c>
      <c r="AE4378" s="64">
        <v>36678</v>
      </c>
      <c r="AF4378" s="68" t="s">
        <v>918</v>
      </c>
      <c r="AG4378" s="66"/>
      <c r="AH4378" s="67">
        <v>3.105</v>
      </c>
      <c r="AI4378" s="68" t="s">
        <v>2254</v>
      </c>
      <c r="AJ4378" s="67">
        <v>0</v>
      </c>
      <c r="AK4378" s="69">
        <v>2000000</v>
      </c>
    </row>
    <row r="4379" spans="30:37" ht="11.25" x14ac:dyDescent="0.2">
      <c r="AD4379" s="63">
        <v>36654</v>
      </c>
      <c r="AE4379" s="64">
        <v>36678</v>
      </c>
      <c r="AF4379" s="68" t="s">
        <v>918</v>
      </c>
      <c r="AG4379" s="66"/>
      <c r="AH4379" s="67">
        <v>3.125</v>
      </c>
      <c r="AI4379" s="68" t="s">
        <v>2254</v>
      </c>
      <c r="AJ4379" s="67">
        <v>0</v>
      </c>
      <c r="AK4379" s="69">
        <v>2500000</v>
      </c>
    </row>
    <row r="4380" spans="30:37" ht="11.25" x14ac:dyDescent="0.2">
      <c r="AD4380" s="63">
        <v>36655</v>
      </c>
      <c r="AE4380" s="64">
        <v>36678</v>
      </c>
      <c r="AF4380" s="68" t="s">
        <v>1032</v>
      </c>
      <c r="AG4380" s="66" t="s">
        <v>1033</v>
      </c>
      <c r="AH4380" s="67">
        <v>3.22</v>
      </c>
      <c r="AI4380" s="68" t="s">
        <v>2254</v>
      </c>
      <c r="AJ4380" s="67">
        <v>0</v>
      </c>
      <c r="AK4380" s="69">
        <v>300000</v>
      </c>
    </row>
    <row r="4381" spans="30:37" ht="11.25" x14ac:dyDescent="0.2">
      <c r="AD4381" s="63">
        <v>36655</v>
      </c>
      <c r="AE4381" s="64">
        <v>36678</v>
      </c>
      <c r="AF4381" s="68" t="s">
        <v>1032</v>
      </c>
      <c r="AG4381" s="66" t="s">
        <v>1034</v>
      </c>
      <c r="AH4381" s="67">
        <v>3.22</v>
      </c>
      <c r="AI4381" s="68" t="s">
        <v>2254</v>
      </c>
      <c r="AJ4381" s="67">
        <v>0</v>
      </c>
      <c r="AK4381" s="69">
        <v>300000</v>
      </c>
    </row>
    <row r="4382" spans="30:37" ht="11.25" x14ac:dyDescent="0.2">
      <c r="AD4382" s="63">
        <v>36655</v>
      </c>
      <c r="AE4382" s="64">
        <v>36678</v>
      </c>
      <c r="AF4382" s="68" t="s">
        <v>1032</v>
      </c>
      <c r="AG4382" s="66" t="s">
        <v>1035</v>
      </c>
      <c r="AH4382" s="67">
        <v>3.2</v>
      </c>
      <c r="AI4382" s="68" t="s">
        <v>2254</v>
      </c>
      <c r="AJ4382" s="67">
        <v>0</v>
      </c>
      <c r="AK4382" s="69">
        <v>150000</v>
      </c>
    </row>
    <row r="4383" spans="30:37" ht="11.25" x14ac:dyDescent="0.2">
      <c r="AD4383" s="63">
        <v>36655</v>
      </c>
      <c r="AE4383" s="64">
        <v>36678</v>
      </c>
      <c r="AF4383" s="68" t="s">
        <v>1032</v>
      </c>
      <c r="AG4383" s="66" t="s">
        <v>1038</v>
      </c>
      <c r="AH4383" s="67">
        <v>3.2025000000000001</v>
      </c>
      <c r="AI4383" s="68" t="s">
        <v>2254</v>
      </c>
      <c r="AJ4383" s="67">
        <v>0</v>
      </c>
      <c r="AK4383" s="69">
        <v>300000</v>
      </c>
    </row>
    <row r="4384" spans="30:37" ht="11.25" x14ac:dyDescent="0.2">
      <c r="AD4384" s="63">
        <v>36655</v>
      </c>
      <c r="AE4384" s="64">
        <v>36678</v>
      </c>
      <c r="AF4384" s="68" t="s">
        <v>1032</v>
      </c>
      <c r="AG4384" s="66" t="s">
        <v>1039</v>
      </c>
      <c r="AH4384" s="67">
        <v>3.1974999999999998</v>
      </c>
      <c r="AI4384" s="68" t="s">
        <v>2254</v>
      </c>
      <c r="AJ4384" s="67">
        <v>0</v>
      </c>
      <c r="AK4384" s="69">
        <v>300000</v>
      </c>
    </row>
    <row r="4385" spans="30:37" ht="11.25" x14ac:dyDescent="0.2">
      <c r="AD4385" s="63">
        <v>36655</v>
      </c>
      <c r="AE4385" s="64">
        <v>36678</v>
      </c>
      <c r="AF4385" s="68" t="s">
        <v>1032</v>
      </c>
      <c r="AG4385" s="66" t="s">
        <v>1040</v>
      </c>
      <c r="AH4385" s="67">
        <v>3.2050000000000001</v>
      </c>
      <c r="AI4385" s="68" t="s">
        <v>2254</v>
      </c>
      <c r="AJ4385" s="67">
        <v>0</v>
      </c>
      <c r="AK4385" s="69">
        <v>300000</v>
      </c>
    </row>
    <row r="4386" spans="30:37" ht="11.25" x14ac:dyDescent="0.2">
      <c r="AD4386" s="63">
        <v>36655</v>
      </c>
      <c r="AE4386" s="64">
        <v>36678</v>
      </c>
      <c r="AF4386" s="68" t="s">
        <v>1032</v>
      </c>
      <c r="AG4386" s="66" t="s">
        <v>1041</v>
      </c>
      <c r="AH4386" s="67">
        <v>3.1775000000000002</v>
      </c>
      <c r="AI4386" s="68" t="s">
        <v>2254</v>
      </c>
      <c r="AJ4386" s="67">
        <v>0</v>
      </c>
      <c r="AK4386" s="69">
        <v>300000</v>
      </c>
    </row>
    <row r="4387" spans="30:37" ht="11.25" x14ac:dyDescent="0.2">
      <c r="AD4387" s="63">
        <v>36655</v>
      </c>
      <c r="AE4387" s="64">
        <v>36678</v>
      </c>
      <c r="AF4387" s="68" t="s">
        <v>1032</v>
      </c>
      <c r="AG4387" s="66" t="s">
        <v>1042</v>
      </c>
      <c r="AH4387" s="67">
        <v>3.1775000000000002</v>
      </c>
      <c r="AI4387" s="68" t="s">
        <v>2254</v>
      </c>
      <c r="AJ4387" s="67">
        <v>0</v>
      </c>
      <c r="AK4387" s="69">
        <v>300000</v>
      </c>
    </row>
    <row r="4388" spans="30:37" ht="11.25" x14ac:dyDescent="0.2">
      <c r="AD4388" s="63">
        <v>36656</v>
      </c>
      <c r="AE4388" s="64">
        <v>36678</v>
      </c>
      <c r="AF4388" s="68" t="s">
        <v>1043</v>
      </c>
      <c r="AG4388" s="66" t="s">
        <v>1044</v>
      </c>
      <c r="AH4388" s="67">
        <v>3.2025000000000001</v>
      </c>
      <c r="AI4388" s="68" t="s">
        <v>2254</v>
      </c>
      <c r="AJ4388" s="67">
        <v>0</v>
      </c>
      <c r="AK4388" s="69">
        <v>150000</v>
      </c>
    </row>
    <row r="4389" spans="30:37" ht="11.25" x14ac:dyDescent="0.2">
      <c r="AD4389" s="63">
        <v>36656</v>
      </c>
      <c r="AE4389" s="64">
        <v>36678</v>
      </c>
      <c r="AF4389" s="68" t="s">
        <v>1043</v>
      </c>
      <c r="AG4389" s="66" t="s">
        <v>1044</v>
      </c>
      <c r="AH4389" s="67">
        <v>3.2</v>
      </c>
      <c r="AI4389" s="68" t="s">
        <v>2254</v>
      </c>
      <c r="AJ4389" s="67">
        <v>0</v>
      </c>
      <c r="AK4389" s="69">
        <v>150000</v>
      </c>
    </row>
    <row r="4390" spans="30:37" ht="11.25" x14ac:dyDescent="0.2">
      <c r="AD4390" s="63">
        <v>36656</v>
      </c>
      <c r="AE4390" s="64">
        <v>36678</v>
      </c>
      <c r="AF4390" s="68" t="s">
        <v>1043</v>
      </c>
      <c r="AG4390" s="66" t="s">
        <v>1045</v>
      </c>
      <c r="AH4390" s="67">
        <v>3.15</v>
      </c>
      <c r="AI4390" s="68" t="s">
        <v>2254</v>
      </c>
      <c r="AJ4390" s="67">
        <v>0</v>
      </c>
      <c r="AK4390" s="69">
        <v>1000000</v>
      </c>
    </row>
    <row r="4391" spans="30:37" ht="11.25" x14ac:dyDescent="0.2">
      <c r="AD4391" s="63">
        <v>36656</v>
      </c>
      <c r="AE4391" s="64">
        <v>36678</v>
      </c>
      <c r="AF4391" s="68" t="s">
        <v>1043</v>
      </c>
      <c r="AG4391" s="66" t="s">
        <v>1045</v>
      </c>
      <c r="AH4391" s="67">
        <v>3.17</v>
      </c>
      <c r="AI4391" s="68" t="s">
        <v>2254</v>
      </c>
      <c r="AJ4391" s="67">
        <v>0</v>
      </c>
      <c r="AK4391" s="69">
        <v>300000</v>
      </c>
    </row>
    <row r="4392" spans="30:37" ht="11.25" x14ac:dyDescent="0.2">
      <c r="AD4392" s="63">
        <v>36656</v>
      </c>
      <c r="AE4392" s="64">
        <v>36678</v>
      </c>
      <c r="AF4392" s="68" t="s">
        <v>1043</v>
      </c>
      <c r="AG4392" s="66" t="s">
        <v>1045</v>
      </c>
      <c r="AH4392" s="67">
        <v>3.16</v>
      </c>
      <c r="AI4392" s="68" t="s">
        <v>2254</v>
      </c>
      <c r="AJ4392" s="67">
        <v>0</v>
      </c>
      <c r="AK4392" s="69">
        <v>1000000</v>
      </c>
    </row>
    <row r="4393" spans="30:37" ht="11.25" x14ac:dyDescent="0.2">
      <c r="AD4393" s="63">
        <v>36656</v>
      </c>
      <c r="AE4393" s="64">
        <v>36678</v>
      </c>
      <c r="AF4393" s="68" t="s">
        <v>1043</v>
      </c>
      <c r="AG4393" s="66" t="s">
        <v>1045</v>
      </c>
      <c r="AH4393" s="67">
        <v>3.17</v>
      </c>
      <c r="AI4393" s="68" t="s">
        <v>2254</v>
      </c>
      <c r="AJ4393" s="67">
        <v>0</v>
      </c>
      <c r="AK4393" s="69">
        <v>2000000</v>
      </c>
    </row>
    <row r="4394" spans="30:37" ht="11.25" x14ac:dyDescent="0.2">
      <c r="AD4394" s="63">
        <v>36656</v>
      </c>
      <c r="AE4394" s="64">
        <v>36678</v>
      </c>
      <c r="AF4394" s="68" t="s">
        <v>1043</v>
      </c>
      <c r="AG4394" s="66" t="s">
        <v>1046</v>
      </c>
      <c r="AH4394" s="67">
        <v>3.16</v>
      </c>
      <c r="AI4394" s="68" t="s">
        <v>2254</v>
      </c>
      <c r="AJ4394" s="67">
        <v>0</v>
      </c>
      <c r="AK4394" s="69">
        <v>300000</v>
      </c>
    </row>
    <row r="4395" spans="30:37" ht="11.25" x14ac:dyDescent="0.2">
      <c r="AD4395" s="63">
        <v>36657</v>
      </c>
      <c r="AE4395" s="64">
        <v>36678</v>
      </c>
      <c r="AF4395" s="68" t="s">
        <v>1047</v>
      </c>
      <c r="AG4395" s="66"/>
      <c r="AH4395" s="67">
        <v>3.37</v>
      </c>
      <c r="AI4395" s="68" t="s">
        <v>2254</v>
      </c>
      <c r="AJ4395" s="67">
        <v>0</v>
      </c>
      <c r="AK4395" s="69">
        <v>2000000</v>
      </c>
    </row>
    <row r="4396" spans="30:37" ht="11.25" x14ac:dyDescent="0.2">
      <c r="AD4396" s="63">
        <v>36657</v>
      </c>
      <c r="AE4396" s="64">
        <v>36678</v>
      </c>
      <c r="AF4396" s="68" t="s">
        <v>1047</v>
      </c>
      <c r="AG4396" s="66"/>
      <c r="AH4396" s="67">
        <v>3.34</v>
      </c>
      <c r="AI4396" s="68" t="s">
        <v>2254</v>
      </c>
      <c r="AJ4396" s="67">
        <v>0</v>
      </c>
      <c r="AK4396" s="69">
        <v>-2500000</v>
      </c>
    </row>
    <row r="4397" spans="30:37" ht="11.25" x14ac:dyDescent="0.2">
      <c r="AD4397" s="63">
        <v>36657</v>
      </c>
      <c r="AE4397" s="64">
        <v>36678</v>
      </c>
      <c r="AF4397" s="68" t="s">
        <v>1047</v>
      </c>
      <c r="AG4397" s="66"/>
      <c r="AH4397" s="67">
        <v>3.0819999999999999</v>
      </c>
      <c r="AI4397" s="68" t="s">
        <v>2254</v>
      </c>
      <c r="AJ4397" s="67">
        <v>0</v>
      </c>
      <c r="AK4397" s="69">
        <v>-4250000</v>
      </c>
    </row>
    <row r="4398" spans="30:37" ht="11.25" x14ac:dyDescent="0.2">
      <c r="AD4398" s="63">
        <v>36657</v>
      </c>
      <c r="AE4398" s="64">
        <v>36678</v>
      </c>
      <c r="AF4398" s="68" t="s">
        <v>1047</v>
      </c>
      <c r="AG4398" s="66" t="s">
        <v>1048</v>
      </c>
      <c r="AH4398" s="67">
        <v>3.335</v>
      </c>
      <c r="AI4398" s="68" t="s">
        <v>2254</v>
      </c>
      <c r="AJ4398" s="67">
        <v>0</v>
      </c>
      <c r="AK4398" s="69">
        <v>1000000</v>
      </c>
    </row>
    <row r="4399" spans="30:37" ht="11.25" x14ac:dyDescent="0.2">
      <c r="AD4399" s="63">
        <v>36657</v>
      </c>
      <c r="AE4399" s="64">
        <v>36678</v>
      </c>
      <c r="AF4399" s="68" t="s">
        <v>1047</v>
      </c>
      <c r="AG4399" s="66" t="s">
        <v>1048</v>
      </c>
      <c r="AH4399" s="67">
        <v>3.36</v>
      </c>
      <c r="AI4399" s="68" t="s">
        <v>2254</v>
      </c>
      <c r="AJ4399" s="67">
        <v>0</v>
      </c>
      <c r="AK4399" s="69">
        <v>1000000</v>
      </c>
    </row>
    <row r="4400" spans="30:37" ht="11.25" x14ac:dyDescent="0.2">
      <c r="AD4400" s="63">
        <v>36657</v>
      </c>
      <c r="AE4400" s="64">
        <v>36678</v>
      </c>
      <c r="AF4400" s="68" t="s">
        <v>1047</v>
      </c>
      <c r="AG4400" s="66" t="s">
        <v>1049</v>
      </c>
      <c r="AH4400" s="67">
        <v>3.3424999999999998</v>
      </c>
      <c r="AI4400" s="68" t="s">
        <v>2254</v>
      </c>
      <c r="AJ4400" s="67">
        <v>0</v>
      </c>
      <c r="AK4400" s="69">
        <v>300000</v>
      </c>
    </row>
    <row r="4401" spans="30:37" ht="11.25" x14ac:dyDescent="0.2">
      <c r="AD4401" s="63">
        <v>36657</v>
      </c>
      <c r="AE4401" s="64">
        <v>36678</v>
      </c>
      <c r="AF4401" s="68" t="s">
        <v>1047</v>
      </c>
      <c r="AG4401" s="66" t="s">
        <v>1050</v>
      </c>
      <c r="AH4401" s="67">
        <v>3.335</v>
      </c>
      <c r="AI4401" s="68" t="s">
        <v>2254</v>
      </c>
      <c r="AJ4401" s="67">
        <v>0</v>
      </c>
      <c r="AK4401" s="69">
        <v>300000</v>
      </c>
    </row>
    <row r="4402" spans="30:37" ht="11.25" x14ac:dyDescent="0.2">
      <c r="AD4402" s="63">
        <v>36657</v>
      </c>
      <c r="AE4402" s="64">
        <v>36678</v>
      </c>
      <c r="AF4402" s="68" t="s">
        <v>1047</v>
      </c>
      <c r="AG4402" s="66" t="s">
        <v>1051</v>
      </c>
      <c r="AH4402" s="67">
        <v>3.37</v>
      </c>
      <c r="AI4402" s="68" t="s">
        <v>2254</v>
      </c>
      <c r="AJ4402" s="67">
        <v>0</v>
      </c>
      <c r="AK4402" s="69">
        <v>300000</v>
      </c>
    </row>
    <row r="4403" spans="30:37" ht="11.25" x14ac:dyDescent="0.2">
      <c r="AD4403" s="63">
        <v>36657</v>
      </c>
      <c r="AE4403" s="64">
        <v>36678</v>
      </c>
      <c r="AF4403" s="68" t="s">
        <v>1047</v>
      </c>
      <c r="AG4403" s="66" t="s">
        <v>1052</v>
      </c>
      <c r="AH4403" s="67">
        <v>3.3574999999999999</v>
      </c>
      <c r="AI4403" s="68" t="s">
        <v>2254</v>
      </c>
      <c r="AJ4403" s="67">
        <v>0</v>
      </c>
      <c r="AK4403" s="69">
        <v>300000</v>
      </c>
    </row>
    <row r="4404" spans="30:37" ht="11.25" x14ac:dyDescent="0.2">
      <c r="AD4404" s="63">
        <v>36657</v>
      </c>
      <c r="AE4404" s="64">
        <v>36678</v>
      </c>
      <c r="AF4404" s="68" t="s">
        <v>1047</v>
      </c>
      <c r="AG4404" s="66" t="s">
        <v>1053</v>
      </c>
      <c r="AH4404" s="67">
        <v>3.3374999999999999</v>
      </c>
      <c r="AI4404" s="68" t="s">
        <v>2254</v>
      </c>
      <c r="AJ4404" s="67">
        <v>0</v>
      </c>
      <c r="AK4404" s="69">
        <v>300000</v>
      </c>
    </row>
    <row r="4405" spans="30:37" ht="11.25" x14ac:dyDescent="0.2">
      <c r="AD4405" s="63">
        <v>36657</v>
      </c>
      <c r="AE4405" s="64">
        <v>36678</v>
      </c>
      <c r="AF4405" s="68" t="s">
        <v>1047</v>
      </c>
      <c r="AG4405" s="66" t="s">
        <v>1054</v>
      </c>
      <c r="AH4405" s="67">
        <v>3.5249999999999999</v>
      </c>
      <c r="AI4405" s="68" t="s">
        <v>2254</v>
      </c>
      <c r="AJ4405" s="67">
        <v>0</v>
      </c>
      <c r="AK4405" s="69">
        <v>300000</v>
      </c>
    </row>
    <row r="4406" spans="30:37" ht="11.25" x14ac:dyDescent="0.2">
      <c r="AD4406" s="63">
        <v>36657</v>
      </c>
      <c r="AE4406" s="64">
        <v>36678</v>
      </c>
      <c r="AF4406" s="68" t="s">
        <v>1047</v>
      </c>
      <c r="AG4406" s="66" t="s">
        <v>1055</v>
      </c>
      <c r="AH4406" s="67">
        <v>3.3824999999999998</v>
      </c>
      <c r="AI4406" s="68" t="s">
        <v>2254</v>
      </c>
      <c r="AJ4406" s="67">
        <v>0</v>
      </c>
      <c r="AK4406" s="69">
        <v>150000</v>
      </c>
    </row>
    <row r="4407" spans="30:37" ht="11.25" x14ac:dyDescent="0.2">
      <c r="AD4407" s="63">
        <v>36657</v>
      </c>
      <c r="AE4407" s="64">
        <v>36678</v>
      </c>
      <c r="AF4407" s="68" t="s">
        <v>1047</v>
      </c>
      <c r="AG4407" s="66" t="s">
        <v>1056</v>
      </c>
      <c r="AH4407" s="67">
        <v>3.38</v>
      </c>
      <c r="AI4407" s="68" t="s">
        <v>2254</v>
      </c>
      <c r="AJ4407" s="67">
        <v>0</v>
      </c>
      <c r="AK4407" s="69">
        <v>150000</v>
      </c>
    </row>
    <row r="4408" spans="30:37" ht="11.25" x14ac:dyDescent="0.2">
      <c r="AD4408" s="63">
        <v>36657</v>
      </c>
      <c r="AE4408" s="64">
        <v>36678</v>
      </c>
      <c r="AF4408" s="68" t="s">
        <v>1047</v>
      </c>
      <c r="AG4408" s="66" t="s">
        <v>1057</v>
      </c>
      <c r="AH4408" s="67">
        <v>3.3774999999999999</v>
      </c>
      <c r="AI4408" s="68" t="s">
        <v>2254</v>
      </c>
      <c r="AJ4408" s="67">
        <v>0</v>
      </c>
      <c r="AK4408" s="69">
        <v>150000</v>
      </c>
    </row>
    <row r="4409" spans="30:37" ht="11.25" x14ac:dyDescent="0.2">
      <c r="AD4409" s="63">
        <v>36657</v>
      </c>
      <c r="AE4409" s="64">
        <v>36678</v>
      </c>
      <c r="AF4409" s="68" t="s">
        <v>1047</v>
      </c>
      <c r="AG4409" s="66" t="s">
        <v>1058</v>
      </c>
      <c r="AH4409" s="67">
        <v>3.3650000000000002</v>
      </c>
      <c r="AI4409" s="68" t="s">
        <v>2254</v>
      </c>
      <c r="AJ4409" s="67">
        <v>0</v>
      </c>
      <c r="AK4409" s="69">
        <v>150000</v>
      </c>
    </row>
    <row r="4410" spans="30:37" ht="11.25" x14ac:dyDescent="0.2">
      <c r="AD4410" s="63">
        <v>36657</v>
      </c>
      <c r="AE4410" s="64">
        <v>36678</v>
      </c>
      <c r="AF4410" s="68" t="s">
        <v>1047</v>
      </c>
      <c r="AG4410" s="66" t="s">
        <v>1059</v>
      </c>
      <c r="AH4410" s="67">
        <v>3.37</v>
      </c>
      <c r="AI4410" s="68" t="s">
        <v>2254</v>
      </c>
      <c r="AJ4410" s="67">
        <v>0</v>
      </c>
      <c r="AK4410" s="69">
        <v>150000</v>
      </c>
    </row>
    <row r="4411" spans="30:37" ht="11.25" x14ac:dyDescent="0.2">
      <c r="AD4411" s="63">
        <v>36657</v>
      </c>
      <c r="AE4411" s="64">
        <v>36678</v>
      </c>
      <c r="AF4411" s="68" t="s">
        <v>1047</v>
      </c>
      <c r="AG4411" s="66" t="s">
        <v>1060</v>
      </c>
      <c r="AH4411" s="67">
        <v>3.3774999999999999</v>
      </c>
      <c r="AI4411" s="68" t="s">
        <v>2254</v>
      </c>
      <c r="AJ4411" s="67">
        <v>0</v>
      </c>
      <c r="AK4411" s="69">
        <v>150000</v>
      </c>
    </row>
    <row r="4412" spans="30:37" ht="11.25" x14ac:dyDescent="0.2">
      <c r="AD4412" s="63">
        <v>36661</v>
      </c>
      <c r="AE4412" s="64">
        <v>36678</v>
      </c>
      <c r="AF4412" s="68" t="s">
        <v>1064</v>
      </c>
      <c r="AG4412" s="66" t="s">
        <v>1065</v>
      </c>
      <c r="AH4412" s="67">
        <v>3.4</v>
      </c>
      <c r="AI4412" s="68" t="s">
        <v>2254</v>
      </c>
      <c r="AJ4412" s="67">
        <v>0</v>
      </c>
      <c r="AK4412" s="69">
        <v>150000</v>
      </c>
    </row>
    <row r="4413" spans="30:37" ht="11.25" x14ac:dyDescent="0.2">
      <c r="AD4413" s="63">
        <v>36661</v>
      </c>
      <c r="AE4413" s="64">
        <v>36678</v>
      </c>
      <c r="AF4413" s="68" t="s">
        <v>1064</v>
      </c>
      <c r="AG4413" s="66" t="s">
        <v>1066</v>
      </c>
      <c r="AH4413" s="67">
        <v>3.39</v>
      </c>
      <c r="AI4413" s="68" t="s">
        <v>2254</v>
      </c>
      <c r="AJ4413" s="67">
        <v>0</v>
      </c>
      <c r="AK4413" s="69">
        <v>450000</v>
      </c>
    </row>
    <row r="4414" spans="30:37" ht="11.25" x14ac:dyDescent="0.2">
      <c r="AD4414" s="63">
        <v>36661</v>
      </c>
      <c r="AE4414" s="64">
        <v>36678</v>
      </c>
      <c r="AF4414" s="68" t="s">
        <v>1064</v>
      </c>
      <c r="AG4414" s="66" t="s">
        <v>1067</v>
      </c>
      <c r="AH4414" s="67">
        <v>3.4</v>
      </c>
      <c r="AI4414" s="68" t="s">
        <v>2254</v>
      </c>
      <c r="AJ4414" s="67">
        <v>0</v>
      </c>
      <c r="AK4414" s="69">
        <v>300000</v>
      </c>
    </row>
    <row r="4415" spans="30:37" ht="11.25" x14ac:dyDescent="0.2">
      <c r="AD4415" s="63">
        <v>36661</v>
      </c>
      <c r="AE4415" s="64">
        <v>36678</v>
      </c>
      <c r="AF4415" s="68" t="s">
        <v>1064</v>
      </c>
      <c r="AG4415" s="66" t="s">
        <v>1068</v>
      </c>
      <c r="AH4415" s="67">
        <v>3.39</v>
      </c>
      <c r="AI4415" s="68" t="s">
        <v>2254</v>
      </c>
      <c r="AJ4415" s="67">
        <v>0</v>
      </c>
      <c r="AK4415" s="69">
        <v>300000</v>
      </c>
    </row>
    <row r="4416" spans="30:37" ht="11.25" x14ac:dyDescent="0.2">
      <c r="AD4416" s="63">
        <v>36661</v>
      </c>
      <c r="AE4416" s="64">
        <v>36678</v>
      </c>
      <c r="AF4416" s="68" t="s">
        <v>1064</v>
      </c>
      <c r="AG4416" s="66" t="s">
        <v>1069</v>
      </c>
      <c r="AH4416" s="67">
        <v>3.3849999999999998</v>
      </c>
      <c r="AI4416" s="68" t="s">
        <v>2254</v>
      </c>
      <c r="AJ4416" s="67">
        <v>0</v>
      </c>
      <c r="AK4416" s="69">
        <v>300000</v>
      </c>
    </row>
    <row r="4417" spans="30:37" ht="11.25" x14ac:dyDescent="0.2">
      <c r="AD4417" s="63">
        <v>36661</v>
      </c>
      <c r="AE4417" s="64">
        <v>36678</v>
      </c>
      <c r="AF4417" s="68" t="s">
        <v>1064</v>
      </c>
      <c r="AG4417" s="66" t="s">
        <v>1070</v>
      </c>
      <c r="AH4417" s="67">
        <v>3.3975</v>
      </c>
      <c r="AI4417" s="68" t="s">
        <v>2254</v>
      </c>
      <c r="AJ4417" s="67">
        <v>0</v>
      </c>
      <c r="AK4417" s="69">
        <v>300000</v>
      </c>
    </row>
    <row r="4418" spans="30:37" ht="11.25" x14ac:dyDescent="0.2">
      <c r="AD4418" s="63">
        <v>36661</v>
      </c>
      <c r="AE4418" s="64">
        <v>36678</v>
      </c>
      <c r="AF4418" s="68" t="s">
        <v>1064</v>
      </c>
      <c r="AG4418" s="66" t="s">
        <v>1071</v>
      </c>
      <c r="AH4418" s="67">
        <v>3.3849999999999998</v>
      </c>
      <c r="AI4418" s="68" t="s">
        <v>2254</v>
      </c>
      <c r="AJ4418" s="67">
        <v>0</v>
      </c>
      <c r="AK4418" s="69">
        <v>300000</v>
      </c>
    </row>
    <row r="4419" spans="30:37" ht="11.25" x14ac:dyDescent="0.2">
      <c r="AD4419" s="63">
        <v>36661</v>
      </c>
      <c r="AE4419" s="64">
        <v>36678</v>
      </c>
      <c r="AF4419" s="68" t="s">
        <v>1064</v>
      </c>
      <c r="AG4419" s="66" t="s">
        <v>1072</v>
      </c>
      <c r="AH4419" s="67">
        <v>3.4249999999999998</v>
      </c>
      <c r="AI4419" s="68" t="s">
        <v>2254</v>
      </c>
      <c r="AJ4419" s="67">
        <v>0</v>
      </c>
      <c r="AK4419" s="69">
        <v>150000</v>
      </c>
    </row>
    <row r="4420" spans="30:37" ht="11.25" x14ac:dyDescent="0.2">
      <c r="AD4420" s="63">
        <v>36662</v>
      </c>
      <c r="AE4420" s="64">
        <v>36678</v>
      </c>
      <c r="AF4420" s="68" t="s">
        <v>1073</v>
      </c>
      <c r="AG4420" s="66" t="s">
        <v>1074</v>
      </c>
      <c r="AH4420" s="67">
        <v>3.4350000000000001</v>
      </c>
      <c r="AI4420" s="68" t="s">
        <v>2254</v>
      </c>
      <c r="AJ4420" s="67">
        <v>0</v>
      </c>
      <c r="AK4420" s="69">
        <v>300000</v>
      </c>
    </row>
    <row r="4421" spans="30:37" ht="11.25" x14ac:dyDescent="0.2">
      <c r="AD4421" s="63">
        <v>36662</v>
      </c>
      <c r="AE4421" s="64">
        <v>36678</v>
      </c>
      <c r="AF4421" s="68" t="s">
        <v>1073</v>
      </c>
      <c r="AG4421" s="66" t="s">
        <v>1075</v>
      </c>
      <c r="AH4421" s="67">
        <v>3.4350000000000001</v>
      </c>
      <c r="AI4421" s="68" t="s">
        <v>2254</v>
      </c>
      <c r="AJ4421" s="67">
        <v>0</v>
      </c>
      <c r="AK4421" s="69">
        <v>300000</v>
      </c>
    </row>
    <row r="4422" spans="30:37" ht="11.25" x14ac:dyDescent="0.2">
      <c r="AD4422" s="63">
        <v>36662</v>
      </c>
      <c r="AE4422" s="64">
        <v>36678</v>
      </c>
      <c r="AF4422" s="68" t="s">
        <v>1073</v>
      </c>
      <c r="AG4422" s="66" t="s">
        <v>1076</v>
      </c>
      <c r="AH4422" s="67">
        <v>3.4350000000000001</v>
      </c>
      <c r="AI4422" s="68" t="s">
        <v>2254</v>
      </c>
      <c r="AJ4422" s="67">
        <v>0</v>
      </c>
      <c r="AK4422" s="69">
        <v>300000</v>
      </c>
    </row>
    <row r="4423" spans="30:37" ht="11.25" x14ac:dyDescent="0.2">
      <c r="AD4423" s="63">
        <v>36662</v>
      </c>
      <c r="AE4423" s="64">
        <v>36678</v>
      </c>
      <c r="AF4423" s="68" t="s">
        <v>1073</v>
      </c>
      <c r="AG4423" s="66" t="s">
        <v>1077</v>
      </c>
      <c r="AH4423" s="67">
        <v>3.46</v>
      </c>
      <c r="AI4423" s="68" t="s">
        <v>2254</v>
      </c>
      <c r="AJ4423" s="67">
        <v>0</v>
      </c>
      <c r="AK4423" s="69">
        <v>300000</v>
      </c>
    </row>
    <row r="4424" spans="30:37" ht="11.25" x14ac:dyDescent="0.2">
      <c r="AD4424" s="63">
        <v>36662</v>
      </c>
      <c r="AE4424" s="64">
        <v>36678</v>
      </c>
      <c r="AF4424" s="68" t="s">
        <v>1073</v>
      </c>
      <c r="AG4424" s="66" t="s">
        <v>1078</v>
      </c>
      <c r="AH4424" s="67">
        <v>3.5049999999999999</v>
      </c>
      <c r="AI4424" s="68" t="s">
        <v>2254</v>
      </c>
      <c r="AJ4424" s="67">
        <v>0</v>
      </c>
      <c r="AK4424" s="69">
        <v>150000</v>
      </c>
    </row>
    <row r="4425" spans="30:37" ht="11.25" x14ac:dyDescent="0.2">
      <c r="AD4425" s="63">
        <v>36662</v>
      </c>
      <c r="AE4425" s="64">
        <v>36678</v>
      </c>
      <c r="AF4425" s="68" t="s">
        <v>1073</v>
      </c>
      <c r="AG4425" s="66" t="s">
        <v>1079</v>
      </c>
      <c r="AH4425" s="67">
        <v>3.45</v>
      </c>
      <c r="AI4425" s="68" t="s">
        <v>2254</v>
      </c>
      <c r="AJ4425" s="67">
        <v>0</v>
      </c>
      <c r="AK4425" s="69">
        <v>150000</v>
      </c>
    </row>
    <row r="4426" spans="30:37" ht="11.25" x14ac:dyDescent="0.2">
      <c r="AD4426" s="63">
        <v>36662</v>
      </c>
      <c r="AE4426" s="64">
        <v>36678</v>
      </c>
      <c r="AF4426" s="68" t="s">
        <v>1073</v>
      </c>
      <c r="AG4426" s="66" t="s">
        <v>1080</v>
      </c>
      <c r="AH4426" s="67">
        <v>3.4449999999999998</v>
      </c>
      <c r="AI4426" s="68" t="s">
        <v>2254</v>
      </c>
      <c r="AJ4426" s="67">
        <v>0</v>
      </c>
      <c r="AK4426" s="69">
        <v>150000</v>
      </c>
    </row>
    <row r="4427" spans="30:37" ht="11.25" x14ac:dyDescent="0.2">
      <c r="AD4427" s="63">
        <v>36663</v>
      </c>
      <c r="AE4427" s="64">
        <v>36678</v>
      </c>
      <c r="AF4427" s="68" t="s">
        <v>1083</v>
      </c>
      <c r="AG4427" s="66" t="s">
        <v>1084</v>
      </c>
      <c r="AH4427" s="67">
        <v>3.4550000000000001</v>
      </c>
      <c r="AI4427" s="68" t="s">
        <v>2254</v>
      </c>
      <c r="AJ4427" s="67">
        <v>0</v>
      </c>
      <c r="AK4427" s="69">
        <v>300000</v>
      </c>
    </row>
    <row r="4428" spans="30:37" ht="11.25" x14ac:dyDescent="0.2">
      <c r="AD4428" s="63">
        <v>36663</v>
      </c>
      <c r="AE4428" s="64">
        <v>36678</v>
      </c>
      <c r="AF4428" s="68" t="s">
        <v>1083</v>
      </c>
      <c r="AG4428" s="66" t="s">
        <v>1085</v>
      </c>
      <c r="AH4428" s="67">
        <v>3.46</v>
      </c>
      <c r="AI4428" s="68" t="s">
        <v>2254</v>
      </c>
      <c r="AJ4428" s="67">
        <v>0</v>
      </c>
      <c r="AK4428" s="69">
        <v>300000</v>
      </c>
    </row>
    <row r="4429" spans="30:37" ht="11.25" x14ac:dyDescent="0.2">
      <c r="AD4429" s="63">
        <v>36663</v>
      </c>
      <c r="AE4429" s="64">
        <v>36678</v>
      </c>
      <c r="AF4429" s="68" t="s">
        <v>1083</v>
      </c>
      <c r="AG4429" s="66" t="s">
        <v>1086</v>
      </c>
      <c r="AH4429" s="67">
        <v>3.4725000000000001</v>
      </c>
      <c r="AI4429" s="68" t="s">
        <v>2254</v>
      </c>
      <c r="AJ4429" s="67">
        <v>0</v>
      </c>
      <c r="AK4429" s="69">
        <v>300000</v>
      </c>
    </row>
    <row r="4430" spans="30:37" ht="11.25" x14ac:dyDescent="0.2">
      <c r="AD4430" s="63">
        <v>36663</v>
      </c>
      <c r="AE4430" s="64">
        <v>36678</v>
      </c>
      <c r="AF4430" s="68" t="s">
        <v>1083</v>
      </c>
      <c r="AG4430" s="66" t="s">
        <v>1087</v>
      </c>
      <c r="AH4430" s="67">
        <v>3.4775</v>
      </c>
      <c r="AI4430" s="68" t="s">
        <v>2254</v>
      </c>
      <c r="AJ4430" s="67">
        <v>0</v>
      </c>
      <c r="AK4430" s="69">
        <v>-300000</v>
      </c>
    </row>
    <row r="4431" spans="30:37" ht="11.25" x14ac:dyDescent="0.2">
      <c r="AD4431" s="63">
        <v>36663</v>
      </c>
      <c r="AE4431" s="64">
        <v>36678</v>
      </c>
      <c r="AF4431" s="68" t="s">
        <v>1083</v>
      </c>
      <c r="AG4431" s="66" t="s">
        <v>1088</v>
      </c>
      <c r="AH4431" s="67">
        <v>3.4750000000000001</v>
      </c>
      <c r="AI4431" s="68" t="s">
        <v>2254</v>
      </c>
      <c r="AJ4431" s="67">
        <v>0</v>
      </c>
      <c r="AK4431" s="69">
        <v>-300000</v>
      </c>
    </row>
    <row r="4432" spans="30:37" ht="11.25" x14ac:dyDescent="0.2">
      <c r="AD4432" s="63">
        <v>36663</v>
      </c>
      <c r="AE4432" s="64">
        <v>36678</v>
      </c>
      <c r="AF4432" s="68" t="s">
        <v>1083</v>
      </c>
      <c r="AG4432" s="66" t="s">
        <v>1089</v>
      </c>
      <c r="AH4432" s="67">
        <v>3.4750000000000001</v>
      </c>
      <c r="AI4432" s="68" t="s">
        <v>2254</v>
      </c>
      <c r="AJ4432" s="67">
        <v>0</v>
      </c>
      <c r="AK4432" s="69">
        <v>-300000</v>
      </c>
    </row>
    <row r="4433" spans="30:37" ht="11.25" x14ac:dyDescent="0.2">
      <c r="AD4433" s="63">
        <v>36663</v>
      </c>
      <c r="AE4433" s="64">
        <v>36678</v>
      </c>
      <c r="AF4433" s="68" t="s">
        <v>1083</v>
      </c>
      <c r="AG4433" s="66" t="s">
        <v>1090</v>
      </c>
      <c r="AH4433" s="67">
        <v>3.48</v>
      </c>
      <c r="AI4433" s="68" t="s">
        <v>2254</v>
      </c>
      <c r="AJ4433" s="67">
        <v>0</v>
      </c>
      <c r="AK4433" s="69">
        <v>-300000</v>
      </c>
    </row>
    <row r="4434" spans="30:37" ht="11.25" x14ac:dyDescent="0.2">
      <c r="AD4434" s="63">
        <v>36663</v>
      </c>
      <c r="AE4434" s="64">
        <v>36678</v>
      </c>
      <c r="AF4434" s="68" t="s">
        <v>1083</v>
      </c>
      <c r="AG4434" s="66"/>
      <c r="AH4434" s="67">
        <v>3.4849999999999999</v>
      </c>
      <c r="AI4434" s="68" t="s">
        <v>2254</v>
      </c>
      <c r="AJ4434" s="67">
        <v>0</v>
      </c>
      <c r="AK4434" s="69">
        <v>-500000</v>
      </c>
    </row>
    <row r="4435" spans="30:37" ht="11.25" x14ac:dyDescent="0.2">
      <c r="AD4435" s="63">
        <v>36663</v>
      </c>
      <c r="AE4435" s="64">
        <v>36678</v>
      </c>
      <c r="AF4435" s="68" t="s">
        <v>1083</v>
      </c>
      <c r="AG4435" s="66" t="s">
        <v>1091</v>
      </c>
      <c r="AH4435" s="67">
        <v>3.4649999999999999</v>
      </c>
      <c r="AI4435" s="68" t="s">
        <v>2254</v>
      </c>
      <c r="AJ4435" s="67">
        <v>0</v>
      </c>
      <c r="AK4435" s="69">
        <v>1000000</v>
      </c>
    </row>
    <row r="4436" spans="30:37" ht="11.25" x14ac:dyDescent="0.2">
      <c r="AD4436" s="63">
        <v>36664</v>
      </c>
      <c r="AE4436" s="64">
        <v>36678</v>
      </c>
      <c r="AF4436" s="68" t="s">
        <v>1093</v>
      </c>
      <c r="AG4436" s="66" t="s">
        <v>1094</v>
      </c>
      <c r="AH4436" s="67">
        <v>3.7225000000000001</v>
      </c>
      <c r="AI4436" s="68" t="s">
        <v>2254</v>
      </c>
      <c r="AJ4436" s="67">
        <v>0</v>
      </c>
      <c r="AK4436" s="69">
        <v>-300000</v>
      </c>
    </row>
    <row r="4437" spans="30:37" ht="11.25" x14ac:dyDescent="0.2">
      <c r="AD4437" s="63">
        <v>36664</v>
      </c>
      <c r="AE4437" s="64">
        <v>36678</v>
      </c>
      <c r="AF4437" s="68" t="s">
        <v>1093</v>
      </c>
      <c r="AG4437" s="66" t="s">
        <v>1095</v>
      </c>
      <c r="AH4437" s="67">
        <v>3.7174999999999998</v>
      </c>
      <c r="AI4437" s="68" t="s">
        <v>2254</v>
      </c>
      <c r="AJ4437" s="67">
        <v>0</v>
      </c>
      <c r="AK4437" s="69">
        <v>-300000</v>
      </c>
    </row>
    <row r="4438" spans="30:37" ht="11.25" x14ac:dyDescent="0.2">
      <c r="AD4438" s="63">
        <v>36664</v>
      </c>
      <c r="AE4438" s="64">
        <v>36678</v>
      </c>
      <c r="AF4438" s="68" t="s">
        <v>1093</v>
      </c>
      <c r="AG4438" s="66" t="s">
        <v>1096</v>
      </c>
      <c r="AH4438" s="67">
        <v>3.71</v>
      </c>
      <c r="AI4438" s="68" t="s">
        <v>2254</v>
      </c>
      <c r="AJ4438" s="67">
        <v>0</v>
      </c>
      <c r="AK4438" s="69">
        <v>500000</v>
      </c>
    </row>
    <row r="4439" spans="30:37" ht="11.25" x14ac:dyDescent="0.2">
      <c r="AD4439" s="63">
        <v>36664</v>
      </c>
      <c r="AE4439" s="64">
        <v>36678</v>
      </c>
      <c r="AF4439" s="68" t="s">
        <v>1093</v>
      </c>
      <c r="AG4439" s="66" t="s">
        <v>1098</v>
      </c>
      <c r="AH4439" s="67">
        <v>3.7149999999999999</v>
      </c>
      <c r="AI4439" s="68" t="s">
        <v>2254</v>
      </c>
      <c r="AJ4439" s="67">
        <v>0</v>
      </c>
      <c r="AK4439" s="69">
        <v>150000</v>
      </c>
    </row>
    <row r="4440" spans="30:37" ht="11.25" x14ac:dyDescent="0.2">
      <c r="AD4440" s="63">
        <v>36668</v>
      </c>
      <c r="AE4440" s="64">
        <v>36678</v>
      </c>
      <c r="AF4440" s="68" t="s">
        <v>1107</v>
      </c>
      <c r="AG4440" s="66" t="s">
        <v>1108</v>
      </c>
      <c r="AH4440" s="67">
        <v>3.98</v>
      </c>
      <c r="AI4440" s="68" t="s">
        <v>2254</v>
      </c>
      <c r="AJ4440" s="67">
        <v>0</v>
      </c>
      <c r="AK4440" s="69">
        <v>150000</v>
      </c>
    </row>
    <row r="4441" spans="30:37" ht="11.25" x14ac:dyDescent="0.2">
      <c r="AD4441" s="63">
        <v>36669</v>
      </c>
      <c r="AE4441" s="64">
        <v>36678</v>
      </c>
      <c r="AF4441" s="68" t="s">
        <v>1115</v>
      </c>
      <c r="AG4441" s="66" t="s">
        <v>1116</v>
      </c>
      <c r="AH4441" s="67">
        <v>3.81</v>
      </c>
      <c r="AI4441" s="68" t="s">
        <v>2254</v>
      </c>
      <c r="AJ4441" s="67">
        <v>0</v>
      </c>
      <c r="AK4441" s="69">
        <v>-300000</v>
      </c>
    </row>
    <row r="4442" spans="30:37" ht="11.25" x14ac:dyDescent="0.2">
      <c r="AD4442" s="63">
        <v>36669</v>
      </c>
      <c r="AE4442" s="64">
        <v>36678</v>
      </c>
      <c r="AF4442" s="68" t="s">
        <v>1115</v>
      </c>
      <c r="AG4442" s="66" t="s">
        <v>1117</v>
      </c>
      <c r="AH4442" s="67">
        <v>3.81</v>
      </c>
      <c r="AI4442" s="68" t="s">
        <v>2254</v>
      </c>
      <c r="AJ4442" s="67">
        <v>0</v>
      </c>
      <c r="AK4442" s="69">
        <v>150000</v>
      </c>
    </row>
    <row r="4443" spans="30:37" ht="11.25" x14ac:dyDescent="0.2">
      <c r="AD4443" s="63">
        <v>36669</v>
      </c>
      <c r="AE4443" s="64">
        <v>36678</v>
      </c>
      <c r="AF4443" s="68" t="s">
        <v>1115</v>
      </c>
      <c r="AG4443" s="66" t="s">
        <v>1301</v>
      </c>
      <c r="AH4443" s="67">
        <v>3.78</v>
      </c>
      <c r="AI4443" s="68" t="s">
        <v>2254</v>
      </c>
      <c r="AJ4443" s="67">
        <v>0</v>
      </c>
      <c r="AK4443" s="69">
        <v>300000</v>
      </c>
    </row>
    <row r="4444" spans="30:37" ht="11.25" x14ac:dyDescent="0.2">
      <c r="AD4444" s="63">
        <v>36669</v>
      </c>
      <c r="AE4444" s="64">
        <v>36678</v>
      </c>
      <c r="AF4444" s="68" t="s">
        <v>1115</v>
      </c>
      <c r="AG4444" s="66" t="s">
        <v>1302</v>
      </c>
      <c r="AH4444" s="67">
        <v>3.7850000000000001</v>
      </c>
      <c r="AI4444" s="68" t="s">
        <v>2254</v>
      </c>
      <c r="AJ4444" s="67">
        <v>0</v>
      </c>
      <c r="AK4444" s="69">
        <v>300000</v>
      </c>
    </row>
    <row r="4445" spans="30:37" ht="11.25" x14ac:dyDescent="0.2">
      <c r="AD4445" s="63">
        <v>36670</v>
      </c>
      <c r="AE4445" s="64">
        <v>36678</v>
      </c>
      <c r="AF4445" s="68" t="s">
        <v>1333</v>
      </c>
      <c r="AG4445" s="66" t="s">
        <v>1334</v>
      </c>
      <c r="AH4445" s="67">
        <v>3.895</v>
      </c>
      <c r="AI4445" s="68" t="s">
        <v>2254</v>
      </c>
      <c r="AJ4445" s="67">
        <v>0</v>
      </c>
      <c r="AK4445" s="69">
        <v>300000</v>
      </c>
    </row>
    <row r="4446" spans="30:37" ht="11.25" x14ac:dyDescent="0.2">
      <c r="AD4446" s="63">
        <v>36670</v>
      </c>
      <c r="AE4446" s="64">
        <v>36678</v>
      </c>
      <c r="AF4446" s="68" t="s">
        <v>1333</v>
      </c>
      <c r="AG4446" s="66" t="s">
        <v>1335</v>
      </c>
      <c r="AH4446" s="67">
        <v>3.895</v>
      </c>
      <c r="AI4446" s="68" t="s">
        <v>2254</v>
      </c>
      <c r="AJ4446" s="67">
        <v>0</v>
      </c>
      <c r="AK4446" s="69">
        <v>300000</v>
      </c>
    </row>
    <row r="4447" spans="30:37" ht="11.25" x14ac:dyDescent="0.2">
      <c r="AD4447" s="63">
        <v>36671</v>
      </c>
      <c r="AE4447" s="64">
        <v>36678</v>
      </c>
      <c r="AF4447" s="68" t="s">
        <v>1338</v>
      </c>
      <c r="AG4447" s="66" t="s">
        <v>1378</v>
      </c>
      <c r="AH4447" s="67">
        <v>4.1849999999999996</v>
      </c>
      <c r="AI4447" s="68" t="s">
        <v>2254</v>
      </c>
      <c r="AJ4447" s="67">
        <v>0</v>
      </c>
      <c r="AK4447" s="69">
        <v>-1500000</v>
      </c>
    </row>
    <row r="4448" spans="30:37" ht="11.25" x14ac:dyDescent="0.2">
      <c r="AD4448" s="63">
        <v>36671</v>
      </c>
      <c r="AE4448" s="64">
        <v>36678</v>
      </c>
      <c r="AF4448" s="68" t="s">
        <v>1338</v>
      </c>
      <c r="AG4448" s="66" t="s">
        <v>1379</v>
      </c>
      <c r="AH4448" s="67">
        <v>4.16</v>
      </c>
      <c r="AI4448" s="68" t="s">
        <v>2254</v>
      </c>
      <c r="AJ4448" s="67">
        <v>0</v>
      </c>
      <c r="AK4448" s="69">
        <v>-300000</v>
      </c>
    </row>
    <row r="4449" spans="30:37" ht="11.25" x14ac:dyDescent="0.2">
      <c r="AD4449" s="63">
        <v>36671</v>
      </c>
      <c r="AE4449" s="64">
        <v>36678</v>
      </c>
      <c r="AF4449" s="68" t="s">
        <v>1338</v>
      </c>
      <c r="AG4449" s="66" t="s">
        <v>1380</v>
      </c>
      <c r="AH4449" s="67">
        <v>4.1500000000000004</v>
      </c>
      <c r="AI4449" s="68" t="s">
        <v>2254</v>
      </c>
      <c r="AJ4449" s="67">
        <v>0</v>
      </c>
      <c r="AK4449" s="69">
        <v>-300000</v>
      </c>
    </row>
    <row r="4450" spans="30:37" ht="11.25" x14ac:dyDescent="0.2">
      <c r="AD4450" s="63">
        <v>36671</v>
      </c>
      <c r="AE4450" s="64">
        <v>36678</v>
      </c>
      <c r="AF4450" s="68" t="s">
        <v>1338</v>
      </c>
      <c r="AG4450" s="66" t="s">
        <v>1381</v>
      </c>
      <c r="AH4450" s="67">
        <v>4.1449999999999996</v>
      </c>
      <c r="AI4450" s="68" t="s">
        <v>2254</v>
      </c>
      <c r="AJ4450" s="67">
        <v>0</v>
      </c>
      <c r="AK4450" s="69">
        <v>-300000</v>
      </c>
    </row>
    <row r="4451" spans="30:37" ht="11.25" x14ac:dyDescent="0.2">
      <c r="AD4451" s="63">
        <v>36671</v>
      </c>
      <c r="AE4451" s="64">
        <v>36678</v>
      </c>
      <c r="AF4451" s="68" t="s">
        <v>1338</v>
      </c>
      <c r="AG4451" s="66" t="s">
        <v>1382</v>
      </c>
      <c r="AH4451" s="67">
        <v>4.1399999999999997</v>
      </c>
      <c r="AI4451" s="68" t="s">
        <v>2254</v>
      </c>
      <c r="AJ4451" s="67">
        <v>0</v>
      </c>
      <c r="AK4451" s="69">
        <v>-300000</v>
      </c>
    </row>
    <row r="4452" spans="30:37" ht="11.25" x14ac:dyDescent="0.2">
      <c r="AD4452" s="63">
        <v>36671</v>
      </c>
      <c r="AE4452" s="64">
        <v>36678</v>
      </c>
      <c r="AF4452" s="68" t="s">
        <v>1338</v>
      </c>
      <c r="AG4452" s="66" t="s">
        <v>1383</v>
      </c>
      <c r="AH4452" s="67">
        <v>4.13</v>
      </c>
      <c r="AI4452" s="68" t="s">
        <v>2254</v>
      </c>
      <c r="AJ4452" s="67">
        <v>0</v>
      </c>
      <c r="AK4452" s="69">
        <v>300000</v>
      </c>
    </row>
    <row r="4453" spans="30:37" ht="11.25" x14ac:dyDescent="0.2">
      <c r="AD4453" s="63">
        <v>36671</v>
      </c>
      <c r="AE4453" s="64">
        <v>36678</v>
      </c>
      <c r="AF4453" s="68" t="s">
        <v>1338</v>
      </c>
      <c r="AG4453" s="66" t="s">
        <v>1384</v>
      </c>
      <c r="AH4453" s="67">
        <v>4.1349999999999998</v>
      </c>
      <c r="AI4453" s="68" t="s">
        <v>2254</v>
      </c>
      <c r="AJ4453" s="67">
        <v>0</v>
      </c>
      <c r="AK4453" s="69">
        <v>300000</v>
      </c>
    </row>
    <row r="4454" spans="30:37" ht="11.25" x14ac:dyDescent="0.2">
      <c r="AD4454" s="63">
        <v>36671</v>
      </c>
      <c r="AE4454" s="64">
        <v>36678</v>
      </c>
      <c r="AF4454" s="68" t="s">
        <v>1338</v>
      </c>
      <c r="AG4454" s="66" t="s">
        <v>1385</v>
      </c>
      <c r="AH4454" s="67">
        <v>4.1150000000000002</v>
      </c>
      <c r="AI4454" s="68" t="s">
        <v>2254</v>
      </c>
      <c r="AJ4454" s="67">
        <v>0</v>
      </c>
      <c r="AK4454" s="69">
        <v>150000</v>
      </c>
    </row>
    <row r="4455" spans="30:37" ht="11.25" x14ac:dyDescent="0.2">
      <c r="AD4455" s="63">
        <v>36671</v>
      </c>
      <c r="AE4455" s="64">
        <v>36678</v>
      </c>
      <c r="AF4455" s="68" t="s">
        <v>1338</v>
      </c>
      <c r="AG4455" s="66" t="s">
        <v>1386</v>
      </c>
      <c r="AH4455" s="67">
        <v>4.1150000000000002</v>
      </c>
      <c r="AI4455" s="68" t="s">
        <v>2254</v>
      </c>
      <c r="AJ4455" s="67">
        <v>0</v>
      </c>
      <c r="AK4455" s="69">
        <v>300000</v>
      </c>
    </row>
    <row r="4456" spans="30:37" ht="11.25" x14ac:dyDescent="0.2">
      <c r="AD4456" s="63">
        <v>36671</v>
      </c>
      <c r="AE4456" s="64">
        <v>36678</v>
      </c>
      <c r="AF4456" s="68" t="s">
        <v>1338</v>
      </c>
      <c r="AG4456" s="66" t="s">
        <v>1387</v>
      </c>
      <c r="AH4456" s="67">
        <v>4.0999999999999996</v>
      </c>
      <c r="AI4456" s="68" t="s">
        <v>2254</v>
      </c>
      <c r="AJ4456" s="67">
        <v>0</v>
      </c>
      <c r="AK4456" s="69">
        <v>300000</v>
      </c>
    </row>
    <row r="4457" spans="30:37" ht="11.25" x14ac:dyDescent="0.2">
      <c r="AD4457" s="63">
        <v>36672</v>
      </c>
      <c r="AE4457" s="64">
        <v>36678</v>
      </c>
      <c r="AF4457" s="68" t="s">
        <v>1339</v>
      </c>
      <c r="AG4457" s="66" t="s">
        <v>1398</v>
      </c>
      <c r="AH4457" s="67">
        <v>4.25</v>
      </c>
      <c r="AI4457" s="68" t="s">
        <v>2254</v>
      </c>
      <c r="AJ4457" s="67">
        <v>0</v>
      </c>
      <c r="AK4457" s="69">
        <v>300000</v>
      </c>
    </row>
    <row r="4458" spans="30:37" ht="11.25" x14ac:dyDescent="0.2">
      <c r="AD4458" s="63">
        <v>36672</v>
      </c>
      <c r="AE4458" s="64">
        <v>36678</v>
      </c>
      <c r="AF4458" s="68" t="s">
        <v>1339</v>
      </c>
      <c r="AG4458" s="66" t="s">
        <v>1399</v>
      </c>
      <c r="AH4458" s="67">
        <v>4.2649999999999997</v>
      </c>
      <c r="AI4458" s="68" t="s">
        <v>2254</v>
      </c>
      <c r="AJ4458" s="67">
        <v>0</v>
      </c>
      <c r="AK4458" s="69">
        <v>150000</v>
      </c>
    </row>
    <row r="4459" spans="30:37" ht="11.25" x14ac:dyDescent="0.2">
      <c r="AD4459" s="63">
        <v>36672</v>
      </c>
      <c r="AE4459" s="64">
        <v>36678</v>
      </c>
      <c r="AF4459" s="68" t="s">
        <v>1339</v>
      </c>
      <c r="AG4459" s="66" t="s">
        <v>1400</v>
      </c>
      <c r="AH4459" s="67">
        <v>4.26</v>
      </c>
      <c r="AI4459" s="68" t="s">
        <v>2254</v>
      </c>
      <c r="AJ4459" s="67">
        <v>0</v>
      </c>
      <c r="AK4459" s="69">
        <v>150000</v>
      </c>
    </row>
    <row r="4460" spans="30:37" ht="11.25" x14ac:dyDescent="0.2">
      <c r="AD4460" s="63">
        <v>36672</v>
      </c>
      <c r="AE4460" s="64">
        <v>36678</v>
      </c>
      <c r="AF4460" s="68" t="s">
        <v>1339</v>
      </c>
      <c r="AG4460" s="66" t="s">
        <v>1411</v>
      </c>
      <c r="AH4460" s="67">
        <v>4.25</v>
      </c>
      <c r="AI4460" s="68" t="s">
        <v>2254</v>
      </c>
      <c r="AJ4460" s="67">
        <v>0</v>
      </c>
      <c r="AK4460" s="69">
        <v>150000</v>
      </c>
    </row>
    <row r="4461" spans="30:37" ht="11.25" x14ac:dyDescent="0.2">
      <c r="AD4461" s="63">
        <v>36672</v>
      </c>
      <c r="AE4461" s="64">
        <v>36678</v>
      </c>
      <c r="AF4461" s="68" t="s">
        <v>1339</v>
      </c>
      <c r="AG4461" s="66" t="s">
        <v>1412</v>
      </c>
      <c r="AH4461" s="67">
        <v>4.2549999999999999</v>
      </c>
      <c r="AI4461" s="68" t="s">
        <v>2254</v>
      </c>
      <c r="AJ4461" s="67">
        <v>0</v>
      </c>
      <c r="AK4461" s="69">
        <v>150000</v>
      </c>
    </row>
    <row r="4462" spans="30:37" ht="11.25" x14ac:dyDescent="0.2">
      <c r="AD4462" s="63">
        <v>36672</v>
      </c>
      <c r="AE4462" s="64">
        <v>36678</v>
      </c>
      <c r="AF4462" s="68" t="s">
        <v>1339</v>
      </c>
      <c r="AG4462" s="66" t="s">
        <v>1413</v>
      </c>
      <c r="AH4462" s="67">
        <v>4.26</v>
      </c>
      <c r="AI4462" s="68" t="s">
        <v>2254</v>
      </c>
      <c r="AJ4462" s="67">
        <v>0</v>
      </c>
      <c r="AK4462" s="69">
        <v>150000</v>
      </c>
    </row>
    <row r="4463" spans="30:37" ht="11.25" x14ac:dyDescent="0.2">
      <c r="AK4463" s="69">
        <f>SUM(AK4265:AK4462)</f>
        <v>1062811</v>
      </c>
    </row>
    <row r="4465" spans="30:37" ht="11.25" x14ac:dyDescent="0.2">
      <c r="AD4465" s="63">
        <v>35312</v>
      </c>
      <c r="AE4465" s="64">
        <v>36708</v>
      </c>
      <c r="AF4465" s="65" t="s">
        <v>5325</v>
      </c>
      <c r="AG4465" s="66" t="s">
        <v>5326</v>
      </c>
      <c r="AH4465" s="67">
        <v>1.87</v>
      </c>
      <c r="AI4465" s="68" t="s">
        <v>2245</v>
      </c>
      <c r="AJ4465" s="67">
        <v>0</v>
      </c>
      <c r="AK4465" s="69">
        <v>1000000</v>
      </c>
    </row>
    <row r="4466" spans="30:37" ht="11.25" x14ac:dyDescent="0.2">
      <c r="AD4466" s="63">
        <v>35495</v>
      </c>
      <c r="AE4466" s="64">
        <v>36708</v>
      </c>
      <c r="AF4466" s="68" t="s">
        <v>4547</v>
      </c>
      <c r="AG4466" s="66" t="s">
        <v>4548</v>
      </c>
      <c r="AH4466" s="67">
        <v>2.1819000000000002</v>
      </c>
      <c r="AI4466" s="68" t="s">
        <v>2280</v>
      </c>
      <c r="AJ4466" s="67">
        <v>0</v>
      </c>
      <c r="AK4466" s="69">
        <v>100000</v>
      </c>
    </row>
    <row r="4467" spans="30:37" ht="11.25" x14ac:dyDescent="0.2">
      <c r="AD4467" s="63">
        <v>35501</v>
      </c>
      <c r="AE4467" s="64">
        <v>36708</v>
      </c>
      <c r="AF4467" s="68" t="s">
        <v>5327</v>
      </c>
      <c r="AG4467" s="66" t="s">
        <v>5328</v>
      </c>
      <c r="AH4467" s="67">
        <v>2.1429999999999998</v>
      </c>
      <c r="AI4467" s="68" t="s">
        <v>2280</v>
      </c>
      <c r="AJ4467" s="67">
        <v>0</v>
      </c>
      <c r="AK4467" s="69">
        <v>6975000</v>
      </c>
    </row>
    <row r="4468" spans="30:37" ht="11.25" x14ac:dyDescent="0.2">
      <c r="AD4468" s="63">
        <v>35530</v>
      </c>
      <c r="AE4468" s="64">
        <v>36708</v>
      </c>
      <c r="AF4468" s="68" t="s">
        <v>3525</v>
      </c>
      <c r="AG4468" s="66" t="s">
        <v>3526</v>
      </c>
      <c r="AH4468" s="67">
        <v>2.1349999999999998</v>
      </c>
      <c r="AI4468" s="68" t="s">
        <v>2254</v>
      </c>
      <c r="AJ4468" s="67">
        <v>0</v>
      </c>
      <c r="AK4468" s="69">
        <v>-155000</v>
      </c>
    </row>
    <row r="4469" spans="30:37" ht="11.25" x14ac:dyDescent="0.2">
      <c r="AD4469" s="63">
        <v>35682</v>
      </c>
      <c r="AE4469" s="64">
        <v>36708</v>
      </c>
      <c r="AF4469" s="68" t="s">
        <v>3977</v>
      </c>
      <c r="AG4469" s="66" t="s">
        <v>3976</v>
      </c>
      <c r="AH4469" s="67">
        <v>2.1709999999999998</v>
      </c>
      <c r="AI4469" s="68" t="s">
        <v>2280</v>
      </c>
      <c r="AJ4469" s="67">
        <v>0</v>
      </c>
      <c r="AK4469" s="69">
        <v>2670000</v>
      </c>
    </row>
    <row r="4470" spans="30:37" ht="11.25" x14ac:dyDescent="0.2">
      <c r="AD4470" s="63">
        <v>36115</v>
      </c>
      <c r="AE4470" s="64">
        <v>36708</v>
      </c>
      <c r="AF4470" s="68" t="s">
        <v>5178</v>
      </c>
      <c r="AG4470" s="66" t="s">
        <v>5331</v>
      </c>
      <c r="AH4470" s="67">
        <v>2.1859999999999999</v>
      </c>
      <c r="AI4470" s="68" t="s">
        <v>2280</v>
      </c>
      <c r="AJ4470" s="67">
        <v>0</v>
      </c>
      <c r="AK4470" s="69">
        <v>-2000000</v>
      </c>
    </row>
    <row r="4471" spans="30:37" ht="11.25" x14ac:dyDescent="0.2">
      <c r="AD4471" s="63">
        <v>36221</v>
      </c>
      <c r="AE4471" s="64">
        <v>36708</v>
      </c>
      <c r="AF4471" s="68" t="s">
        <v>5431</v>
      </c>
      <c r="AG4471" s="66" t="s">
        <v>5432</v>
      </c>
      <c r="AH4471" s="67">
        <v>2.125</v>
      </c>
      <c r="AI4471" s="68" t="s">
        <v>2280</v>
      </c>
      <c r="AJ4471" s="67">
        <v>0</v>
      </c>
      <c r="AK4471" s="69">
        <v>1400000</v>
      </c>
    </row>
    <row r="4472" spans="30:37" ht="11.25" x14ac:dyDescent="0.2">
      <c r="AD4472" s="63">
        <v>36294</v>
      </c>
      <c r="AE4472" s="64">
        <v>36708</v>
      </c>
      <c r="AF4472" s="68" t="s">
        <v>5552</v>
      </c>
      <c r="AG4472" s="66" t="s">
        <v>5553</v>
      </c>
      <c r="AH4472" s="67">
        <v>2.3130000000000002</v>
      </c>
      <c r="AI4472" s="68" t="s">
        <v>2254</v>
      </c>
      <c r="AJ4472" s="67">
        <v>0</v>
      </c>
      <c r="AK4472" s="69">
        <v>-230000</v>
      </c>
    </row>
    <row r="4473" spans="30:37" ht="11.25" x14ac:dyDescent="0.2">
      <c r="AD4473" s="63">
        <v>36444</v>
      </c>
      <c r="AE4473" s="64">
        <v>36708</v>
      </c>
      <c r="AF4473" s="68" t="s">
        <v>313</v>
      </c>
      <c r="AG4473" s="66" t="s">
        <v>314</v>
      </c>
      <c r="AH4473" s="67">
        <v>2.54</v>
      </c>
      <c r="AI4473" s="68" t="s">
        <v>2254</v>
      </c>
      <c r="AJ4473" s="67">
        <v>0</v>
      </c>
      <c r="AK4473" s="69">
        <v>155000</v>
      </c>
    </row>
    <row r="4474" spans="30:37" ht="11.25" x14ac:dyDescent="0.2">
      <c r="AD4474" s="63">
        <v>36501</v>
      </c>
      <c r="AE4474" s="64">
        <v>36708</v>
      </c>
      <c r="AF4474" s="68" t="s">
        <v>408</v>
      </c>
      <c r="AG4474" s="66"/>
      <c r="AH4474" s="67">
        <v>2.351</v>
      </c>
      <c r="AI4474" s="68" t="s">
        <v>2254</v>
      </c>
      <c r="AJ4474" s="67">
        <v>0</v>
      </c>
      <c r="AK4474" s="69">
        <v>47000</v>
      </c>
    </row>
    <row r="4475" spans="30:37" ht="11.25" x14ac:dyDescent="0.2">
      <c r="AD4475" s="63">
        <v>36501</v>
      </c>
      <c r="AE4475" s="64">
        <v>36708</v>
      </c>
      <c r="AF4475" s="68" t="s">
        <v>408</v>
      </c>
      <c r="AG4475" s="66"/>
      <c r="AH4475" s="67">
        <v>2.351</v>
      </c>
      <c r="AI4475" s="68" t="s">
        <v>2280</v>
      </c>
      <c r="AJ4475" s="67">
        <v>0</v>
      </c>
      <c r="AK4475" s="69">
        <v>2000</v>
      </c>
    </row>
    <row r="4476" spans="30:37" ht="11.25" x14ac:dyDescent="0.2">
      <c r="AD4476" s="63">
        <v>36521</v>
      </c>
      <c r="AE4476" s="64">
        <v>36708</v>
      </c>
      <c r="AF4476" s="68" t="s">
        <v>435</v>
      </c>
      <c r="AG4476" s="66" t="s">
        <v>436</v>
      </c>
      <c r="AH4476" s="67">
        <v>2.355</v>
      </c>
      <c r="AI4476" s="68" t="s">
        <v>2254</v>
      </c>
      <c r="AJ4476" s="67">
        <v>0</v>
      </c>
      <c r="AK4476" s="69">
        <v>-1000000</v>
      </c>
    </row>
    <row r="4477" spans="30:37" ht="11.25" x14ac:dyDescent="0.2">
      <c r="AD4477" s="63">
        <v>36522</v>
      </c>
      <c r="AE4477" s="64">
        <v>36708</v>
      </c>
      <c r="AF4477" s="68" t="s">
        <v>438</v>
      </c>
      <c r="AG4477" s="66" t="s">
        <v>439</v>
      </c>
      <c r="AH4477" s="67">
        <v>2.3650000000000002</v>
      </c>
      <c r="AI4477" s="68" t="s">
        <v>2254</v>
      </c>
      <c r="AJ4477" s="67">
        <v>0</v>
      </c>
      <c r="AK4477" s="69">
        <v>-6000000</v>
      </c>
    </row>
    <row r="4478" spans="30:37" ht="11.25" x14ac:dyDescent="0.2">
      <c r="AD4478" s="63">
        <v>36530</v>
      </c>
      <c r="AE4478" s="64">
        <v>36708</v>
      </c>
      <c r="AF4478" s="68" t="s">
        <v>447</v>
      </c>
      <c r="AG4478" s="66" t="s">
        <v>449</v>
      </c>
      <c r="AH4478" s="67">
        <v>2.2850000000000001</v>
      </c>
      <c r="AI4478" s="68" t="s">
        <v>2254</v>
      </c>
      <c r="AJ4478" s="67">
        <v>0</v>
      </c>
      <c r="AK4478" s="69">
        <v>-1200000</v>
      </c>
    </row>
    <row r="4479" spans="30:37" ht="11.25" x14ac:dyDescent="0.2">
      <c r="AD4479" s="63">
        <v>36532</v>
      </c>
      <c r="AE4479" s="64">
        <v>36708</v>
      </c>
      <c r="AF4479" s="68" t="s">
        <v>452</v>
      </c>
      <c r="AG4479" s="66" t="s">
        <v>453</v>
      </c>
      <c r="AH4479" s="67">
        <v>2.3374999999999999</v>
      </c>
      <c r="AI4479" s="68" t="s">
        <v>2254</v>
      </c>
      <c r="AJ4479" s="67">
        <v>0</v>
      </c>
      <c r="AK4479" s="69">
        <v>-1500000</v>
      </c>
    </row>
    <row r="4480" spans="30:37" ht="11.25" x14ac:dyDescent="0.2">
      <c r="AD4480" s="63">
        <v>36546</v>
      </c>
      <c r="AE4480" s="64">
        <v>36708</v>
      </c>
      <c r="AF4480" s="68" t="s">
        <v>503</v>
      </c>
      <c r="AG4480" s="66" t="s">
        <v>505</v>
      </c>
      <c r="AH4480" s="67">
        <v>2.5049999999999999</v>
      </c>
      <c r="AI4480" s="68" t="s">
        <v>2254</v>
      </c>
      <c r="AJ4480" s="67">
        <v>0</v>
      </c>
      <c r="AK4480" s="69">
        <v>200000</v>
      </c>
    </row>
    <row r="4481" spans="30:37" ht="11.25" x14ac:dyDescent="0.2">
      <c r="AD4481" s="63">
        <v>36553</v>
      </c>
      <c r="AE4481" s="64">
        <v>36708</v>
      </c>
      <c r="AF4481" s="68" t="s">
        <v>516</v>
      </c>
      <c r="AG4481" s="66" t="s">
        <v>517</v>
      </c>
      <c r="AH4481" s="67">
        <v>2.56</v>
      </c>
      <c r="AI4481" s="68" t="s">
        <v>2254</v>
      </c>
      <c r="AJ4481" s="67">
        <v>0</v>
      </c>
      <c r="AK4481" s="69">
        <v>1000000</v>
      </c>
    </row>
    <row r="4482" spans="30:37" ht="11.25" x14ac:dyDescent="0.2">
      <c r="AD4482" s="63">
        <v>36553</v>
      </c>
      <c r="AE4482" s="64">
        <v>36708</v>
      </c>
      <c r="AF4482" s="68" t="s">
        <v>516</v>
      </c>
      <c r="AG4482" s="66" t="s">
        <v>517</v>
      </c>
      <c r="AH4482" s="67">
        <v>2.5425</v>
      </c>
      <c r="AI4482" s="68" t="s">
        <v>2254</v>
      </c>
      <c r="AJ4482" s="67">
        <v>0</v>
      </c>
      <c r="AK4482" s="69">
        <v>1000000</v>
      </c>
    </row>
    <row r="4483" spans="30:37" ht="11.25" x14ac:dyDescent="0.2">
      <c r="AD4483" s="63">
        <v>36559</v>
      </c>
      <c r="AE4483" s="64">
        <v>36708</v>
      </c>
      <c r="AF4483" s="68" t="s">
        <v>527</v>
      </c>
      <c r="AG4483" s="66" t="s">
        <v>528</v>
      </c>
      <c r="AH4483" s="67">
        <v>2.5550000000000002</v>
      </c>
      <c r="AI4483" s="68" t="s">
        <v>2254</v>
      </c>
      <c r="AJ4483" s="67">
        <v>0</v>
      </c>
      <c r="AK4483" s="69">
        <v>1000000</v>
      </c>
    </row>
    <row r="4484" spans="30:37" ht="11.25" x14ac:dyDescent="0.2">
      <c r="AD4484" s="63">
        <v>36560</v>
      </c>
      <c r="AE4484" s="64">
        <v>36708</v>
      </c>
      <c r="AF4484" s="68" t="s">
        <v>529</v>
      </c>
      <c r="AG4484" s="66" t="s">
        <v>530</v>
      </c>
      <c r="AH4484" s="67">
        <v>2.58</v>
      </c>
      <c r="AI4484" s="68" t="s">
        <v>2254</v>
      </c>
      <c r="AJ4484" s="67">
        <v>0</v>
      </c>
      <c r="AK4484" s="69">
        <v>2000000</v>
      </c>
    </row>
    <row r="4485" spans="30:37" ht="11.25" x14ac:dyDescent="0.2">
      <c r="AD4485" s="63">
        <v>36563</v>
      </c>
      <c r="AE4485" s="64">
        <v>36708</v>
      </c>
      <c r="AF4485" s="68" t="s">
        <v>531</v>
      </c>
      <c r="AG4485" s="66" t="s">
        <v>532</v>
      </c>
      <c r="AH4485" s="67">
        <v>2.5150000000000001</v>
      </c>
      <c r="AI4485" s="68" t="s">
        <v>2254</v>
      </c>
      <c r="AJ4485" s="67">
        <v>0</v>
      </c>
      <c r="AK4485" s="69">
        <v>-4000000</v>
      </c>
    </row>
    <row r="4486" spans="30:37" ht="11.25" x14ac:dyDescent="0.2">
      <c r="AD4486" s="63">
        <v>36564</v>
      </c>
      <c r="AE4486" s="64">
        <v>36708</v>
      </c>
      <c r="AF4486" s="68" t="s">
        <v>534</v>
      </c>
      <c r="AG4486" s="66" t="s">
        <v>533</v>
      </c>
      <c r="AH4486" s="67">
        <v>2.4849999999999999</v>
      </c>
      <c r="AI4486" s="68" t="s">
        <v>2254</v>
      </c>
      <c r="AJ4486" s="67">
        <v>0</v>
      </c>
      <c r="AK4486" s="69">
        <v>-1000000</v>
      </c>
    </row>
    <row r="4487" spans="30:37" ht="11.25" x14ac:dyDescent="0.2">
      <c r="AD4487" s="63">
        <v>36566</v>
      </c>
      <c r="AE4487" s="64">
        <v>36708</v>
      </c>
      <c r="AF4487" s="68" t="s">
        <v>537</v>
      </c>
      <c r="AG4487" s="66" t="s">
        <v>538</v>
      </c>
      <c r="AH4487" s="67">
        <v>2.59</v>
      </c>
      <c r="AI4487" s="68" t="s">
        <v>2254</v>
      </c>
      <c r="AJ4487" s="67">
        <v>0</v>
      </c>
      <c r="AK4487" s="69">
        <v>500000</v>
      </c>
    </row>
    <row r="4488" spans="30:37" ht="11.25" x14ac:dyDescent="0.2">
      <c r="AD4488" s="63">
        <v>36567</v>
      </c>
      <c r="AE4488" s="64">
        <v>36708</v>
      </c>
      <c r="AF4488" s="68" t="s">
        <v>539</v>
      </c>
      <c r="AG4488" s="66" t="s">
        <v>540</v>
      </c>
      <c r="AH4488" s="67">
        <v>2.65</v>
      </c>
      <c r="AI4488" s="68" t="s">
        <v>2254</v>
      </c>
      <c r="AJ4488" s="67">
        <v>0</v>
      </c>
      <c r="AK4488" s="69">
        <v>500000</v>
      </c>
    </row>
    <row r="4489" spans="30:37" ht="11.25" x14ac:dyDescent="0.2">
      <c r="AD4489" s="63">
        <v>36572</v>
      </c>
      <c r="AE4489" s="64">
        <v>36708</v>
      </c>
      <c r="AF4489" s="68" t="s">
        <v>545</v>
      </c>
      <c r="AG4489" s="66" t="s">
        <v>546</v>
      </c>
      <c r="AH4489" s="67">
        <v>2.66</v>
      </c>
      <c r="AI4489" s="68" t="s">
        <v>2254</v>
      </c>
      <c r="AJ4489" s="67">
        <v>0</v>
      </c>
      <c r="AK4489" s="69">
        <v>1000000</v>
      </c>
    </row>
    <row r="4490" spans="30:37" ht="11.25" x14ac:dyDescent="0.2">
      <c r="AD4490" s="63">
        <v>36574</v>
      </c>
      <c r="AE4490" s="64">
        <v>36708</v>
      </c>
      <c r="AF4490" s="68" t="s">
        <v>556</v>
      </c>
      <c r="AG4490" s="66"/>
      <c r="AH4490" s="67">
        <v>2.698</v>
      </c>
      <c r="AI4490" s="68" t="s">
        <v>2254</v>
      </c>
      <c r="AJ4490" s="67">
        <v>0</v>
      </c>
      <c r="AK4490" s="69">
        <v>1620897</v>
      </c>
    </row>
    <row r="4491" spans="30:37" ht="11.25" x14ac:dyDescent="0.2">
      <c r="AD4491" s="63">
        <v>36613</v>
      </c>
      <c r="AE4491" s="64">
        <v>36708</v>
      </c>
      <c r="AF4491" s="68" t="s">
        <v>778</v>
      </c>
      <c r="AG4491" s="66" t="s">
        <v>786</v>
      </c>
      <c r="AH4491" s="67">
        <v>2.9980000000000002</v>
      </c>
      <c r="AI4491" s="68" t="s">
        <v>2254</v>
      </c>
      <c r="AJ4491" s="67">
        <v>0</v>
      </c>
      <c r="AK4491" s="69">
        <v>405229</v>
      </c>
    </row>
    <row r="4492" spans="30:37" ht="11.25" x14ac:dyDescent="0.2">
      <c r="AD4492" s="63">
        <v>36615</v>
      </c>
      <c r="AE4492" s="64">
        <v>36708</v>
      </c>
      <c r="AF4492" s="68" t="s">
        <v>780</v>
      </c>
      <c r="AG4492" s="66" t="s">
        <v>781</v>
      </c>
      <c r="AH4492" s="67">
        <v>2.92</v>
      </c>
      <c r="AI4492" s="68" t="s">
        <v>2254</v>
      </c>
      <c r="AJ4492" s="67">
        <v>0</v>
      </c>
      <c r="AK4492" s="69">
        <v>750000</v>
      </c>
    </row>
    <row r="4493" spans="30:37" ht="11.25" x14ac:dyDescent="0.2">
      <c r="AD4493" s="63">
        <v>36619</v>
      </c>
      <c r="AE4493" s="64">
        <v>36708</v>
      </c>
      <c r="AF4493" s="68" t="s">
        <v>782</v>
      </c>
      <c r="AG4493" s="66" t="s">
        <v>783</v>
      </c>
      <c r="AH4493" s="67">
        <v>2.93</v>
      </c>
      <c r="AI4493" s="68" t="s">
        <v>2254</v>
      </c>
      <c r="AJ4493" s="67">
        <v>0</v>
      </c>
      <c r="AK4493" s="69">
        <v>-750000</v>
      </c>
    </row>
    <row r="4494" spans="30:37" ht="11.25" x14ac:dyDescent="0.2">
      <c r="AD4494" s="63">
        <v>36622</v>
      </c>
      <c r="AE4494" s="64">
        <v>36708</v>
      </c>
      <c r="AF4494" s="68" t="s">
        <v>790</v>
      </c>
      <c r="AG4494" s="66" t="s">
        <v>791</v>
      </c>
      <c r="AH4494" s="67">
        <v>2.9525000000000001</v>
      </c>
      <c r="AI4494" s="68" t="s">
        <v>2254</v>
      </c>
      <c r="AJ4494" s="67">
        <v>0</v>
      </c>
      <c r="AK4494" s="69">
        <v>155000</v>
      </c>
    </row>
    <row r="4495" spans="30:37" ht="11.25" x14ac:dyDescent="0.2">
      <c r="AD4495" s="63">
        <v>36626</v>
      </c>
      <c r="AE4495" s="64">
        <v>36708</v>
      </c>
      <c r="AF4495" s="68" t="s">
        <v>796</v>
      </c>
      <c r="AG4495" s="66" t="s">
        <v>798</v>
      </c>
      <c r="AH4495" s="67">
        <v>3.0049999999999999</v>
      </c>
      <c r="AI4495" s="68" t="s">
        <v>2254</v>
      </c>
      <c r="AJ4495" s="67">
        <v>0</v>
      </c>
      <c r="AK4495" s="69">
        <v>155000</v>
      </c>
    </row>
    <row r="4496" spans="30:37" ht="11.25" x14ac:dyDescent="0.2">
      <c r="AD4496" s="63">
        <v>36627</v>
      </c>
      <c r="AE4496" s="64">
        <v>36708</v>
      </c>
      <c r="AF4496" s="68" t="s">
        <v>800</v>
      </c>
      <c r="AG4496" s="66" t="s">
        <v>801</v>
      </c>
      <c r="AH4496" s="67">
        <v>3.0049999999999999</v>
      </c>
      <c r="AI4496" s="68" t="s">
        <v>2254</v>
      </c>
      <c r="AJ4496" s="67">
        <v>0</v>
      </c>
      <c r="AK4496" s="69">
        <v>155000</v>
      </c>
    </row>
    <row r="4497" spans="30:37" ht="11.25" x14ac:dyDescent="0.2">
      <c r="AD4497" s="63">
        <v>36630</v>
      </c>
      <c r="AE4497" s="64">
        <v>36708</v>
      </c>
      <c r="AF4497" s="68" t="s">
        <v>815</v>
      </c>
      <c r="AG4497" s="66" t="s">
        <v>823</v>
      </c>
      <c r="AH4497" s="67">
        <v>3.1</v>
      </c>
      <c r="AI4497" s="68" t="s">
        <v>2254</v>
      </c>
      <c r="AJ4497" s="67">
        <v>0</v>
      </c>
      <c r="AK4497" s="69">
        <v>155000</v>
      </c>
    </row>
    <row r="4498" spans="30:37" ht="11.25" x14ac:dyDescent="0.2">
      <c r="AD4498" s="63">
        <v>36633</v>
      </c>
      <c r="AE4498" s="64">
        <v>36708</v>
      </c>
      <c r="AF4498" s="68" t="s">
        <v>824</v>
      </c>
      <c r="AG4498" s="66" t="s">
        <v>825</v>
      </c>
      <c r="AH4498" s="67">
        <v>3.1175000000000002</v>
      </c>
      <c r="AI4498" s="68" t="s">
        <v>2254</v>
      </c>
      <c r="AJ4498" s="67">
        <v>0</v>
      </c>
      <c r="AK4498" s="69">
        <v>155000</v>
      </c>
    </row>
    <row r="4499" spans="30:37" ht="11.25" x14ac:dyDescent="0.2">
      <c r="AD4499" s="63">
        <v>36635</v>
      </c>
      <c r="AE4499" s="64">
        <v>36708</v>
      </c>
      <c r="AF4499" s="68" t="s">
        <v>833</v>
      </c>
      <c r="AG4499" s="66" t="s">
        <v>835</v>
      </c>
      <c r="AH4499" s="67">
        <v>3.085</v>
      </c>
      <c r="AI4499" s="68" t="s">
        <v>2254</v>
      </c>
      <c r="AJ4499" s="67">
        <v>0</v>
      </c>
      <c r="AK4499" s="69">
        <v>-155000</v>
      </c>
    </row>
    <row r="4500" spans="30:37" ht="11.25" x14ac:dyDescent="0.2">
      <c r="AD4500" s="63">
        <v>36640</v>
      </c>
      <c r="AE4500" s="64">
        <v>36708</v>
      </c>
      <c r="AF4500" s="68" t="s">
        <v>851</v>
      </c>
      <c r="AG4500" s="66" t="s">
        <v>856</v>
      </c>
      <c r="AH4500" s="67">
        <v>3.145</v>
      </c>
      <c r="AI4500" s="68" t="s">
        <v>2254</v>
      </c>
      <c r="AJ4500" s="67">
        <v>0</v>
      </c>
      <c r="AK4500" s="69">
        <v>155000</v>
      </c>
    </row>
    <row r="4501" spans="30:37" ht="11.25" x14ac:dyDescent="0.2">
      <c r="AD4501" s="63">
        <v>36642</v>
      </c>
      <c r="AE4501" s="64">
        <v>36708</v>
      </c>
      <c r="AF4501" s="68" t="s">
        <v>865</v>
      </c>
      <c r="AG4501" s="66" t="s">
        <v>869</v>
      </c>
      <c r="AH4501" s="67">
        <v>3.11</v>
      </c>
      <c r="AI4501" s="68" t="s">
        <v>2254</v>
      </c>
      <c r="AJ4501" s="67">
        <v>0</v>
      </c>
      <c r="AK4501" s="69">
        <v>-1250000</v>
      </c>
    </row>
    <row r="4502" spans="30:37" ht="11.25" x14ac:dyDescent="0.2">
      <c r="AD4502" s="63">
        <v>36642</v>
      </c>
      <c r="AE4502" s="64">
        <v>36708</v>
      </c>
      <c r="AF4502" s="68" t="s">
        <v>865</v>
      </c>
      <c r="AG4502" s="66" t="s">
        <v>868</v>
      </c>
      <c r="AH4502" s="67">
        <v>3.12</v>
      </c>
      <c r="AI4502" s="68" t="s">
        <v>2254</v>
      </c>
      <c r="AJ4502" s="67">
        <v>0</v>
      </c>
      <c r="AK4502" s="69">
        <v>1000000</v>
      </c>
    </row>
    <row r="4503" spans="30:37" ht="11.25" x14ac:dyDescent="0.2">
      <c r="AD4503" s="63">
        <v>36642</v>
      </c>
      <c r="AE4503" s="64">
        <v>36708</v>
      </c>
      <c r="AF4503" s="68" t="s">
        <v>865</v>
      </c>
      <c r="AG4503" s="66" t="s">
        <v>866</v>
      </c>
      <c r="AH4503" s="67">
        <v>3.1349999999999998</v>
      </c>
      <c r="AI4503" s="68" t="s">
        <v>2254</v>
      </c>
      <c r="AJ4503" s="67">
        <v>0</v>
      </c>
      <c r="AK4503" s="69">
        <v>155000</v>
      </c>
    </row>
    <row r="4504" spans="30:37" ht="11.25" x14ac:dyDescent="0.2">
      <c r="AD4504" s="63">
        <v>36642</v>
      </c>
      <c r="AE4504" s="64">
        <v>36708</v>
      </c>
      <c r="AF4504" s="68" t="s">
        <v>865</v>
      </c>
      <c r="AG4504" s="66" t="s">
        <v>867</v>
      </c>
      <c r="AH4504" s="67">
        <v>3.1349999999999998</v>
      </c>
      <c r="AI4504" s="68" t="s">
        <v>2254</v>
      </c>
      <c r="AJ4504" s="67">
        <v>0</v>
      </c>
      <c r="AK4504" s="69">
        <v>155000</v>
      </c>
    </row>
    <row r="4505" spans="30:37" ht="11.25" x14ac:dyDescent="0.2">
      <c r="AD4505" s="63">
        <v>36647</v>
      </c>
      <c r="AE4505" s="64">
        <v>36708</v>
      </c>
      <c r="AF4505" s="68" t="s">
        <v>872</v>
      </c>
      <c r="AG4505" s="66" t="s">
        <v>873</v>
      </c>
      <c r="AH4505" s="67">
        <v>3.21</v>
      </c>
      <c r="AI4505" s="68" t="s">
        <v>2254</v>
      </c>
      <c r="AJ4505" s="67">
        <v>0</v>
      </c>
      <c r="AK4505" s="69">
        <v>-500000</v>
      </c>
    </row>
    <row r="4506" spans="30:37" ht="11.25" x14ac:dyDescent="0.2">
      <c r="AD4506" s="63">
        <v>36647</v>
      </c>
      <c r="AE4506" s="64">
        <v>36708</v>
      </c>
      <c r="AF4506" s="68" t="s">
        <v>872</v>
      </c>
      <c r="AG4506" s="66" t="s">
        <v>876</v>
      </c>
      <c r="AH4506" s="67">
        <v>3.1974999999999998</v>
      </c>
      <c r="AI4506" s="68" t="s">
        <v>2254</v>
      </c>
      <c r="AJ4506" s="67">
        <v>0</v>
      </c>
      <c r="AK4506" s="69">
        <v>155000</v>
      </c>
    </row>
    <row r="4507" spans="30:37" ht="11.25" x14ac:dyDescent="0.2">
      <c r="AD4507" s="63">
        <v>36648</v>
      </c>
      <c r="AE4507" s="64">
        <v>36708</v>
      </c>
      <c r="AF4507" s="68" t="s">
        <v>878</v>
      </c>
      <c r="AG4507" s="66" t="s">
        <v>879</v>
      </c>
      <c r="AH4507" s="67">
        <v>3.1349999999999998</v>
      </c>
      <c r="AI4507" s="68" t="s">
        <v>2254</v>
      </c>
      <c r="AJ4507" s="67">
        <v>0</v>
      </c>
      <c r="AK4507" s="69">
        <v>-155000</v>
      </c>
    </row>
    <row r="4508" spans="30:37" ht="11.25" x14ac:dyDescent="0.2">
      <c r="AD4508" s="63">
        <v>36648</v>
      </c>
      <c r="AE4508" s="64">
        <v>36708</v>
      </c>
      <c r="AF4508" s="68" t="s">
        <v>878</v>
      </c>
      <c r="AG4508" s="66" t="s">
        <v>880</v>
      </c>
      <c r="AH4508" s="67">
        <v>3.1349999999999998</v>
      </c>
      <c r="AI4508" s="68" t="s">
        <v>2254</v>
      </c>
      <c r="AJ4508" s="67">
        <v>0</v>
      </c>
      <c r="AK4508" s="69">
        <v>155000</v>
      </c>
    </row>
    <row r="4509" spans="30:37" ht="11.25" x14ac:dyDescent="0.2">
      <c r="AD4509" s="63">
        <v>36648</v>
      </c>
      <c r="AE4509" s="64">
        <v>36708</v>
      </c>
      <c r="AF4509" s="68" t="s">
        <v>878</v>
      </c>
      <c r="AG4509" s="66" t="s">
        <v>881</v>
      </c>
      <c r="AH4509" s="67">
        <v>3.1349999999999998</v>
      </c>
      <c r="AI4509" s="68" t="s">
        <v>2254</v>
      </c>
      <c r="AJ4509" s="67">
        <v>0</v>
      </c>
      <c r="AK4509" s="69">
        <v>155000</v>
      </c>
    </row>
    <row r="4510" spans="30:37" ht="11.25" x14ac:dyDescent="0.2">
      <c r="AD4510" s="63">
        <v>36648</v>
      </c>
      <c r="AE4510" s="64">
        <v>36708</v>
      </c>
      <c r="AF4510" s="68" t="s">
        <v>878</v>
      </c>
      <c r="AG4510" s="66" t="s">
        <v>882</v>
      </c>
      <c r="AH4510" s="67">
        <v>3.1349999999999998</v>
      </c>
      <c r="AI4510" s="68" t="s">
        <v>2254</v>
      </c>
      <c r="AJ4510" s="67">
        <v>0</v>
      </c>
      <c r="AK4510" s="69">
        <v>155000</v>
      </c>
    </row>
    <row r="4511" spans="30:37" ht="11.25" x14ac:dyDescent="0.2">
      <c r="AD4511" s="63">
        <v>36648</v>
      </c>
      <c r="AE4511" s="64">
        <v>36708</v>
      </c>
      <c r="AF4511" s="68" t="s">
        <v>878</v>
      </c>
      <c r="AG4511" s="66" t="s">
        <v>883</v>
      </c>
      <c r="AH4511" s="67">
        <v>3.1349999999999998</v>
      </c>
      <c r="AI4511" s="68" t="s">
        <v>2254</v>
      </c>
      <c r="AJ4511" s="67">
        <v>0</v>
      </c>
      <c r="AK4511" s="69">
        <v>-155000</v>
      </c>
    </row>
    <row r="4512" spans="30:37" ht="11.25" x14ac:dyDescent="0.2">
      <c r="AD4512" s="63">
        <v>36648</v>
      </c>
      <c r="AE4512" s="64">
        <v>36708</v>
      </c>
      <c r="AF4512" s="68" t="s">
        <v>878</v>
      </c>
      <c r="AG4512" s="66" t="s">
        <v>884</v>
      </c>
      <c r="AH4512" s="67">
        <v>3.1349999999999998</v>
      </c>
      <c r="AI4512" s="68" t="s">
        <v>2254</v>
      </c>
      <c r="AJ4512" s="67">
        <v>0</v>
      </c>
      <c r="AK4512" s="69">
        <v>-155000</v>
      </c>
    </row>
    <row r="4513" spans="30:37" ht="11.25" x14ac:dyDescent="0.2">
      <c r="AD4513" s="63">
        <v>36648</v>
      </c>
      <c r="AE4513" s="64">
        <v>36708</v>
      </c>
      <c r="AF4513" s="68" t="s">
        <v>878</v>
      </c>
      <c r="AG4513" s="66" t="s">
        <v>885</v>
      </c>
      <c r="AH4513" s="67">
        <v>3.1349999999999998</v>
      </c>
      <c r="AI4513" s="68" t="s">
        <v>2254</v>
      </c>
      <c r="AJ4513" s="67">
        <v>0</v>
      </c>
      <c r="AK4513" s="69">
        <v>155000</v>
      </c>
    </row>
    <row r="4514" spans="30:37" ht="11.25" x14ac:dyDescent="0.2">
      <c r="AD4514" s="63">
        <v>36649</v>
      </c>
      <c r="AE4514" s="64">
        <v>36708</v>
      </c>
      <c r="AF4514" s="68" t="s">
        <v>886</v>
      </c>
      <c r="AG4514" s="66" t="s">
        <v>887</v>
      </c>
      <c r="AH4514" s="67">
        <v>3.23</v>
      </c>
      <c r="AI4514" s="68" t="s">
        <v>2254</v>
      </c>
      <c r="AJ4514" s="67">
        <v>0</v>
      </c>
      <c r="AK4514" s="69">
        <v>155000</v>
      </c>
    </row>
    <row r="4515" spans="30:37" ht="11.25" x14ac:dyDescent="0.2">
      <c r="AD4515" s="63">
        <v>36649</v>
      </c>
      <c r="AE4515" s="64">
        <v>36708</v>
      </c>
      <c r="AF4515" s="68" t="s">
        <v>886</v>
      </c>
      <c r="AG4515" s="66" t="s">
        <v>888</v>
      </c>
      <c r="AH4515" s="67">
        <v>3.24</v>
      </c>
      <c r="AI4515" s="68" t="s">
        <v>2254</v>
      </c>
      <c r="AJ4515" s="67">
        <v>0</v>
      </c>
      <c r="AK4515" s="69">
        <v>-155000</v>
      </c>
    </row>
    <row r="4516" spans="30:37" ht="11.25" x14ac:dyDescent="0.2">
      <c r="AD4516" s="63">
        <v>36649</v>
      </c>
      <c r="AE4516" s="64">
        <v>36708</v>
      </c>
      <c r="AF4516" s="68" t="s">
        <v>886</v>
      </c>
      <c r="AG4516" s="66" t="s">
        <v>889</v>
      </c>
      <c r="AH4516" s="67">
        <v>3.2549999999999999</v>
      </c>
      <c r="AI4516" s="68" t="s">
        <v>2254</v>
      </c>
      <c r="AJ4516" s="67">
        <v>0</v>
      </c>
      <c r="AK4516" s="69">
        <v>155000</v>
      </c>
    </row>
    <row r="4517" spans="30:37" ht="11.25" x14ac:dyDescent="0.2">
      <c r="AD4517" s="63">
        <v>36649</v>
      </c>
      <c r="AE4517" s="64">
        <v>36708</v>
      </c>
      <c r="AF4517" s="68" t="s">
        <v>886</v>
      </c>
      <c r="AG4517" s="66" t="s">
        <v>890</v>
      </c>
      <c r="AH4517" s="67">
        <v>3.2124999999999999</v>
      </c>
      <c r="AI4517" s="68" t="s">
        <v>2254</v>
      </c>
      <c r="AJ4517" s="67">
        <v>0</v>
      </c>
      <c r="AK4517" s="69">
        <v>155000</v>
      </c>
    </row>
    <row r="4518" spans="30:37" ht="11.25" x14ac:dyDescent="0.2">
      <c r="AD4518" s="63">
        <v>36649</v>
      </c>
      <c r="AE4518" s="64">
        <v>36708</v>
      </c>
      <c r="AF4518" s="68" t="s">
        <v>886</v>
      </c>
      <c r="AG4518" s="66" t="s">
        <v>891</v>
      </c>
      <c r="AH4518" s="67">
        <v>3.2174999999999998</v>
      </c>
      <c r="AI4518" s="68" t="s">
        <v>2254</v>
      </c>
      <c r="AJ4518" s="67">
        <v>0</v>
      </c>
      <c r="AK4518" s="69">
        <v>155000</v>
      </c>
    </row>
    <row r="4519" spans="30:37" ht="11.25" x14ac:dyDescent="0.2">
      <c r="AD4519" s="63">
        <v>36649</v>
      </c>
      <c r="AE4519" s="64">
        <v>36708</v>
      </c>
      <c r="AF4519" s="68" t="s">
        <v>886</v>
      </c>
      <c r="AG4519" s="66" t="s">
        <v>892</v>
      </c>
      <c r="AH4519" s="67">
        <v>3.17</v>
      </c>
      <c r="AI4519" s="68" t="s">
        <v>2254</v>
      </c>
      <c r="AJ4519" s="67">
        <v>0</v>
      </c>
      <c r="AK4519" s="69">
        <v>-155000</v>
      </c>
    </row>
    <row r="4520" spans="30:37" ht="11.25" x14ac:dyDescent="0.2">
      <c r="AD4520" s="63">
        <v>36649</v>
      </c>
      <c r="AE4520" s="64">
        <v>36708</v>
      </c>
      <c r="AF4520" s="68" t="s">
        <v>886</v>
      </c>
      <c r="AG4520" s="66" t="s">
        <v>893</v>
      </c>
      <c r="AH4520" s="67">
        <v>3.1675</v>
      </c>
      <c r="AI4520" s="68" t="s">
        <v>2254</v>
      </c>
      <c r="AJ4520" s="67">
        <v>0</v>
      </c>
      <c r="AK4520" s="69">
        <v>-155000</v>
      </c>
    </row>
    <row r="4521" spans="30:37" ht="11.25" x14ac:dyDescent="0.2">
      <c r="AD4521" s="63">
        <v>36650</v>
      </c>
      <c r="AE4521" s="64">
        <v>36708</v>
      </c>
      <c r="AF4521" s="68" t="s">
        <v>896</v>
      </c>
      <c r="AG4521" s="66" t="s">
        <v>899</v>
      </c>
      <c r="AH4521" s="67">
        <v>3.09</v>
      </c>
      <c r="AI4521" s="68" t="s">
        <v>2254</v>
      </c>
      <c r="AJ4521" s="67">
        <v>0</v>
      </c>
      <c r="AK4521" s="69">
        <v>-155000</v>
      </c>
    </row>
    <row r="4522" spans="30:37" ht="11.25" x14ac:dyDescent="0.2">
      <c r="AD4522" s="63">
        <v>36650</v>
      </c>
      <c r="AE4522" s="64">
        <v>36708</v>
      </c>
      <c r="AF4522" s="68" t="s">
        <v>896</v>
      </c>
      <c r="AG4522" s="66" t="s">
        <v>900</v>
      </c>
      <c r="AH4522" s="67">
        <v>3.09</v>
      </c>
      <c r="AI4522" s="68" t="s">
        <v>2254</v>
      </c>
      <c r="AJ4522" s="67">
        <v>0</v>
      </c>
      <c r="AK4522" s="69">
        <v>-155000</v>
      </c>
    </row>
    <row r="4523" spans="30:37" ht="11.25" x14ac:dyDescent="0.2">
      <c r="AD4523" s="63">
        <v>36650</v>
      </c>
      <c r="AE4523" s="64">
        <v>36708</v>
      </c>
      <c r="AF4523" s="68" t="s">
        <v>896</v>
      </c>
      <c r="AG4523" s="66" t="s">
        <v>901</v>
      </c>
      <c r="AH4523" s="67">
        <v>3.0950000000000002</v>
      </c>
      <c r="AI4523" s="68" t="s">
        <v>2254</v>
      </c>
      <c r="AJ4523" s="67">
        <v>0</v>
      </c>
      <c r="AK4523" s="69">
        <v>-155000</v>
      </c>
    </row>
    <row r="4524" spans="30:37" ht="11.25" x14ac:dyDescent="0.2">
      <c r="AD4524" s="63">
        <v>36650</v>
      </c>
      <c r="AE4524" s="64">
        <v>36708</v>
      </c>
      <c r="AF4524" s="68" t="s">
        <v>896</v>
      </c>
      <c r="AG4524" s="66" t="s">
        <v>903</v>
      </c>
      <c r="AH4524" s="67">
        <v>3.1</v>
      </c>
      <c r="AI4524" s="68" t="s">
        <v>2254</v>
      </c>
      <c r="AJ4524" s="67">
        <v>0</v>
      </c>
      <c r="AK4524" s="69">
        <v>-155000</v>
      </c>
    </row>
    <row r="4525" spans="30:37" ht="11.25" x14ac:dyDescent="0.2">
      <c r="AD4525" s="63">
        <v>36650</v>
      </c>
      <c r="AE4525" s="64">
        <v>36708</v>
      </c>
      <c r="AF4525" s="68" t="s">
        <v>896</v>
      </c>
      <c r="AG4525" s="66" t="s">
        <v>902</v>
      </c>
      <c r="AH4525" s="67">
        <v>3.1</v>
      </c>
      <c r="AI4525" s="68" t="s">
        <v>2254</v>
      </c>
      <c r="AJ4525" s="67">
        <v>0</v>
      </c>
      <c r="AK4525" s="69">
        <v>-155000</v>
      </c>
    </row>
    <row r="4526" spans="30:37" ht="11.25" x14ac:dyDescent="0.2">
      <c r="AD4526" s="63">
        <v>36651</v>
      </c>
      <c r="AE4526" s="64">
        <v>36708</v>
      </c>
      <c r="AF4526" s="68" t="s">
        <v>904</v>
      </c>
      <c r="AG4526" s="66" t="s">
        <v>905</v>
      </c>
      <c r="AH4526" s="67">
        <v>3.08</v>
      </c>
      <c r="AI4526" s="68" t="s">
        <v>2254</v>
      </c>
      <c r="AJ4526" s="67">
        <v>0</v>
      </c>
      <c r="AK4526" s="69">
        <v>-1000000</v>
      </c>
    </row>
    <row r="4527" spans="30:37" ht="11.25" x14ac:dyDescent="0.2">
      <c r="AD4527" s="63">
        <v>36651</v>
      </c>
      <c r="AE4527" s="64">
        <v>36708</v>
      </c>
      <c r="AF4527" s="68" t="s">
        <v>904</v>
      </c>
      <c r="AG4527" s="66" t="s">
        <v>907</v>
      </c>
      <c r="AH4527" s="67">
        <v>3.1</v>
      </c>
      <c r="AI4527" s="68" t="s">
        <v>2254</v>
      </c>
      <c r="AJ4527" s="67">
        <v>0</v>
      </c>
      <c r="AK4527" s="69">
        <v>-155000</v>
      </c>
    </row>
    <row r="4528" spans="30:37" ht="11.25" x14ac:dyDescent="0.2">
      <c r="AD4528" s="63">
        <v>36651</v>
      </c>
      <c r="AE4528" s="64">
        <v>36708</v>
      </c>
      <c r="AF4528" s="68" t="s">
        <v>904</v>
      </c>
      <c r="AG4528" s="66" t="s">
        <v>908</v>
      </c>
      <c r="AH4528" s="67">
        <v>3.1025</v>
      </c>
      <c r="AI4528" s="68" t="s">
        <v>2254</v>
      </c>
      <c r="AJ4528" s="67">
        <v>0</v>
      </c>
      <c r="AK4528" s="69">
        <v>-155000</v>
      </c>
    </row>
    <row r="4529" spans="30:37" ht="11.25" x14ac:dyDescent="0.2">
      <c r="AD4529" s="63">
        <v>36656</v>
      </c>
      <c r="AE4529" s="64">
        <v>36708</v>
      </c>
      <c r="AF4529" s="68" t="s">
        <v>1043</v>
      </c>
      <c r="AG4529" s="66" t="s">
        <v>1044</v>
      </c>
      <c r="AH4529" s="67">
        <v>3.2025000000000001</v>
      </c>
      <c r="AI4529" s="68" t="s">
        <v>2254</v>
      </c>
      <c r="AJ4529" s="67">
        <v>0</v>
      </c>
      <c r="AK4529" s="69">
        <v>155000</v>
      </c>
    </row>
    <row r="4530" spans="30:37" ht="11.25" x14ac:dyDescent="0.2">
      <c r="AD4530" s="63">
        <v>36656</v>
      </c>
      <c r="AE4530" s="64">
        <v>36708</v>
      </c>
      <c r="AF4530" s="68" t="s">
        <v>1043</v>
      </c>
      <c r="AG4530" s="66" t="s">
        <v>1044</v>
      </c>
      <c r="AH4530" s="67">
        <v>3.2</v>
      </c>
      <c r="AI4530" s="68" t="s">
        <v>2254</v>
      </c>
      <c r="AJ4530" s="67">
        <v>0</v>
      </c>
      <c r="AK4530" s="69">
        <v>155000</v>
      </c>
    </row>
    <row r="4531" spans="30:37" ht="11.25" x14ac:dyDescent="0.2">
      <c r="AD4531" s="63">
        <v>36657</v>
      </c>
      <c r="AE4531" s="64">
        <v>36708</v>
      </c>
      <c r="AF4531" s="68" t="s">
        <v>1047</v>
      </c>
      <c r="AG4531" s="66"/>
      <c r="AH4531" s="67">
        <v>3.1139999999999999</v>
      </c>
      <c r="AI4531" s="68" t="s">
        <v>2254</v>
      </c>
      <c r="AJ4531" s="67">
        <v>0</v>
      </c>
      <c r="AK4531" s="69">
        <v>2500000</v>
      </c>
    </row>
    <row r="4532" spans="30:37" ht="11.25" x14ac:dyDescent="0.2">
      <c r="AD4532" s="63">
        <v>36657</v>
      </c>
      <c r="AE4532" s="64">
        <v>36708</v>
      </c>
      <c r="AF4532" s="68" t="s">
        <v>1047</v>
      </c>
      <c r="AG4532" s="66"/>
      <c r="AH4532" s="67">
        <v>3.35</v>
      </c>
      <c r="AI4532" s="68" t="s">
        <v>2254</v>
      </c>
      <c r="AJ4532" s="67">
        <v>0</v>
      </c>
      <c r="AK4532" s="69">
        <v>-1000000</v>
      </c>
    </row>
    <row r="4533" spans="30:37" ht="11.25" x14ac:dyDescent="0.2">
      <c r="AD4533" s="63">
        <v>36657</v>
      </c>
      <c r="AE4533" s="64">
        <v>36708</v>
      </c>
      <c r="AF4533" s="68" t="s">
        <v>1047</v>
      </c>
      <c r="AG4533" s="66" t="s">
        <v>1055</v>
      </c>
      <c r="AH4533" s="67">
        <v>3.3824999999999998</v>
      </c>
      <c r="AI4533" s="68" t="s">
        <v>2254</v>
      </c>
      <c r="AJ4533" s="67">
        <v>0</v>
      </c>
      <c r="AK4533" s="69">
        <v>155000</v>
      </c>
    </row>
    <row r="4534" spans="30:37" ht="11.25" x14ac:dyDescent="0.2">
      <c r="AD4534" s="63">
        <v>36657</v>
      </c>
      <c r="AE4534" s="64">
        <v>36708</v>
      </c>
      <c r="AF4534" s="68" t="s">
        <v>1047</v>
      </c>
      <c r="AG4534" s="66" t="s">
        <v>1056</v>
      </c>
      <c r="AH4534" s="67">
        <v>3.38</v>
      </c>
      <c r="AI4534" s="68" t="s">
        <v>2254</v>
      </c>
      <c r="AJ4534" s="67">
        <v>0</v>
      </c>
      <c r="AK4534" s="69">
        <v>155000</v>
      </c>
    </row>
    <row r="4535" spans="30:37" ht="11.25" x14ac:dyDescent="0.2">
      <c r="AD4535" s="63">
        <v>36657</v>
      </c>
      <c r="AE4535" s="64">
        <v>36708</v>
      </c>
      <c r="AF4535" s="68" t="s">
        <v>1047</v>
      </c>
      <c r="AG4535" s="66" t="s">
        <v>1057</v>
      </c>
      <c r="AH4535" s="67">
        <v>3.3774999999999999</v>
      </c>
      <c r="AI4535" s="68" t="s">
        <v>2254</v>
      </c>
      <c r="AJ4535" s="67">
        <v>0</v>
      </c>
      <c r="AK4535" s="69">
        <v>155000</v>
      </c>
    </row>
    <row r="4536" spans="30:37" ht="11.25" x14ac:dyDescent="0.2">
      <c r="AD4536" s="63">
        <v>36657</v>
      </c>
      <c r="AE4536" s="64">
        <v>36708</v>
      </c>
      <c r="AF4536" s="68" t="s">
        <v>1047</v>
      </c>
      <c r="AG4536" s="66" t="s">
        <v>1058</v>
      </c>
      <c r="AH4536" s="67">
        <v>3.3650000000000002</v>
      </c>
      <c r="AI4536" s="68" t="s">
        <v>2254</v>
      </c>
      <c r="AJ4536" s="67">
        <v>0</v>
      </c>
      <c r="AK4536" s="69">
        <v>155000</v>
      </c>
    </row>
    <row r="4537" spans="30:37" ht="11.25" x14ac:dyDescent="0.2">
      <c r="AD4537" s="63">
        <v>36657</v>
      </c>
      <c r="AE4537" s="64">
        <v>36708</v>
      </c>
      <c r="AF4537" s="68" t="s">
        <v>1047</v>
      </c>
      <c r="AG4537" s="66" t="s">
        <v>1059</v>
      </c>
      <c r="AH4537" s="67">
        <v>3.37</v>
      </c>
      <c r="AI4537" s="68" t="s">
        <v>2254</v>
      </c>
      <c r="AJ4537" s="67">
        <v>0</v>
      </c>
      <c r="AK4537" s="69">
        <v>155000</v>
      </c>
    </row>
    <row r="4538" spans="30:37" ht="11.25" x14ac:dyDescent="0.2">
      <c r="AD4538" s="63">
        <v>36657</v>
      </c>
      <c r="AE4538" s="64">
        <v>36708</v>
      </c>
      <c r="AF4538" s="68" t="s">
        <v>1047</v>
      </c>
      <c r="AG4538" s="66" t="s">
        <v>1060</v>
      </c>
      <c r="AH4538" s="67">
        <v>3.3774999999999999</v>
      </c>
      <c r="AI4538" s="68" t="s">
        <v>2254</v>
      </c>
      <c r="AJ4538" s="67">
        <v>0</v>
      </c>
      <c r="AK4538" s="69">
        <v>155000</v>
      </c>
    </row>
    <row r="4539" spans="30:37" ht="11.25" x14ac:dyDescent="0.2">
      <c r="AD4539" s="63">
        <v>36661</v>
      </c>
      <c r="AE4539" s="64">
        <v>36708</v>
      </c>
      <c r="AF4539" s="68" t="s">
        <v>1064</v>
      </c>
      <c r="AG4539" s="66" t="s">
        <v>1072</v>
      </c>
      <c r="AH4539" s="67">
        <v>3.4249999999999998</v>
      </c>
      <c r="AI4539" s="68" t="s">
        <v>2254</v>
      </c>
      <c r="AJ4539" s="67">
        <v>0</v>
      </c>
      <c r="AK4539" s="69">
        <v>155000</v>
      </c>
    </row>
    <row r="4540" spans="30:37" ht="11.25" x14ac:dyDescent="0.2">
      <c r="AD4540" s="63">
        <v>36662</v>
      </c>
      <c r="AE4540" s="64">
        <v>36708</v>
      </c>
      <c r="AF4540" s="68" t="s">
        <v>1073</v>
      </c>
      <c r="AG4540" s="66" t="s">
        <v>1078</v>
      </c>
      <c r="AH4540" s="67">
        <v>3.5049999999999999</v>
      </c>
      <c r="AI4540" s="68" t="s">
        <v>2254</v>
      </c>
      <c r="AJ4540" s="67">
        <v>0</v>
      </c>
      <c r="AK4540" s="69">
        <v>155000</v>
      </c>
    </row>
    <row r="4541" spans="30:37" ht="11.25" x14ac:dyDescent="0.2">
      <c r="AD4541" s="63">
        <v>36662</v>
      </c>
      <c r="AE4541" s="64">
        <v>36708</v>
      </c>
      <c r="AF4541" s="68" t="s">
        <v>1073</v>
      </c>
      <c r="AG4541" s="66" t="s">
        <v>1081</v>
      </c>
      <c r="AH4541" s="67">
        <v>3.46</v>
      </c>
      <c r="AI4541" s="68" t="s">
        <v>2254</v>
      </c>
      <c r="AJ4541" s="67">
        <v>0</v>
      </c>
      <c r="AK4541" s="69">
        <v>-1000000</v>
      </c>
    </row>
    <row r="4542" spans="30:37" ht="11.25" x14ac:dyDescent="0.2">
      <c r="AD4542" s="63">
        <v>36662</v>
      </c>
      <c r="AE4542" s="64">
        <v>36708</v>
      </c>
      <c r="AF4542" s="68" t="s">
        <v>1073</v>
      </c>
      <c r="AG4542" s="66" t="s">
        <v>1082</v>
      </c>
      <c r="AH4542" s="67">
        <v>3.45</v>
      </c>
      <c r="AI4542" s="68" t="s">
        <v>2254</v>
      </c>
      <c r="AJ4542" s="67">
        <v>0</v>
      </c>
      <c r="AK4542" s="69">
        <v>8502000</v>
      </c>
    </row>
    <row r="4543" spans="30:37" ht="11.25" x14ac:dyDescent="0.2">
      <c r="AD4543" s="63">
        <v>36662</v>
      </c>
      <c r="AE4543" s="64">
        <v>36708</v>
      </c>
      <c r="AF4543" s="68" t="s">
        <v>1073</v>
      </c>
      <c r="AG4543" s="66" t="s">
        <v>1082</v>
      </c>
      <c r="AH4543" s="67">
        <v>3.45</v>
      </c>
      <c r="AI4543" s="68" t="s">
        <v>2280</v>
      </c>
      <c r="AJ4543" s="67">
        <v>0</v>
      </c>
      <c r="AK4543" s="69">
        <v>-8502000</v>
      </c>
    </row>
    <row r="4544" spans="30:37" ht="11.25" x14ac:dyDescent="0.2">
      <c r="AD4544" s="63">
        <v>36668</v>
      </c>
      <c r="AE4544" s="64">
        <v>36708</v>
      </c>
      <c r="AF4544" s="68" t="s">
        <v>1107</v>
      </c>
      <c r="AG4544" s="66" t="s">
        <v>1108</v>
      </c>
      <c r="AH4544" s="67">
        <v>3.98</v>
      </c>
      <c r="AI4544" s="68" t="s">
        <v>2254</v>
      </c>
      <c r="AJ4544" s="67">
        <v>0</v>
      </c>
      <c r="AK4544" s="69">
        <v>155000</v>
      </c>
    </row>
    <row r="4545" spans="30:37" ht="11.25" x14ac:dyDescent="0.2">
      <c r="AD4545" s="63">
        <v>36668</v>
      </c>
      <c r="AE4545" s="64">
        <v>36708</v>
      </c>
      <c r="AF4545" s="68" t="s">
        <v>1107</v>
      </c>
      <c r="AG4545" s="66" t="s">
        <v>1114</v>
      </c>
      <c r="AH4545" s="67">
        <v>3.78</v>
      </c>
      <c r="AI4545" s="68" t="s">
        <v>2254</v>
      </c>
      <c r="AJ4545" s="67">
        <v>0</v>
      </c>
      <c r="AK4545" s="69">
        <v>-1400000</v>
      </c>
    </row>
    <row r="4546" spans="30:37" ht="11.25" x14ac:dyDescent="0.2">
      <c r="AD4546" s="63">
        <v>36669</v>
      </c>
      <c r="AE4546" s="64">
        <v>36708</v>
      </c>
      <c r="AF4546" s="68" t="s">
        <v>1115</v>
      </c>
      <c r="AG4546" s="66" t="s">
        <v>1117</v>
      </c>
      <c r="AH4546" s="67">
        <v>3.81</v>
      </c>
      <c r="AI4546" s="68" t="s">
        <v>2254</v>
      </c>
      <c r="AJ4546" s="67">
        <v>0</v>
      </c>
      <c r="AK4546" s="69">
        <v>155000</v>
      </c>
    </row>
    <row r="4547" spans="30:37" ht="11.25" x14ac:dyDescent="0.2">
      <c r="AD4547" s="63">
        <v>36669</v>
      </c>
      <c r="AE4547" s="64">
        <v>36708</v>
      </c>
      <c r="AF4547" s="68" t="s">
        <v>1115</v>
      </c>
      <c r="AG4547" s="66" t="s">
        <v>1313</v>
      </c>
      <c r="AH4547" s="67">
        <v>3.8</v>
      </c>
      <c r="AI4547" s="68" t="s">
        <v>2254</v>
      </c>
      <c r="AJ4547" s="67">
        <v>0</v>
      </c>
      <c r="AK4547" s="69">
        <v>1400000</v>
      </c>
    </row>
    <row r="4548" spans="30:37" ht="11.25" x14ac:dyDescent="0.2">
      <c r="AD4548" s="63">
        <v>36669</v>
      </c>
      <c r="AE4548" s="64">
        <v>36708</v>
      </c>
      <c r="AF4548" s="68" t="s">
        <v>1115</v>
      </c>
      <c r="AG4548" s="66" t="s">
        <v>1314</v>
      </c>
      <c r="AH4548" s="67">
        <v>3.8174999999999999</v>
      </c>
      <c r="AI4548" s="68" t="s">
        <v>2254</v>
      </c>
      <c r="AJ4548" s="67">
        <v>0</v>
      </c>
      <c r="AK4548" s="69">
        <v>-310000</v>
      </c>
    </row>
    <row r="4549" spans="30:37" ht="11.25" x14ac:dyDescent="0.2">
      <c r="AD4549" s="63">
        <v>36669</v>
      </c>
      <c r="AE4549" s="64">
        <v>36708</v>
      </c>
      <c r="AF4549" s="68" t="s">
        <v>1115</v>
      </c>
      <c r="AG4549" s="66" t="s">
        <v>1315</v>
      </c>
      <c r="AH4549" s="67">
        <v>3.8075000000000001</v>
      </c>
      <c r="AI4549" s="68" t="s">
        <v>2254</v>
      </c>
      <c r="AJ4549" s="67">
        <v>0</v>
      </c>
      <c r="AK4549" s="69">
        <v>-465000</v>
      </c>
    </row>
    <row r="4550" spans="30:37" ht="11.25" x14ac:dyDescent="0.2">
      <c r="AD4550" s="63">
        <v>36669</v>
      </c>
      <c r="AE4550" s="64">
        <v>36708</v>
      </c>
      <c r="AF4550" s="68" t="s">
        <v>1115</v>
      </c>
      <c r="AG4550" s="66" t="s">
        <v>1316</v>
      </c>
      <c r="AH4550" s="67">
        <v>3.7949999999999999</v>
      </c>
      <c r="AI4550" s="68" t="s">
        <v>2254</v>
      </c>
      <c r="AJ4550" s="67">
        <v>0</v>
      </c>
      <c r="AK4550" s="69">
        <v>-310000</v>
      </c>
    </row>
    <row r="4551" spans="30:37" ht="11.25" x14ac:dyDescent="0.2">
      <c r="AD4551" s="63">
        <v>36669</v>
      </c>
      <c r="AE4551" s="64">
        <v>36708</v>
      </c>
      <c r="AF4551" s="68" t="s">
        <v>1115</v>
      </c>
      <c r="AG4551" s="66" t="s">
        <v>1317</v>
      </c>
      <c r="AH4551" s="67">
        <v>3.7949999999999999</v>
      </c>
      <c r="AI4551" s="68" t="s">
        <v>2254</v>
      </c>
      <c r="AJ4551" s="67">
        <v>0</v>
      </c>
      <c r="AK4551" s="69">
        <v>-310000</v>
      </c>
    </row>
    <row r="4552" spans="30:37" ht="11.25" x14ac:dyDescent="0.2">
      <c r="AD4552" s="63">
        <v>36669</v>
      </c>
      <c r="AE4552" s="64">
        <v>36708</v>
      </c>
      <c r="AF4552" s="68" t="s">
        <v>1115</v>
      </c>
      <c r="AG4552" s="66" t="s">
        <v>1318</v>
      </c>
      <c r="AH4552" s="67">
        <v>3.81</v>
      </c>
      <c r="AI4552" s="68" t="s">
        <v>2254</v>
      </c>
      <c r="AJ4552" s="67">
        <v>0</v>
      </c>
      <c r="AK4552" s="69">
        <v>-310000</v>
      </c>
    </row>
    <row r="4553" spans="30:37" ht="11.25" x14ac:dyDescent="0.2">
      <c r="AD4553" s="63">
        <v>36669</v>
      </c>
      <c r="AE4553" s="64">
        <v>36708</v>
      </c>
      <c r="AF4553" s="68" t="s">
        <v>1115</v>
      </c>
      <c r="AG4553" s="66" t="s">
        <v>1319</v>
      </c>
      <c r="AH4553" s="67">
        <v>3.8</v>
      </c>
      <c r="AI4553" s="68" t="s">
        <v>2254</v>
      </c>
      <c r="AJ4553" s="67">
        <v>0</v>
      </c>
      <c r="AK4553" s="69">
        <v>-310000</v>
      </c>
    </row>
    <row r="4554" spans="30:37" ht="11.25" x14ac:dyDescent="0.2">
      <c r="AD4554" s="63">
        <v>36669</v>
      </c>
      <c r="AE4554" s="64">
        <v>36708</v>
      </c>
      <c r="AF4554" s="68" t="s">
        <v>1115</v>
      </c>
      <c r="AG4554" s="66" t="s">
        <v>1320</v>
      </c>
      <c r="AH4554" s="67">
        <v>3.8</v>
      </c>
      <c r="AI4554" s="68" t="s">
        <v>2254</v>
      </c>
      <c r="AJ4554" s="67">
        <v>0</v>
      </c>
      <c r="AK4554" s="69">
        <v>-310000</v>
      </c>
    </row>
    <row r="4555" spans="30:37" ht="11.25" x14ac:dyDescent="0.2">
      <c r="AD4555" s="63">
        <v>36669</v>
      </c>
      <c r="AE4555" s="64">
        <v>36708</v>
      </c>
      <c r="AF4555" s="68" t="s">
        <v>1115</v>
      </c>
      <c r="AG4555" s="66" t="s">
        <v>1321</v>
      </c>
      <c r="AH4555" s="67">
        <v>3.7850000000000001</v>
      </c>
      <c r="AI4555" s="68" t="s">
        <v>2254</v>
      </c>
      <c r="AJ4555" s="67">
        <v>0</v>
      </c>
      <c r="AK4555" s="69">
        <v>-310000</v>
      </c>
    </row>
    <row r="4556" spans="30:37" ht="11.25" x14ac:dyDescent="0.2">
      <c r="AD4556" s="63">
        <v>36669</v>
      </c>
      <c r="AE4556" s="64">
        <v>36708</v>
      </c>
      <c r="AF4556" s="68" t="s">
        <v>1115</v>
      </c>
      <c r="AG4556" s="66" t="s">
        <v>1322</v>
      </c>
      <c r="AH4556" s="67">
        <v>3.79</v>
      </c>
      <c r="AI4556" s="68" t="s">
        <v>2254</v>
      </c>
      <c r="AJ4556" s="67">
        <v>0</v>
      </c>
      <c r="AK4556" s="69">
        <v>-310000</v>
      </c>
    </row>
    <row r="4557" spans="30:37" ht="11.25" x14ac:dyDescent="0.2">
      <c r="AD4557" s="63">
        <v>36669</v>
      </c>
      <c r="AE4557" s="64">
        <v>36708</v>
      </c>
      <c r="AF4557" s="68" t="s">
        <v>1115</v>
      </c>
      <c r="AG4557" s="66" t="s">
        <v>1323</v>
      </c>
      <c r="AH4557" s="67">
        <v>3.8149999999999999</v>
      </c>
      <c r="AI4557" s="68" t="s">
        <v>2254</v>
      </c>
      <c r="AJ4557" s="67">
        <v>0</v>
      </c>
      <c r="AK4557" s="69">
        <v>-310000</v>
      </c>
    </row>
    <row r="4558" spans="30:37" ht="11.25" x14ac:dyDescent="0.2">
      <c r="AD4558" s="63">
        <v>36669</v>
      </c>
      <c r="AE4558" s="64">
        <v>36708</v>
      </c>
      <c r="AF4558" s="68" t="s">
        <v>1115</v>
      </c>
      <c r="AG4558" s="66" t="s">
        <v>1324</v>
      </c>
      <c r="AH4558" s="67">
        <v>3.81</v>
      </c>
      <c r="AI4558" s="68" t="s">
        <v>2254</v>
      </c>
      <c r="AJ4558" s="67">
        <v>0</v>
      </c>
      <c r="AK4558" s="69">
        <v>-310000</v>
      </c>
    </row>
    <row r="4559" spans="30:37" ht="11.25" x14ac:dyDescent="0.2">
      <c r="AD4559" s="63">
        <v>36669</v>
      </c>
      <c r="AE4559" s="64">
        <v>36708</v>
      </c>
      <c r="AF4559" s="68" t="s">
        <v>1115</v>
      </c>
      <c r="AG4559" s="66" t="s">
        <v>1325</v>
      </c>
      <c r="AH4559" s="67">
        <v>3.8</v>
      </c>
      <c r="AI4559" s="68" t="s">
        <v>2254</v>
      </c>
      <c r="AJ4559" s="67">
        <v>0</v>
      </c>
      <c r="AK4559" s="69">
        <v>-310000</v>
      </c>
    </row>
    <row r="4560" spans="30:37" ht="11.25" x14ac:dyDescent="0.2">
      <c r="AD4560" s="63">
        <v>36669</v>
      </c>
      <c r="AE4560" s="64">
        <v>36708</v>
      </c>
      <c r="AF4560" s="68" t="s">
        <v>1115</v>
      </c>
      <c r="AG4560" s="66" t="s">
        <v>1326</v>
      </c>
      <c r="AH4560" s="67">
        <v>3.8</v>
      </c>
      <c r="AI4560" s="68" t="s">
        <v>2254</v>
      </c>
      <c r="AJ4560" s="67">
        <v>0</v>
      </c>
      <c r="AK4560" s="69">
        <v>-310000</v>
      </c>
    </row>
    <row r="4561" spans="30:37" ht="11.25" x14ac:dyDescent="0.2">
      <c r="AD4561" s="63">
        <v>36669</v>
      </c>
      <c r="AE4561" s="64">
        <v>36708</v>
      </c>
      <c r="AF4561" s="68" t="s">
        <v>1115</v>
      </c>
      <c r="AG4561" s="66" t="s">
        <v>1327</v>
      </c>
      <c r="AH4561" s="67">
        <v>3.8050000000000002</v>
      </c>
      <c r="AI4561" s="68" t="s">
        <v>2254</v>
      </c>
      <c r="AJ4561" s="67">
        <v>0</v>
      </c>
      <c r="AK4561" s="69">
        <v>-310000</v>
      </c>
    </row>
    <row r="4562" spans="30:37" ht="11.25" x14ac:dyDescent="0.2">
      <c r="AD4562" s="63">
        <v>36669</v>
      </c>
      <c r="AE4562" s="64">
        <v>36708</v>
      </c>
      <c r="AF4562" s="68" t="s">
        <v>1115</v>
      </c>
      <c r="AG4562" s="66" t="s">
        <v>1328</v>
      </c>
      <c r="AH4562" s="67">
        <v>3.81</v>
      </c>
      <c r="AI4562" s="68" t="s">
        <v>2254</v>
      </c>
      <c r="AJ4562" s="67">
        <v>0</v>
      </c>
      <c r="AK4562" s="69">
        <v>-310000</v>
      </c>
    </row>
    <row r="4563" spans="30:37" ht="11.25" x14ac:dyDescent="0.2">
      <c r="AD4563" s="63">
        <v>36669</v>
      </c>
      <c r="AE4563" s="64">
        <v>36708</v>
      </c>
      <c r="AF4563" s="68" t="s">
        <v>1115</v>
      </c>
      <c r="AG4563" s="66" t="s">
        <v>1329</v>
      </c>
      <c r="AH4563" s="67">
        <v>3.8050000000000002</v>
      </c>
      <c r="AI4563" s="68" t="s">
        <v>2254</v>
      </c>
      <c r="AJ4563" s="67">
        <v>0</v>
      </c>
      <c r="AK4563" s="69">
        <v>-310000</v>
      </c>
    </row>
    <row r="4564" spans="30:37" ht="11.25" x14ac:dyDescent="0.2">
      <c r="AD4564" s="63">
        <v>36669</v>
      </c>
      <c r="AE4564" s="64">
        <v>36708</v>
      </c>
      <c r="AF4564" s="68" t="s">
        <v>1115</v>
      </c>
      <c r="AG4564" s="66" t="s">
        <v>1330</v>
      </c>
      <c r="AH4564" s="67">
        <v>3.8149999999999999</v>
      </c>
      <c r="AI4564" s="68" t="s">
        <v>2254</v>
      </c>
      <c r="AJ4564" s="67">
        <v>0</v>
      </c>
      <c r="AK4564" s="69">
        <v>-310000</v>
      </c>
    </row>
    <row r="4565" spans="30:37" ht="11.25" x14ac:dyDescent="0.2">
      <c r="AD4565" s="63">
        <v>36670</v>
      </c>
      <c r="AE4565" s="64">
        <v>36708</v>
      </c>
      <c r="AF4565" s="68" t="s">
        <v>1333</v>
      </c>
      <c r="AG4565" s="66" t="s">
        <v>1336</v>
      </c>
      <c r="AH4565" s="67">
        <v>3.9</v>
      </c>
      <c r="AI4565" s="68" t="s">
        <v>2254</v>
      </c>
      <c r="AJ4565" s="67">
        <v>0</v>
      </c>
      <c r="AK4565" s="69">
        <v>155000</v>
      </c>
    </row>
    <row r="4566" spans="30:37" ht="11.25" x14ac:dyDescent="0.2">
      <c r="AD4566" s="63">
        <v>36671</v>
      </c>
      <c r="AE4566" s="64">
        <v>36708</v>
      </c>
      <c r="AF4566" s="68" t="s">
        <v>1338</v>
      </c>
      <c r="AG4566" s="66" t="s">
        <v>1388</v>
      </c>
      <c r="AH4566" s="67">
        <v>4.2</v>
      </c>
      <c r="AI4566" s="68" t="s">
        <v>2254</v>
      </c>
      <c r="AJ4566" s="67">
        <v>0</v>
      </c>
      <c r="AK4566" s="69">
        <v>2000000</v>
      </c>
    </row>
    <row r="4567" spans="30:37" ht="11.25" x14ac:dyDescent="0.2">
      <c r="AD4567" s="63">
        <v>36671</v>
      </c>
      <c r="AE4567" s="64">
        <v>36708</v>
      </c>
      <c r="AF4567" s="68" t="s">
        <v>1338</v>
      </c>
      <c r="AG4567" s="66" t="s">
        <v>1378</v>
      </c>
      <c r="AH4567" s="67">
        <v>4.125</v>
      </c>
      <c r="AI4567" s="68" t="s">
        <v>2254</v>
      </c>
      <c r="AJ4567" s="67">
        <v>0</v>
      </c>
      <c r="AK4567" s="69">
        <v>2000000</v>
      </c>
    </row>
    <row r="4568" spans="30:37" ht="11.25" x14ac:dyDescent="0.2">
      <c r="AD4568" s="63">
        <v>36671</v>
      </c>
      <c r="AE4568" s="64">
        <v>36708</v>
      </c>
      <c r="AF4568" s="68" t="s">
        <v>1338</v>
      </c>
      <c r="AG4568" s="66" t="s">
        <v>1378</v>
      </c>
      <c r="AH4568" s="67">
        <v>4.2249999999999996</v>
      </c>
      <c r="AI4568" s="68" t="s">
        <v>2254</v>
      </c>
      <c r="AJ4568" s="67">
        <v>0</v>
      </c>
      <c r="AK4568" s="69">
        <v>-2000000</v>
      </c>
    </row>
    <row r="4569" spans="30:37" ht="11.25" x14ac:dyDescent="0.2">
      <c r="AD4569" s="63">
        <v>36671</v>
      </c>
      <c r="AE4569" s="64">
        <v>36708</v>
      </c>
      <c r="AF4569" s="68" t="s">
        <v>1338</v>
      </c>
      <c r="AG4569" s="66" t="s">
        <v>1389</v>
      </c>
      <c r="AH4569" s="67">
        <v>4.1399999999999997</v>
      </c>
      <c r="AI4569" s="68" t="s">
        <v>2254</v>
      </c>
      <c r="AJ4569" s="67">
        <v>0</v>
      </c>
      <c r="AK4569" s="69">
        <v>310000</v>
      </c>
    </row>
    <row r="4570" spans="30:37" ht="11.25" x14ac:dyDescent="0.2">
      <c r="AD4570" s="63">
        <v>36671</v>
      </c>
      <c r="AE4570" s="64">
        <v>36708</v>
      </c>
      <c r="AF4570" s="68" t="s">
        <v>1338</v>
      </c>
      <c r="AG4570" s="66" t="s">
        <v>1390</v>
      </c>
      <c r="AH4570" s="67">
        <v>4.1449999999999996</v>
      </c>
      <c r="AI4570" s="68" t="s">
        <v>2254</v>
      </c>
      <c r="AJ4570" s="67">
        <v>0</v>
      </c>
      <c r="AK4570" s="69">
        <v>310000</v>
      </c>
    </row>
    <row r="4571" spans="30:37" ht="11.25" x14ac:dyDescent="0.2">
      <c r="AD4571" s="63">
        <v>36671</v>
      </c>
      <c r="AE4571" s="64">
        <v>36708</v>
      </c>
      <c r="AF4571" s="68" t="s">
        <v>1338</v>
      </c>
      <c r="AG4571" s="66" t="s">
        <v>1391</v>
      </c>
      <c r="AH4571" s="67">
        <v>4.12</v>
      </c>
      <c r="AI4571" s="68" t="s">
        <v>2254</v>
      </c>
      <c r="AJ4571" s="67">
        <v>0</v>
      </c>
      <c r="AK4571" s="69">
        <v>310000</v>
      </c>
    </row>
    <row r="4572" spans="30:37" ht="11.25" x14ac:dyDescent="0.2">
      <c r="AD4572" s="63">
        <v>36671</v>
      </c>
      <c r="AE4572" s="64">
        <v>36708</v>
      </c>
      <c r="AF4572" s="68" t="s">
        <v>1338</v>
      </c>
      <c r="AG4572" s="66" t="s">
        <v>1392</v>
      </c>
      <c r="AH4572" s="67">
        <v>4.12</v>
      </c>
      <c r="AI4572" s="68" t="s">
        <v>2254</v>
      </c>
      <c r="AJ4572" s="67">
        <v>0</v>
      </c>
      <c r="AK4572" s="69">
        <v>310000</v>
      </c>
    </row>
    <row r="4573" spans="30:37" ht="11.25" x14ac:dyDescent="0.2">
      <c r="AD4573" s="63">
        <v>36671</v>
      </c>
      <c r="AE4573" s="64">
        <v>36708</v>
      </c>
      <c r="AF4573" s="68" t="s">
        <v>1338</v>
      </c>
      <c r="AG4573" s="66" t="s">
        <v>1393</v>
      </c>
      <c r="AH4573" s="67">
        <v>4.13</v>
      </c>
      <c r="AI4573" s="68" t="s">
        <v>2254</v>
      </c>
      <c r="AJ4573" s="67">
        <v>0</v>
      </c>
      <c r="AK4573" s="69">
        <v>310000</v>
      </c>
    </row>
    <row r="4574" spans="30:37" ht="11.25" x14ac:dyDescent="0.2">
      <c r="AD4574" s="63">
        <v>36671</v>
      </c>
      <c r="AE4574" s="64">
        <v>36708</v>
      </c>
      <c r="AF4574" s="68" t="s">
        <v>1338</v>
      </c>
      <c r="AG4574" s="66" t="s">
        <v>1394</v>
      </c>
      <c r="AH4574" s="67">
        <v>4.1349999999999998</v>
      </c>
      <c r="AI4574" s="68" t="s">
        <v>2254</v>
      </c>
      <c r="AJ4574" s="67">
        <v>0</v>
      </c>
      <c r="AK4574" s="69">
        <v>310000</v>
      </c>
    </row>
    <row r="4575" spans="30:37" ht="11.25" x14ac:dyDescent="0.2">
      <c r="AD4575" s="63">
        <v>36671</v>
      </c>
      <c r="AE4575" s="64">
        <v>36708</v>
      </c>
      <c r="AF4575" s="68" t="s">
        <v>1338</v>
      </c>
      <c r="AG4575" s="66" t="s">
        <v>1395</v>
      </c>
      <c r="AH4575" s="67">
        <v>4.13</v>
      </c>
      <c r="AI4575" s="68" t="s">
        <v>2254</v>
      </c>
      <c r="AJ4575" s="67">
        <v>0</v>
      </c>
      <c r="AK4575" s="69">
        <v>310000</v>
      </c>
    </row>
    <row r="4576" spans="30:37" ht="11.25" x14ac:dyDescent="0.2">
      <c r="AD4576" s="63">
        <v>36671</v>
      </c>
      <c r="AE4576" s="64">
        <v>36708</v>
      </c>
      <c r="AF4576" s="68" t="s">
        <v>1338</v>
      </c>
      <c r="AG4576" s="66" t="s">
        <v>1385</v>
      </c>
      <c r="AH4576" s="67">
        <v>4.1150000000000002</v>
      </c>
      <c r="AI4576" s="68" t="s">
        <v>2254</v>
      </c>
      <c r="AJ4576" s="67">
        <v>0</v>
      </c>
      <c r="AK4576" s="69">
        <v>155000</v>
      </c>
    </row>
    <row r="4577" spans="30:37" ht="11.25" x14ac:dyDescent="0.2">
      <c r="AD4577" s="63">
        <v>36672</v>
      </c>
      <c r="AE4577" s="64">
        <v>36708</v>
      </c>
      <c r="AF4577" s="68" t="s">
        <v>1339</v>
      </c>
      <c r="AG4577" s="66" t="s">
        <v>1399</v>
      </c>
      <c r="AH4577" s="67">
        <v>4.2649999999999997</v>
      </c>
      <c r="AI4577" s="68" t="s">
        <v>2254</v>
      </c>
      <c r="AJ4577" s="67">
        <v>0</v>
      </c>
      <c r="AK4577" s="69">
        <v>155000</v>
      </c>
    </row>
    <row r="4578" spans="30:37" ht="11.25" x14ac:dyDescent="0.2">
      <c r="AD4578" s="63">
        <v>36672</v>
      </c>
      <c r="AE4578" s="64">
        <v>36708</v>
      </c>
      <c r="AF4578" s="68" t="s">
        <v>1339</v>
      </c>
      <c r="AG4578" s="66" t="s">
        <v>1400</v>
      </c>
      <c r="AH4578" s="67">
        <v>4.26</v>
      </c>
      <c r="AI4578" s="68" t="s">
        <v>2254</v>
      </c>
      <c r="AJ4578" s="67">
        <v>0</v>
      </c>
      <c r="AK4578" s="69">
        <v>155000</v>
      </c>
    </row>
    <row r="4579" spans="30:37" ht="11.25" x14ac:dyDescent="0.2">
      <c r="AD4579" s="63">
        <v>36672</v>
      </c>
      <c r="AE4579" s="64">
        <v>36708</v>
      </c>
      <c r="AF4579" s="68" t="s">
        <v>1339</v>
      </c>
      <c r="AG4579" s="66" t="s">
        <v>1411</v>
      </c>
      <c r="AH4579" s="67">
        <v>4.25</v>
      </c>
      <c r="AI4579" s="68" t="s">
        <v>2254</v>
      </c>
      <c r="AJ4579" s="67">
        <v>0</v>
      </c>
      <c r="AK4579" s="69">
        <v>155000</v>
      </c>
    </row>
    <row r="4580" spans="30:37" ht="11.25" x14ac:dyDescent="0.2">
      <c r="AD4580" s="63">
        <v>36672</v>
      </c>
      <c r="AE4580" s="64">
        <v>36708</v>
      </c>
      <c r="AF4580" s="68" t="s">
        <v>1339</v>
      </c>
      <c r="AG4580" s="66" t="s">
        <v>1412</v>
      </c>
      <c r="AH4580" s="67">
        <v>4.2549999999999999</v>
      </c>
      <c r="AI4580" s="68" t="s">
        <v>2254</v>
      </c>
      <c r="AJ4580" s="67">
        <v>0</v>
      </c>
      <c r="AK4580" s="69">
        <v>155000</v>
      </c>
    </row>
    <row r="4581" spans="30:37" ht="11.25" x14ac:dyDescent="0.2">
      <c r="AD4581" s="63">
        <v>36672</v>
      </c>
      <c r="AE4581" s="64">
        <v>36708</v>
      </c>
      <c r="AF4581" s="68" t="s">
        <v>1339</v>
      </c>
      <c r="AG4581" s="66" t="s">
        <v>1413</v>
      </c>
      <c r="AH4581" s="67">
        <v>4.26</v>
      </c>
      <c r="AI4581" s="68" t="s">
        <v>2254</v>
      </c>
      <c r="AJ4581" s="67">
        <v>0</v>
      </c>
      <c r="AK4581" s="69">
        <v>155000</v>
      </c>
    </row>
    <row r="4582" spans="30:37" ht="11.25" x14ac:dyDescent="0.2">
      <c r="AD4582" s="63">
        <v>36672</v>
      </c>
      <c r="AE4582" s="64">
        <v>36708</v>
      </c>
      <c r="AF4582" s="68" t="s">
        <v>1339</v>
      </c>
      <c r="AG4582" s="66" t="s">
        <v>1397</v>
      </c>
      <c r="AH4582" s="67">
        <v>4.28</v>
      </c>
      <c r="AI4582" s="68" t="s">
        <v>2254</v>
      </c>
      <c r="AJ4582" s="67">
        <v>0</v>
      </c>
      <c r="AK4582" s="69">
        <v>-1300000</v>
      </c>
    </row>
    <row r="4583" spans="30:37" ht="11.25" x14ac:dyDescent="0.2">
      <c r="AD4583" s="63">
        <v>36676</v>
      </c>
      <c r="AE4583" s="64">
        <v>36708</v>
      </c>
      <c r="AF4583" s="68" t="s">
        <v>1340</v>
      </c>
      <c r="AG4583" s="66" t="s">
        <v>1414</v>
      </c>
      <c r="AH4583" s="67">
        <v>4.3</v>
      </c>
      <c r="AI4583" s="68" t="s">
        <v>2254</v>
      </c>
      <c r="AJ4583" s="67">
        <v>0</v>
      </c>
      <c r="AK4583" s="69">
        <v>-1700000</v>
      </c>
    </row>
    <row r="4584" spans="30:37" ht="11.25" x14ac:dyDescent="0.2">
      <c r="AD4584" s="63">
        <v>36676</v>
      </c>
      <c r="AE4584" s="64">
        <v>36708</v>
      </c>
      <c r="AF4584" s="68" t="s">
        <v>1340</v>
      </c>
      <c r="AG4584" s="66" t="s">
        <v>1416</v>
      </c>
      <c r="AH4584" s="67">
        <v>4.3150000000000004</v>
      </c>
      <c r="AI4584" s="68" t="s">
        <v>2254</v>
      </c>
      <c r="AJ4584" s="67">
        <v>0</v>
      </c>
      <c r="AK4584" s="69">
        <v>155000</v>
      </c>
    </row>
    <row r="4585" spans="30:37" ht="11.25" x14ac:dyDescent="0.2">
      <c r="AD4585" s="63">
        <v>36676</v>
      </c>
      <c r="AE4585" s="64">
        <v>36708</v>
      </c>
      <c r="AF4585" s="68" t="s">
        <v>1340</v>
      </c>
      <c r="AG4585" s="66" t="s">
        <v>1417</v>
      </c>
      <c r="AH4585" s="67">
        <v>4.3</v>
      </c>
      <c r="AI4585" s="68" t="s">
        <v>2254</v>
      </c>
      <c r="AJ4585" s="67">
        <v>0</v>
      </c>
      <c r="AK4585" s="69">
        <v>155000</v>
      </c>
    </row>
    <row r="4586" spans="30:37" ht="11.25" x14ac:dyDescent="0.2">
      <c r="AD4586" s="63">
        <v>36676</v>
      </c>
      <c r="AE4586" s="64">
        <v>36708</v>
      </c>
      <c r="AF4586" s="68" t="s">
        <v>1340</v>
      </c>
      <c r="AG4586" s="66" t="s">
        <v>1418</v>
      </c>
      <c r="AH4586" s="67">
        <v>4.25</v>
      </c>
      <c r="AI4586" s="68" t="s">
        <v>2254</v>
      </c>
      <c r="AJ4586" s="67">
        <v>0</v>
      </c>
      <c r="AK4586" s="69">
        <v>155000</v>
      </c>
    </row>
    <row r="4587" spans="30:37" ht="11.25" x14ac:dyDescent="0.2">
      <c r="AD4587" s="63">
        <v>36676</v>
      </c>
      <c r="AE4587" s="64">
        <v>36708</v>
      </c>
      <c r="AF4587" s="68" t="s">
        <v>1340</v>
      </c>
      <c r="AG4587" s="66" t="s">
        <v>1419</v>
      </c>
      <c r="AH4587" s="67">
        <v>4.2774999999999999</v>
      </c>
      <c r="AI4587" s="68" t="s">
        <v>2254</v>
      </c>
      <c r="AJ4587" s="67">
        <v>0</v>
      </c>
      <c r="AK4587" s="69">
        <v>-155000</v>
      </c>
    </row>
    <row r="4588" spans="30:37" ht="11.25" x14ac:dyDescent="0.2">
      <c r="AD4588" s="63">
        <v>36677</v>
      </c>
      <c r="AE4588" s="64">
        <v>36708</v>
      </c>
      <c r="AF4588" s="68" t="s">
        <v>1341</v>
      </c>
      <c r="AG4588" s="66" t="s">
        <v>1420</v>
      </c>
      <c r="AH4588" s="67">
        <v>4.46</v>
      </c>
      <c r="AI4588" s="68" t="s">
        <v>2254</v>
      </c>
      <c r="AJ4588" s="67">
        <v>0</v>
      </c>
      <c r="AK4588" s="69">
        <v>310000</v>
      </c>
    </row>
    <row r="4589" spans="30:37" ht="11.25" x14ac:dyDescent="0.2">
      <c r="AD4589" s="63">
        <v>36677</v>
      </c>
      <c r="AE4589" s="64">
        <v>36708</v>
      </c>
      <c r="AF4589" s="68" t="s">
        <v>1341</v>
      </c>
      <c r="AG4589" s="66" t="s">
        <v>1421</v>
      </c>
      <c r="AH4589" s="67">
        <v>4.4450000000000003</v>
      </c>
      <c r="AI4589" s="68" t="s">
        <v>2254</v>
      </c>
      <c r="AJ4589" s="67">
        <v>0</v>
      </c>
      <c r="AK4589" s="69">
        <v>310000</v>
      </c>
    </row>
    <row r="4590" spans="30:37" ht="11.25" x14ac:dyDescent="0.2">
      <c r="AD4590" s="63">
        <v>36677</v>
      </c>
      <c r="AE4590" s="64">
        <v>36708</v>
      </c>
      <c r="AF4590" s="68" t="s">
        <v>1341</v>
      </c>
      <c r="AG4590" s="66" t="s">
        <v>1422</v>
      </c>
      <c r="AH4590" s="67">
        <v>4.45</v>
      </c>
      <c r="AI4590" s="68" t="s">
        <v>2254</v>
      </c>
      <c r="AJ4590" s="67">
        <v>0</v>
      </c>
      <c r="AK4590" s="69">
        <v>310000</v>
      </c>
    </row>
    <row r="4591" spans="30:37" ht="11.25" x14ac:dyDescent="0.2">
      <c r="AD4591" s="63">
        <v>36677</v>
      </c>
      <c r="AE4591" s="64">
        <v>36708</v>
      </c>
      <c r="AF4591" s="68" t="s">
        <v>1341</v>
      </c>
      <c r="AG4591" s="66" t="s">
        <v>1423</v>
      </c>
      <c r="AH4591" s="67">
        <v>4.45</v>
      </c>
      <c r="AI4591" s="68" t="s">
        <v>2254</v>
      </c>
      <c r="AJ4591" s="67">
        <v>0</v>
      </c>
      <c r="AK4591" s="69">
        <v>310000</v>
      </c>
    </row>
    <row r="4592" spans="30:37" ht="11.25" x14ac:dyDescent="0.2">
      <c r="AD4592" s="63">
        <v>36677</v>
      </c>
      <c r="AE4592" s="64">
        <v>36708</v>
      </c>
      <c r="AF4592" s="68" t="s">
        <v>1341</v>
      </c>
      <c r="AG4592" s="66" t="s">
        <v>1424</v>
      </c>
      <c r="AH4592" s="67">
        <v>4.4800000000000004</v>
      </c>
      <c r="AI4592" s="68" t="s">
        <v>2254</v>
      </c>
      <c r="AJ4592" s="67">
        <v>0</v>
      </c>
      <c r="AK4592" s="69">
        <v>310000</v>
      </c>
    </row>
    <row r="4593" spans="30:37" ht="11.25" x14ac:dyDescent="0.2">
      <c r="AD4593" s="63">
        <v>36677</v>
      </c>
      <c r="AE4593" s="64">
        <v>36708</v>
      </c>
      <c r="AF4593" s="68" t="s">
        <v>1341</v>
      </c>
      <c r="AG4593" s="66" t="s">
        <v>1425</v>
      </c>
      <c r="AH4593" s="67">
        <v>4.5</v>
      </c>
      <c r="AI4593" s="68" t="s">
        <v>2254</v>
      </c>
      <c r="AJ4593" s="67">
        <v>0</v>
      </c>
      <c r="AK4593" s="69">
        <v>310000</v>
      </c>
    </row>
    <row r="4594" spans="30:37" ht="11.25" x14ac:dyDescent="0.2">
      <c r="AD4594" s="63">
        <v>36677</v>
      </c>
      <c r="AE4594" s="64">
        <v>36708</v>
      </c>
      <c r="AF4594" s="68" t="s">
        <v>1341</v>
      </c>
      <c r="AG4594" s="66" t="s">
        <v>1426</v>
      </c>
      <c r="AH4594" s="67">
        <v>4.49</v>
      </c>
      <c r="AI4594" s="68" t="s">
        <v>2254</v>
      </c>
      <c r="AJ4594" s="67">
        <v>0</v>
      </c>
      <c r="AK4594" s="69">
        <v>310000</v>
      </c>
    </row>
    <row r="4595" spans="30:37" ht="11.25" x14ac:dyDescent="0.2">
      <c r="AD4595" s="63">
        <v>36677</v>
      </c>
      <c r="AE4595" s="64">
        <v>36708</v>
      </c>
      <c r="AF4595" s="68" t="s">
        <v>1341</v>
      </c>
      <c r="AG4595" s="66" t="s">
        <v>1427</v>
      </c>
      <c r="AH4595" s="67">
        <v>4.4950000000000001</v>
      </c>
      <c r="AI4595" s="68" t="s">
        <v>2254</v>
      </c>
      <c r="AJ4595" s="67">
        <v>0</v>
      </c>
      <c r="AK4595" s="69">
        <v>310000</v>
      </c>
    </row>
    <row r="4596" spans="30:37" ht="11.25" x14ac:dyDescent="0.2">
      <c r="AD4596" s="63">
        <v>36677</v>
      </c>
      <c r="AE4596" s="64">
        <v>36708</v>
      </c>
      <c r="AF4596" s="68" t="s">
        <v>1341</v>
      </c>
      <c r="AG4596" s="66" t="s">
        <v>1428</v>
      </c>
      <c r="AH4596" s="67">
        <v>4.4800000000000004</v>
      </c>
      <c r="AI4596" s="68" t="s">
        <v>2254</v>
      </c>
      <c r="AJ4596" s="67">
        <v>0</v>
      </c>
      <c r="AK4596" s="69">
        <v>155000</v>
      </c>
    </row>
    <row r="4597" spans="30:37" ht="11.25" x14ac:dyDescent="0.2">
      <c r="AD4597" s="63">
        <v>36677</v>
      </c>
      <c r="AE4597" s="64">
        <v>36708</v>
      </c>
      <c r="AF4597" s="68" t="s">
        <v>1341</v>
      </c>
      <c r="AG4597" s="66" t="s">
        <v>1429</v>
      </c>
      <c r="AH4597" s="67">
        <v>4.4749999999999996</v>
      </c>
      <c r="AI4597" s="68" t="s">
        <v>2254</v>
      </c>
      <c r="AJ4597" s="67">
        <v>0</v>
      </c>
      <c r="AK4597" s="69">
        <v>155000</v>
      </c>
    </row>
    <row r="4598" spans="30:37" ht="11.25" x14ac:dyDescent="0.2">
      <c r="AD4598" s="63">
        <v>36677</v>
      </c>
      <c r="AE4598" s="64">
        <v>36708</v>
      </c>
      <c r="AF4598" s="68" t="s">
        <v>1341</v>
      </c>
      <c r="AG4598" s="66" t="s">
        <v>1430</v>
      </c>
      <c r="AH4598" s="67">
        <v>4.415</v>
      </c>
      <c r="AI4598" s="68" t="s">
        <v>2254</v>
      </c>
      <c r="AJ4598" s="67">
        <v>0</v>
      </c>
      <c r="AK4598" s="69">
        <v>310000</v>
      </c>
    </row>
    <row r="4599" spans="30:37" ht="11.25" x14ac:dyDescent="0.2">
      <c r="AD4599" s="63">
        <v>36677</v>
      </c>
      <c r="AE4599" s="64">
        <v>36708</v>
      </c>
      <c r="AF4599" s="68" t="s">
        <v>1341</v>
      </c>
      <c r="AG4599" s="66" t="s">
        <v>1431</v>
      </c>
      <c r="AH4599" s="67">
        <v>4.43</v>
      </c>
      <c r="AI4599" s="68" t="s">
        <v>2254</v>
      </c>
      <c r="AJ4599" s="67">
        <v>0</v>
      </c>
      <c r="AK4599" s="69">
        <v>310000</v>
      </c>
    </row>
    <row r="4600" spans="30:37" ht="11.25" x14ac:dyDescent="0.2">
      <c r="AD4600" s="63">
        <v>36677</v>
      </c>
      <c r="AE4600" s="64">
        <v>36708</v>
      </c>
      <c r="AF4600" s="68" t="s">
        <v>1341</v>
      </c>
      <c r="AG4600" s="66" t="s">
        <v>1432</v>
      </c>
      <c r="AH4600" s="67">
        <v>4.4249999999999998</v>
      </c>
      <c r="AI4600" s="68" t="s">
        <v>2254</v>
      </c>
      <c r="AJ4600" s="67">
        <v>0</v>
      </c>
      <c r="AK4600" s="69">
        <v>310000</v>
      </c>
    </row>
    <row r="4601" spans="30:37" ht="11.25" x14ac:dyDescent="0.2">
      <c r="AD4601" s="63">
        <v>36677</v>
      </c>
      <c r="AE4601" s="64">
        <v>36708</v>
      </c>
      <c r="AF4601" s="68" t="s">
        <v>1341</v>
      </c>
      <c r="AG4601" s="66" t="s">
        <v>1433</v>
      </c>
      <c r="AH4601" s="67">
        <v>4.3600000000000003</v>
      </c>
      <c r="AI4601" s="68" t="s">
        <v>2254</v>
      </c>
      <c r="AJ4601" s="67">
        <v>0</v>
      </c>
      <c r="AK4601" s="69">
        <v>310000</v>
      </c>
    </row>
    <row r="4602" spans="30:37" ht="11.25" x14ac:dyDescent="0.2">
      <c r="AD4602" s="63">
        <v>36677</v>
      </c>
      <c r="AE4602" s="64">
        <v>36708</v>
      </c>
      <c r="AF4602" s="68" t="s">
        <v>1341</v>
      </c>
      <c r="AG4602" s="66" t="s">
        <v>1434</v>
      </c>
      <c r="AH4602" s="67">
        <v>4.46</v>
      </c>
      <c r="AI4602" s="68" t="s">
        <v>2254</v>
      </c>
      <c r="AJ4602" s="67">
        <v>0</v>
      </c>
      <c r="AK4602" s="69">
        <v>-1000000</v>
      </c>
    </row>
    <row r="4603" spans="30:37" ht="11.25" x14ac:dyDescent="0.2">
      <c r="AD4603" s="63">
        <v>36678</v>
      </c>
      <c r="AE4603" s="64">
        <v>36708</v>
      </c>
      <c r="AF4603" s="68" t="s">
        <v>1344</v>
      </c>
      <c r="AG4603" s="66" t="s">
        <v>1345</v>
      </c>
      <c r="AH4603" s="67">
        <v>4.3099999999999996</v>
      </c>
      <c r="AI4603" s="68" t="s">
        <v>2254</v>
      </c>
      <c r="AJ4603" s="67">
        <v>0</v>
      </c>
      <c r="AK4603" s="69">
        <v>155000</v>
      </c>
    </row>
    <row r="4604" spans="30:37" ht="11.25" x14ac:dyDescent="0.2">
      <c r="AD4604" s="63">
        <v>36678</v>
      </c>
      <c r="AE4604" s="64">
        <v>36708</v>
      </c>
      <c r="AF4604" s="68" t="s">
        <v>1344</v>
      </c>
      <c r="AG4604" s="66" t="s">
        <v>1346</v>
      </c>
      <c r="AH4604" s="67">
        <v>4.3099999999999996</v>
      </c>
      <c r="AI4604" s="68" t="s">
        <v>2254</v>
      </c>
      <c r="AJ4604" s="67">
        <v>0</v>
      </c>
      <c r="AK4604" s="69">
        <v>155000</v>
      </c>
    </row>
    <row r="4605" spans="30:37" ht="11.25" x14ac:dyDescent="0.2">
      <c r="AD4605" s="63">
        <v>36678</v>
      </c>
      <c r="AE4605" s="64">
        <v>36708</v>
      </c>
      <c r="AF4605" s="68" t="s">
        <v>1344</v>
      </c>
      <c r="AG4605" s="66" t="s">
        <v>1347</v>
      </c>
      <c r="AH4605" s="67">
        <v>4.3</v>
      </c>
      <c r="AI4605" s="68" t="s">
        <v>2254</v>
      </c>
      <c r="AJ4605" s="67">
        <v>0</v>
      </c>
      <c r="AK4605" s="69">
        <v>155000</v>
      </c>
    </row>
    <row r="4606" spans="30:37" ht="11.25" x14ac:dyDescent="0.2">
      <c r="AD4606" s="63">
        <v>36678</v>
      </c>
      <c r="AE4606" s="64">
        <v>36708</v>
      </c>
      <c r="AF4606" s="68" t="s">
        <v>1344</v>
      </c>
      <c r="AG4606" s="66" t="s">
        <v>1348</v>
      </c>
      <c r="AH4606" s="67">
        <v>4.2575000000000003</v>
      </c>
      <c r="AI4606" s="68" t="s">
        <v>2254</v>
      </c>
      <c r="AJ4606" s="67">
        <v>0</v>
      </c>
      <c r="AK4606" s="69">
        <v>310000</v>
      </c>
    </row>
    <row r="4607" spans="30:37" ht="11.25" x14ac:dyDescent="0.2">
      <c r="AD4607" s="63">
        <v>36678</v>
      </c>
      <c r="AE4607" s="64">
        <v>36708</v>
      </c>
      <c r="AF4607" s="68" t="s">
        <v>1344</v>
      </c>
      <c r="AG4607" s="66" t="s">
        <v>1349</v>
      </c>
      <c r="AH4607" s="67">
        <v>4.2450000000000001</v>
      </c>
      <c r="AI4607" s="68" t="s">
        <v>2254</v>
      </c>
      <c r="AJ4607" s="67">
        <v>0</v>
      </c>
      <c r="AK4607" s="69">
        <v>155000</v>
      </c>
    </row>
    <row r="4608" spans="30:37" ht="11.25" x14ac:dyDescent="0.2">
      <c r="AD4608" s="63">
        <v>36678</v>
      </c>
      <c r="AE4608" s="64">
        <v>36708</v>
      </c>
      <c r="AF4608" s="68" t="s">
        <v>1344</v>
      </c>
      <c r="AG4608" s="66" t="s">
        <v>1350</v>
      </c>
      <c r="AH4608" s="67">
        <v>3.95</v>
      </c>
      <c r="AI4608" s="68" t="s">
        <v>2254</v>
      </c>
      <c r="AJ4608" s="67">
        <v>0</v>
      </c>
      <c r="AK4608" s="69">
        <v>-1500000</v>
      </c>
    </row>
    <row r="4609" spans="30:37" ht="11.25" x14ac:dyDescent="0.2">
      <c r="AD4609" s="63">
        <v>36679</v>
      </c>
      <c r="AE4609" s="64">
        <v>36708</v>
      </c>
      <c r="AF4609" s="68" t="s">
        <v>1351</v>
      </c>
      <c r="AG4609" s="66" t="s">
        <v>1352</v>
      </c>
      <c r="AH4609" s="67">
        <v>4.0199999999999996</v>
      </c>
      <c r="AI4609" s="68" t="s">
        <v>2254</v>
      </c>
      <c r="AJ4609" s="67">
        <v>0</v>
      </c>
      <c r="AK4609" s="69">
        <v>2635000</v>
      </c>
    </row>
    <row r="4610" spans="30:37" ht="11.25" x14ac:dyDescent="0.2">
      <c r="AD4610" s="63">
        <v>36679</v>
      </c>
      <c r="AE4610" s="64">
        <v>36708</v>
      </c>
      <c r="AF4610" s="68" t="s">
        <v>1351</v>
      </c>
      <c r="AG4610" s="66" t="s">
        <v>1353</v>
      </c>
      <c r="AH4610" s="67">
        <v>4.1100000000000003</v>
      </c>
      <c r="AI4610" s="68" t="s">
        <v>2254</v>
      </c>
      <c r="AJ4610" s="67">
        <v>0</v>
      </c>
      <c r="AK4610" s="69">
        <v>-310000</v>
      </c>
    </row>
    <row r="4611" spans="30:37" ht="11.25" x14ac:dyDescent="0.2">
      <c r="AD4611" s="63">
        <v>36679</v>
      </c>
      <c r="AE4611" s="64">
        <v>36708</v>
      </c>
      <c r="AF4611" s="68" t="s">
        <v>1351</v>
      </c>
      <c r="AG4611" s="66" t="s">
        <v>1354</v>
      </c>
      <c r="AH4611" s="67">
        <v>4.0949999999999998</v>
      </c>
      <c r="AI4611" s="68" t="s">
        <v>2254</v>
      </c>
      <c r="AJ4611" s="67">
        <v>0</v>
      </c>
      <c r="AK4611" s="69">
        <v>-310000</v>
      </c>
    </row>
    <row r="4612" spans="30:37" ht="11.25" x14ac:dyDescent="0.2">
      <c r="AD4612" s="63">
        <v>36679</v>
      </c>
      <c r="AE4612" s="64">
        <v>36708</v>
      </c>
      <c r="AF4612" s="68" t="s">
        <v>1351</v>
      </c>
      <c r="AG4612" s="66" t="s">
        <v>1355</v>
      </c>
      <c r="AH4612" s="67">
        <v>4.08</v>
      </c>
      <c r="AI4612" s="68" t="s">
        <v>2254</v>
      </c>
      <c r="AJ4612" s="67">
        <v>0</v>
      </c>
      <c r="AK4612" s="69">
        <v>-310000</v>
      </c>
    </row>
    <row r="4613" spans="30:37" ht="11.25" x14ac:dyDescent="0.2">
      <c r="AD4613" s="63">
        <v>36679</v>
      </c>
      <c r="AE4613" s="64">
        <v>36708</v>
      </c>
      <c r="AF4613" s="68" t="s">
        <v>1351</v>
      </c>
      <c r="AG4613" s="66" t="s">
        <v>1356</v>
      </c>
      <c r="AH4613" s="67">
        <v>4.0199999999999996</v>
      </c>
      <c r="AI4613" s="68" t="s">
        <v>2254</v>
      </c>
      <c r="AJ4613" s="67">
        <v>0</v>
      </c>
      <c r="AK4613" s="69">
        <v>-310000</v>
      </c>
    </row>
    <row r="4614" spans="30:37" ht="11.25" x14ac:dyDescent="0.2">
      <c r="AD4614" s="63">
        <v>36679</v>
      </c>
      <c r="AE4614" s="64">
        <v>36708</v>
      </c>
      <c r="AF4614" s="68" t="s">
        <v>1351</v>
      </c>
      <c r="AG4614" s="66" t="s">
        <v>1357</v>
      </c>
      <c r="AH4614" s="67">
        <v>4.0199999999999996</v>
      </c>
      <c r="AI4614" s="68" t="s">
        <v>2254</v>
      </c>
      <c r="AJ4614" s="67">
        <v>0</v>
      </c>
      <c r="AK4614" s="69">
        <v>-310000</v>
      </c>
    </row>
    <row r="4615" spans="30:37" ht="11.25" x14ac:dyDescent="0.2">
      <c r="AD4615" s="63">
        <v>36679</v>
      </c>
      <c r="AE4615" s="64">
        <v>36708</v>
      </c>
      <c r="AF4615" s="68" t="s">
        <v>1351</v>
      </c>
      <c r="AG4615" s="66" t="s">
        <v>1358</v>
      </c>
      <c r="AH4615" s="67">
        <v>4.03</v>
      </c>
      <c r="AI4615" s="68" t="s">
        <v>2254</v>
      </c>
      <c r="AJ4615" s="67">
        <v>0</v>
      </c>
      <c r="AK4615" s="69">
        <v>-310000</v>
      </c>
    </row>
    <row r="4616" spans="30:37" ht="11.25" x14ac:dyDescent="0.2">
      <c r="AD4616" s="63">
        <v>36679</v>
      </c>
      <c r="AE4616" s="64">
        <v>36708</v>
      </c>
      <c r="AF4616" s="68" t="s">
        <v>1351</v>
      </c>
      <c r="AG4616" s="66" t="s">
        <v>1359</v>
      </c>
      <c r="AH4616" s="67">
        <v>4.0250000000000004</v>
      </c>
      <c r="AI4616" s="68" t="s">
        <v>2254</v>
      </c>
      <c r="AJ4616" s="67">
        <v>0</v>
      </c>
      <c r="AK4616" s="69">
        <v>-310000</v>
      </c>
    </row>
    <row r="4617" spans="30:37" ht="11.25" x14ac:dyDescent="0.2">
      <c r="AD4617" s="63">
        <v>36679</v>
      </c>
      <c r="AE4617" s="64">
        <v>36708</v>
      </c>
      <c r="AF4617" s="68" t="s">
        <v>1351</v>
      </c>
      <c r="AG4617" s="66" t="s">
        <v>1359</v>
      </c>
      <c r="AH4617" s="67">
        <v>4.0250000000000004</v>
      </c>
      <c r="AI4617" s="68" t="s">
        <v>2254</v>
      </c>
      <c r="AJ4617" s="67">
        <v>0</v>
      </c>
      <c r="AK4617" s="69">
        <v>-310000</v>
      </c>
    </row>
    <row r="4618" spans="30:37" ht="11.25" x14ac:dyDescent="0.2">
      <c r="AD4618" s="63">
        <v>36679</v>
      </c>
      <c r="AE4618" s="64">
        <v>36708</v>
      </c>
      <c r="AF4618" s="68" t="s">
        <v>1351</v>
      </c>
      <c r="AG4618" s="66" t="s">
        <v>1360</v>
      </c>
      <c r="AH4618" s="67">
        <v>4.0199999999999996</v>
      </c>
      <c r="AI4618" s="68" t="s">
        <v>2254</v>
      </c>
      <c r="AJ4618" s="67">
        <v>0</v>
      </c>
      <c r="AK4618" s="69">
        <v>-310000</v>
      </c>
    </row>
    <row r="4619" spans="30:37" ht="11.25" x14ac:dyDescent="0.2">
      <c r="AD4619" s="63">
        <v>36679</v>
      </c>
      <c r="AE4619" s="64">
        <v>36708</v>
      </c>
      <c r="AF4619" s="68" t="s">
        <v>1351</v>
      </c>
      <c r="AG4619" s="66" t="s">
        <v>1361</v>
      </c>
      <c r="AH4619" s="67">
        <v>4.0250000000000004</v>
      </c>
      <c r="AI4619" s="68" t="s">
        <v>2254</v>
      </c>
      <c r="AJ4619" s="67">
        <v>0</v>
      </c>
      <c r="AK4619" s="69">
        <v>-310000</v>
      </c>
    </row>
    <row r="4620" spans="30:37" ht="11.25" x14ac:dyDescent="0.2">
      <c r="AD4620" s="63">
        <v>36679</v>
      </c>
      <c r="AE4620" s="64">
        <v>36708</v>
      </c>
      <c r="AF4620" s="68" t="s">
        <v>1351</v>
      </c>
      <c r="AG4620" s="66" t="s">
        <v>1362</v>
      </c>
      <c r="AH4620" s="67">
        <v>4</v>
      </c>
      <c r="AI4620" s="68" t="s">
        <v>2254</v>
      </c>
      <c r="AJ4620" s="67">
        <v>0</v>
      </c>
      <c r="AK4620" s="69">
        <v>-310000</v>
      </c>
    </row>
    <row r="4621" spans="30:37" ht="11.25" x14ac:dyDescent="0.2">
      <c r="AD4621" s="63">
        <v>36679</v>
      </c>
      <c r="AE4621" s="64">
        <v>36708</v>
      </c>
      <c r="AF4621" s="68" t="s">
        <v>1351</v>
      </c>
      <c r="AG4621" s="66" t="s">
        <v>1372</v>
      </c>
      <c r="AH4621" s="67">
        <v>4.0199999999999996</v>
      </c>
      <c r="AI4621" s="68" t="s">
        <v>2254</v>
      </c>
      <c r="AJ4621" s="67">
        <v>0</v>
      </c>
      <c r="AK4621" s="69">
        <v>-155000</v>
      </c>
    </row>
    <row r="4622" spans="30:37" ht="11.25" x14ac:dyDescent="0.2">
      <c r="AD4622" s="63">
        <v>36679</v>
      </c>
      <c r="AE4622" s="64">
        <v>36708</v>
      </c>
      <c r="AF4622" s="68" t="s">
        <v>1351</v>
      </c>
      <c r="AG4622" s="66" t="s">
        <v>1373</v>
      </c>
      <c r="AH4622" s="67">
        <v>4.0350000000000001</v>
      </c>
      <c r="AI4622" s="68" t="s">
        <v>2254</v>
      </c>
      <c r="AJ4622" s="67">
        <v>0</v>
      </c>
      <c r="AK4622" s="69">
        <v>-310000</v>
      </c>
    </row>
    <row r="4623" spans="30:37" ht="11.25" x14ac:dyDescent="0.2">
      <c r="AD4623" s="63">
        <v>36679</v>
      </c>
      <c r="AE4623" s="64">
        <v>36708</v>
      </c>
      <c r="AF4623" s="68" t="s">
        <v>1351</v>
      </c>
      <c r="AG4623" s="66" t="s">
        <v>1374</v>
      </c>
      <c r="AH4623" s="67">
        <v>4.13</v>
      </c>
      <c r="AI4623" s="68" t="s">
        <v>2254</v>
      </c>
      <c r="AJ4623" s="67">
        <v>0</v>
      </c>
      <c r="AK4623" s="69">
        <v>155000</v>
      </c>
    </row>
    <row r="4624" spans="30:37" ht="11.25" x14ac:dyDescent="0.2">
      <c r="AD4624" s="63">
        <v>36679</v>
      </c>
      <c r="AE4624" s="64">
        <v>36708</v>
      </c>
      <c r="AF4624" s="68" t="s">
        <v>1351</v>
      </c>
      <c r="AG4624" s="66" t="s">
        <v>1375</v>
      </c>
      <c r="AH4624" s="67">
        <v>4.1100000000000003</v>
      </c>
      <c r="AI4624" s="68" t="s">
        <v>2254</v>
      </c>
      <c r="AJ4624" s="67">
        <v>0</v>
      </c>
      <c r="AK4624" s="69">
        <v>155000</v>
      </c>
    </row>
    <row r="4625" spans="30:37" ht="11.25" x14ac:dyDescent="0.2">
      <c r="AD4625" s="63">
        <v>36679</v>
      </c>
      <c r="AE4625" s="64">
        <v>36708</v>
      </c>
      <c r="AF4625" s="68" t="s">
        <v>1351</v>
      </c>
      <c r="AG4625" s="66" t="s">
        <v>1376</v>
      </c>
      <c r="AH4625" s="67">
        <v>4.1100000000000003</v>
      </c>
      <c r="AI4625" s="68" t="s">
        <v>2254</v>
      </c>
      <c r="AJ4625" s="67">
        <v>0</v>
      </c>
      <c r="AK4625" s="69">
        <v>155000</v>
      </c>
    </row>
    <row r="4626" spans="30:37" ht="11.25" x14ac:dyDescent="0.2">
      <c r="AD4626" s="63">
        <v>36679</v>
      </c>
      <c r="AE4626" s="64">
        <v>36708</v>
      </c>
      <c r="AF4626" s="68" t="s">
        <v>1351</v>
      </c>
      <c r="AG4626" s="66" t="s">
        <v>1377</v>
      </c>
      <c r="AH4626" s="67">
        <v>3.98</v>
      </c>
      <c r="AI4626" s="68" t="s">
        <v>2254</v>
      </c>
      <c r="AJ4626" s="67">
        <v>0</v>
      </c>
      <c r="AK4626" s="69">
        <v>-155000</v>
      </c>
    </row>
    <row r="4627" spans="30:37" ht="11.25" x14ac:dyDescent="0.2">
      <c r="AD4627" s="63">
        <v>36683</v>
      </c>
      <c r="AE4627" s="64">
        <v>36708</v>
      </c>
      <c r="AF4627" s="68" t="s">
        <v>1435</v>
      </c>
      <c r="AG4627" s="66" t="s">
        <v>1436</v>
      </c>
      <c r="AH4627" s="67">
        <v>4.4800000000000004</v>
      </c>
      <c r="AI4627" s="68" t="s">
        <v>2254</v>
      </c>
      <c r="AJ4627" s="67">
        <v>0</v>
      </c>
      <c r="AK4627" s="69">
        <v>310000</v>
      </c>
    </row>
    <row r="4628" spans="30:37" ht="11.25" x14ac:dyDescent="0.2">
      <c r="AD4628" s="63">
        <v>36683</v>
      </c>
      <c r="AE4628" s="64">
        <v>36708</v>
      </c>
      <c r="AF4628" s="68" t="s">
        <v>1435</v>
      </c>
      <c r="AG4628" s="66" t="s">
        <v>1437</v>
      </c>
      <c r="AH4628" s="67">
        <v>4.4850000000000003</v>
      </c>
      <c r="AI4628" s="68" t="s">
        <v>2254</v>
      </c>
      <c r="AJ4628" s="67">
        <v>0</v>
      </c>
      <c r="AK4628" s="69">
        <v>155000</v>
      </c>
    </row>
    <row r="4629" spans="30:37" ht="11.25" x14ac:dyDescent="0.2">
      <c r="AD4629" s="63">
        <v>36683</v>
      </c>
      <c r="AE4629" s="64">
        <v>36708</v>
      </c>
      <c r="AF4629" s="68" t="s">
        <v>1435</v>
      </c>
      <c r="AG4629" s="66" t="s">
        <v>1438</v>
      </c>
      <c r="AH4629" s="67">
        <v>4.4400000000000004</v>
      </c>
      <c r="AI4629" s="68" t="s">
        <v>2254</v>
      </c>
      <c r="AJ4629" s="67">
        <v>0</v>
      </c>
      <c r="AK4629" s="69">
        <v>155000</v>
      </c>
    </row>
    <row r="4630" spans="30:37" ht="11.25" x14ac:dyDescent="0.2">
      <c r="AD4630" s="63">
        <v>36683</v>
      </c>
      <c r="AE4630" s="64">
        <v>36708</v>
      </c>
      <c r="AF4630" s="68" t="s">
        <v>1435</v>
      </c>
      <c r="AG4630" s="66" t="s">
        <v>1439</v>
      </c>
      <c r="AH4630" s="67">
        <v>4.46</v>
      </c>
      <c r="AI4630" s="68" t="s">
        <v>2254</v>
      </c>
      <c r="AJ4630" s="67">
        <v>0</v>
      </c>
      <c r="AK4630" s="69">
        <v>310000</v>
      </c>
    </row>
    <row r="4631" spans="30:37" ht="11.25" x14ac:dyDescent="0.2">
      <c r="AD4631" s="63">
        <v>36683</v>
      </c>
      <c r="AE4631" s="64">
        <v>36708</v>
      </c>
      <c r="AF4631" s="68" t="s">
        <v>1435</v>
      </c>
      <c r="AG4631" s="66" t="s">
        <v>1440</v>
      </c>
      <c r="AH4631" s="67">
        <v>4.415</v>
      </c>
      <c r="AI4631" s="68" t="s">
        <v>2254</v>
      </c>
      <c r="AJ4631" s="67">
        <v>0</v>
      </c>
      <c r="AK4631" s="69">
        <v>310000</v>
      </c>
    </row>
    <row r="4632" spans="30:37" ht="11.25" x14ac:dyDescent="0.2">
      <c r="AD4632" s="63">
        <v>36683</v>
      </c>
      <c r="AE4632" s="64">
        <v>36708</v>
      </c>
      <c r="AF4632" s="68" t="s">
        <v>1435</v>
      </c>
      <c r="AG4632" s="66" t="s">
        <v>1441</v>
      </c>
      <c r="AH4632" s="67">
        <v>4.3600000000000003</v>
      </c>
      <c r="AI4632" s="68" t="s">
        <v>2254</v>
      </c>
      <c r="AJ4632" s="67">
        <v>0</v>
      </c>
      <c r="AK4632" s="69">
        <v>310000</v>
      </c>
    </row>
    <row r="4633" spans="30:37" ht="11.25" x14ac:dyDescent="0.2">
      <c r="AD4633" s="63">
        <v>36683</v>
      </c>
      <c r="AE4633" s="64">
        <v>36708</v>
      </c>
      <c r="AF4633" s="68" t="s">
        <v>1435</v>
      </c>
      <c r="AG4633" s="66" t="s">
        <v>1442</v>
      </c>
      <c r="AH4633" s="67">
        <v>4.2850000000000001</v>
      </c>
      <c r="AI4633" s="68" t="s">
        <v>2254</v>
      </c>
      <c r="AJ4633" s="67">
        <v>0</v>
      </c>
      <c r="AK4633" s="69">
        <v>310000</v>
      </c>
    </row>
    <row r="4634" spans="30:37" ht="11.25" x14ac:dyDescent="0.2">
      <c r="AD4634" s="63">
        <v>36683</v>
      </c>
      <c r="AE4634" s="64">
        <v>36708</v>
      </c>
      <c r="AF4634" s="68" t="s">
        <v>1435</v>
      </c>
      <c r="AG4634" s="66" t="s">
        <v>1443</v>
      </c>
      <c r="AH4634" s="67">
        <v>4.3099999999999996</v>
      </c>
      <c r="AI4634" s="68" t="s">
        <v>2254</v>
      </c>
      <c r="AJ4634" s="67">
        <v>0</v>
      </c>
      <c r="AK4634" s="69">
        <v>-2000000</v>
      </c>
    </row>
    <row r="4635" spans="30:37" ht="11.25" x14ac:dyDescent="0.2">
      <c r="AD4635" s="63">
        <v>36684</v>
      </c>
      <c r="AE4635" s="64">
        <v>36708</v>
      </c>
      <c r="AF4635" s="68" t="s">
        <v>1444</v>
      </c>
      <c r="AG4635" s="66" t="s">
        <v>1445</v>
      </c>
      <c r="AH4635" s="67">
        <v>4.3099999999999996</v>
      </c>
      <c r="AI4635" s="68" t="s">
        <v>2254</v>
      </c>
      <c r="AJ4635" s="67">
        <v>0</v>
      </c>
      <c r="AK4635" s="69">
        <v>-310000</v>
      </c>
    </row>
    <row r="4636" spans="30:37" ht="11.25" x14ac:dyDescent="0.2">
      <c r="AD4636" s="63">
        <v>36684</v>
      </c>
      <c r="AE4636" s="64">
        <v>36708</v>
      </c>
      <c r="AF4636" s="68" t="s">
        <v>1444</v>
      </c>
      <c r="AG4636" s="66" t="s">
        <v>1446</v>
      </c>
      <c r="AH4636" s="67">
        <v>4.3</v>
      </c>
      <c r="AI4636" s="68" t="s">
        <v>2254</v>
      </c>
      <c r="AJ4636" s="67">
        <v>0</v>
      </c>
      <c r="AK4636" s="69">
        <v>-310000</v>
      </c>
    </row>
    <row r="4637" spans="30:37" ht="11.25" x14ac:dyDescent="0.2">
      <c r="AD4637" s="63">
        <v>36684</v>
      </c>
      <c r="AE4637" s="64">
        <v>36708</v>
      </c>
      <c r="AF4637" s="68" t="s">
        <v>1444</v>
      </c>
      <c r="AG4637" s="66" t="s">
        <v>1447</v>
      </c>
      <c r="AH4637" s="67">
        <v>4.2750000000000004</v>
      </c>
      <c r="AI4637" s="68" t="s">
        <v>2254</v>
      </c>
      <c r="AJ4637" s="67">
        <v>0</v>
      </c>
      <c r="AK4637" s="69">
        <v>-310000</v>
      </c>
    </row>
    <row r="4638" spans="30:37" ht="11.25" x14ac:dyDescent="0.2">
      <c r="AD4638" s="63">
        <v>36684</v>
      </c>
      <c r="AE4638" s="64">
        <v>36708</v>
      </c>
      <c r="AF4638" s="68" t="s">
        <v>1444</v>
      </c>
      <c r="AG4638" s="66" t="s">
        <v>1448</v>
      </c>
      <c r="AH4638" s="67">
        <v>4.2649999999999997</v>
      </c>
      <c r="AI4638" s="68" t="s">
        <v>2254</v>
      </c>
      <c r="AJ4638" s="67">
        <v>0</v>
      </c>
      <c r="AK4638" s="69">
        <v>-310000</v>
      </c>
    </row>
    <row r="4639" spans="30:37" ht="11.25" x14ac:dyDescent="0.2">
      <c r="AD4639" s="63">
        <v>36684</v>
      </c>
      <c r="AE4639" s="64">
        <v>36708</v>
      </c>
      <c r="AF4639" s="68" t="s">
        <v>1444</v>
      </c>
      <c r="AG4639" s="66" t="s">
        <v>1449</v>
      </c>
      <c r="AH4639" s="67">
        <v>4.2549999999999999</v>
      </c>
      <c r="AI4639" s="68" t="s">
        <v>2254</v>
      </c>
      <c r="AJ4639" s="67">
        <v>0</v>
      </c>
      <c r="AK4639" s="69">
        <v>-155000</v>
      </c>
    </row>
    <row r="4640" spans="30:37" ht="11.25" x14ac:dyDescent="0.2">
      <c r="AD4640" s="63">
        <v>36684</v>
      </c>
      <c r="AE4640" s="64">
        <v>36708</v>
      </c>
      <c r="AF4640" s="68" t="s">
        <v>1444</v>
      </c>
      <c r="AG4640" s="66" t="s">
        <v>1450</v>
      </c>
      <c r="AH4640" s="67">
        <v>4.24</v>
      </c>
      <c r="AI4640" s="68" t="s">
        <v>2254</v>
      </c>
      <c r="AJ4640" s="67">
        <v>0</v>
      </c>
      <c r="AK4640" s="69">
        <v>-155000</v>
      </c>
    </row>
    <row r="4641" spans="30:37" ht="11.25" x14ac:dyDescent="0.2">
      <c r="AD4641" s="63">
        <v>36684</v>
      </c>
      <c r="AE4641" s="64">
        <v>36708</v>
      </c>
      <c r="AF4641" s="68" t="s">
        <v>1444</v>
      </c>
      <c r="AG4641" s="66" t="s">
        <v>1451</v>
      </c>
      <c r="AH4641" s="67">
        <v>4.2300000000000004</v>
      </c>
      <c r="AI4641" s="68" t="s">
        <v>2254</v>
      </c>
      <c r="AJ4641" s="67">
        <v>0</v>
      </c>
      <c r="AK4641" s="69">
        <v>-310000</v>
      </c>
    </row>
    <row r="4642" spans="30:37" ht="11.25" x14ac:dyDescent="0.2">
      <c r="AD4642" s="63">
        <v>36684</v>
      </c>
      <c r="AE4642" s="64">
        <v>36708</v>
      </c>
      <c r="AF4642" s="68" t="s">
        <v>1444</v>
      </c>
      <c r="AG4642" s="66" t="s">
        <v>1452</v>
      </c>
      <c r="AH4642" s="67">
        <v>4.1749999999999998</v>
      </c>
      <c r="AI4642" s="68" t="s">
        <v>2254</v>
      </c>
      <c r="AJ4642" s="67">
        <v>0</v>
      </c>
      <c r="AK4642" s="69">
        <v>-310000</v>
      </c>
    </row>
    <row r="4643" spans="30:37" ht="11.25" x14ac:dyDescent="0.2">
      <c r="AD4643" s="63">
        <v>36684</v>
      </c>
      <c r="AE4643" s="64">
        <v>36708</v>
      </c>
      <c r="AF4643" s="68" t="s">
        <v>1444</v>
      </c>
      <c r="AG4643" s="66" t="s">
        <v>1453</v>
      </c>
      <c r="AH4643" s="67">
        <v>4.1950000000000003</v>
      </c>
      <c r="AI4643" s="68" t="s">
        <v>2254</v>
      </c>
      <c r="AJ4643" s="67">
        <v>0</v>
      </c>
      <c r="AK4643" s="69">
        <v>-310000</v>
      </c>
    </row>
    <row r="4644" spans="30:37" ht="11.25" x14ac:dyDescent="0.2">
      <c r="AD4644" s="63">
        <v>36684</v>
      </c>
      <c r="AE4644" s="64">
        <v>36708</v>
      </c>
      <c r="AF4644" s="68" t="s">
        <v>1444</v>
      </c>
      <c r="AG4644" s="66" t="s">
        <v>1454</v>
      </c>
      <c r="AH4644" s="67">
        <v>4.24</v>
      </c>
      <c r="AI4644" s="68" t="s">
        <v>2254</v>
      </c>
      <c r="AJ4644" s="67">
        <v>0</v>
      </c>
      <c r="AK4644" s="69">
        <v>-155000</v>
      </c>
    </row>
    <row r="4645" spans="30:37" ht="11.25" x14ac:dyDescent="0.2">
      <c r="AD4645" s="63">
        <v>36684</v>
      </c>
      <c r="AE4645" s="64">
        <v>36708</v>
      </c>
      <c r="AF4645" s="68" t="s">
        <v>1444</v>
      </c>
      <c r="AG4645" s="66" t="s">
        <v>1455</v>
      </c>
      <c r="AH4645" s="67">
        <v>4.1900000000000004</v>
      </c>
      <c r="AI4645" s="68" t="s">
        <v>2254</v>
      </c>
      <c r="AJ4645" s="67">
        <v>0</v>
      </c>
      <c r="AK4645" s="69">
        <v>-155000</v>
      </c>
    </row>
    <row r="4646" spans="30:37" ht="11.25" x14ac:dyDescent="0.2">
      <c r="AD4646" s="63">
        <v>36684</v>
      </c>
      <c r="AE4646" s="64">
        <v>36708</v>
      </c>
      <c r="AF4646" s="68" t="s">
        <v>1444</v>
      </c>
      <c r="AG4646" s="66" t="s">
        <v>1456</v>
      </c>
      <c r="AH4646" s="67">
        <v>4.2249999999999996</v>
      </c>
      <c r="AI4646" s="68" t="s">
        <v>2254</v>
      </c>
      <c r="AJ4646" s="67">
        <v>0</v>
      </c>
      <c r="AK4646" s="69">
        <v>-310000</v>
      </c>
    </row>
    <row r="4647" spans="30:37" ht="11.25" x14ac:dyDescent="0.2">
      <c r="AD4647" s="63">
        <v>36684</v>
      </c>
      <c r="AE4647" s="64">
        <v>36708</v>
      </c>
      <c r="AF4647" s="68" t="s">
        <v>1444</v>
      </c>
      <c r="AG4647" s="66" t="s">
        <v>1457</v>
      </c>
      <c r="AH4647" s="67">
        <v>4.2149999999999999</v>
      </c>
      <c r="AI4647" s="68" t="s">
        <v>2254</v>
      </c>
      <c r="AJ4647" s="67">
        <v>0</v>
      </c>
      <c r="AK4647" s="69">
        <v>-310000</v>
      </c>
    </row>
    <row r="4648" spans="30:37" ht="11.25" x14ac:dyDescent="0.2">
      <c r="AD4648" s="63">
        <v>36684</v>
      </c>
      <c r="AE4648" s="64">
        <v>36708</v>
      </c>
      <c r="AF4648" s="68" t="s">
        <v>1444</v>
      </c>
      <c r="AG4648" s="66" t="s">
        <v>1458</v>
      </c>
      <c r="AH4648" s="67">
        <v>4.2050000000000001</v>
      </c>
      <c r="AI4648" s="68" t="s">
        <v>2254</v>
      </c>
      <c r="AJ4648" s="67">
        <v>0</v>
      </c>
      <c r="AK4648" s="69">
        <v>-155000</v>
      </c>
    </row>
    <row r="4649" spans="30:37" ht="11.25" x14ac:dyDescent="0.2">
      <c r="AD4649" s="63">
        <v>36684</v>
      </c>
      <c r="AE4649" s="64">
        <v>36708</v>
      </c>
      <c r="AF4649" s="68" t="s">
        <v>1444</v>
      </c>
      <c r="AG4649" s="66" t="s">
        <v>1459</v>
      </c>
      <c r="AH4649" s="67">
        <v>4.21</v>
      </c>
      <c r="AI4649" s="68" t="s">
        <v>2254</v>
      </c>
      <c r="AJ4649" s="67">
        <v>0</v>
      </c>
      <c r="AK4649" s="69">
        <v>-155000</v>
      </c>
    </row>
    <row r="4650" spans="30:37" ht="11.25" x14ac:dyDescent="0.2">
      <c r="AD4650" s="63">
        <v>36684</v>
      </c>
      <c r="AE4650" s="64">
        <v>36708</v>
      </c>
      <c r="AF4650" s="68" t="s">
        <v>1444</v>
      </c>
      <c r="AG4650" s="66" t="s">
        <v>1460</v>
      </c>
      <c r="AH4650" s="67">
        <v>4.1749999999999998</v>
      </c>
      <c r="AI4650" s="68" t="s">
        <v>2254</v>
      </c>
      <c r="AJ4650" s="67">
        <v>0</v>
      </c>
      <c r="AK4650" s="69">
        <v>-310000</v>
      </c>
    </row>
    <row r="4651" spans="30:37" ht="11.25" x14ac:dyDescent="0.2">
      <c r="AD4651" s="63">
        <v>36684</v>
      </c>
      <c r="AE4651" s="64">
        <v>36708</v>
      </c>
      <c r="AF4651" s="68" t="s">
        <v>1444</v>
      </c>
      <c r="AG4651" s="66" t="s">
        <v>1461</v>
      </c>
      <c r="AH4651" s="67">
        <v>4.16</v>
      </c>
      <c r="AI4651" s="68" t="s">
        <v>2254</v>
      </c>
      <c r="AJ4651" s="67">
        <v>0</v>
      </c>
      <c r="AK4651" s="69">
        <v>-310000</v>
      </c>
    </row>
    <row r="4652" spans="30:37" ht="11.25" x14ac:dyDescent="0.2">
      <c r="AD4652" s="63">
        <v>36684</v>
      </c>
      <c r="AE4652" s="64">
        <v>36708</v>
      </c>
      <c r="AF4652" s="68" t="s">
        <v>1444</v>
      </c>
      <c r="AG4652" s="66" t="s">
        <v>1462</v>
      </c>
      <c r="AH4652" s="67">
        <v>4.05</v>
      </c>
      <c r="AI4652" s="68" t="s">
        <v>2254</v>
      </c>
      <c r="AJ4652" s="67">
        <v>0</v>
      </c>
      <c r="AK4652" s="69">
        <v>310000</v>
      </c>
    </row>
    <row r="4653" spans="30:37" ht="11.25" x14ac:dyDescent="0.2">
      <c r="AD4653" s="63">
        <v>36684</v>
      </c>
      <c r="AE4653" s="64">
        <v>36708</v>
      </c>
      <c r="AF4653" s="68" t="s">
        <v>1444</v>
      </c>
      <c r="AG4653" s="66" t="s">
        <v>1464</v>
      </c>
      <c r="AH4653" s="67">
        <v>4.05</v>
      </c>
      <c r="AI4653" s="68" t="s">
        <v>2254</v>
      </c>
      <c r="AJ4653" s="67">
        <v>0</v>
      </c>
      <c r="AK4653" s="69">
        <v>310000</v>
      </c>
    </row>
    <row r="4654" spans="30:37" ht="11.25" x14ac:dyDescent="0.2">
      <c r="AD4654" s="63">
        <v>36684</v>
      </c>
      <c r="AE4654" s="64">
        <v>36708</v>
      </c>
      <c r="AF4654" s="68" t="s">
        <v>1444</v>
      </c>
      <c r="AG4654" s="66" t="s">
        <v>1465</v>
      </c>
      <c r="AH4654" s="67">
        <v>4</v>
      </c>
      <c r="AI4654" s="68" t="s">
        <v>2254</v>
      </c>
      <c r="AJ4654" s="67">
        <v>0</v>
      </c>
      <c r="AK4654" s="69">
        <v>310000</v>
      </c>
    </row>
    <row r="4655" spans="30:37" ht="11.25" x14ac:dyDescent="0.2">
      <c r="AD4655" s="63">
        <v>36684</v>
      </c>
      <c r="AE4655" s="64">
        <v>36708</v>
      </c>
      <c r="AF4655" s="68" t="s">
        <v>1444</v>
      </c>
      <c r="AG4655" s="66" t="s">
        <v>1466</v>
      </c>
      <c r="AH4655" s="67">
        <v>4.21</v>
      </c>
      <c r="AI4655" s="68" t="s">
        <v>2254</v>
      </c>
      <c r="AJ4655" s="67">
        <v>0</v>
      </c>
      <c r="AK4655" s="69">
        <v>2000000</v>
      </c>
    </row>
    <row r="4656" spans="30:37" ht="11.25" x14ac:dyDescent="0.2">
      <c r="AD4656" s="63">
        <v>36684</v>
      </c>
      <c r="AE4656" s="64">
        <v>36708</v>
      </c>
      <c r="AF4656" s="68" t="s">
        <v>1444</v>
      </c>
      <c r="AG4656" s="66" t="s">
        <v>1466</v>
      </c>
      <c r="AH4656" s="67">
        <v>3.95</v>
      </c>
      <c r="AI4656" s="68" t="s">
        <v>2254</v>
      </c>
      <c r="AJ4656" s="67">
        <v>0</v>
      </c>
      <c r="AK4656" s="69">
        <v>-1250000</v>
      </c>
    </row>
    <row r="4657" spans="30:37" ht="11.25" x14ac:dyDescent="0.2">
      <c r="AD4657" s="63">
        <v>36684</v>
      </c>
      <c r="AE4657" s="64">
        <v>36708</v>
      </c>
      <c r="AF4657" s="68" t="s">
        <v>1444</v>
      </c>
      <c r="AG4657" s="66" t="s">
        <v>1467</v>
      </c>
      <c r="AH4657" s="67">
        <v>3.95</v>
      </c>
      <c r="AI4657" s="68" t="s">
        <v>2254</v>
      </c>
      <c r="AJ4657" s="67">
        <v>0</v>
      </c>
      <c r="AK4657" s="69">
        <v>1000000</v>
      </c>
    </row>
    <row r="4658" spans="30:37" ht="11.25" x14ac:dyDescent="0.2">
      <c r="AD4658" s="63">
        <v>36684</v>
      </c>
      <c r="AE4658" s="64">
        <v>36708</v>
      </c>
      <c r="AF4658" s="68" t="s">
        <v>1444</v>
      </c>
      <c r="AG4658" s="66" t="s">
        <v>1467</v>
      </c>
      <c r="AH4658" s="67">
        <v>4.13</v>
      </c>
      <c r="AI4658" s="68" t="s">
        <v>2254</v>
      </c>
      <c r="AJ4658" s="67">
        <v>0</v>
      </c>
      <c r="AK4658" s="69">
        <v>1000000</v>
      </c>
    </row>
    <row r="4659" spans="30:37" ht="11.25" x14ac:dyDescent="0.2">
      <c r="AD4659" s="63">
        <v>36684</v>
      </c>
      <c r="AE4659" s="64">
        <v>36708</v>
      </c>
      <c r="AF4659" s="68" t="s">
        <v>1444</v>
      </c>
      <c r="AG4659" s="66" t="s">
        <v>1467</v>
      </c>
      <c r="AH4659" s="67">
        <v>4.1475</v>
      </c>
      <c r="AI4659" s="68" t="s">
        <v>2254</v>
      </c>
      <c r="AJ4659" s="67">
        <v>0</v>
      </c>
      <c r="AK4659" s="69">
        <v>1000000</v>
      </c>
    </row>
    <row r="4660" spans="30:37" ht="11.25" x14ac:dyDescent="0.2">
      <c r="AD4660" s="63">
        <v>36685</v>
      </c>
      <c r="AE4660" s="64">
        <v>36708</v>
      </c>
      <c r="AF4660" s="68" t="s">
        <v>1468</v>
      </c>
      <c r="AG4660" s="66" t="s">
        <v>1469</v>
      </c>
      <c r="AH4660" s="67">
        <v>3.97</v>
      </c>
      <c r="AI4660" s="68" t="s">
        <v>2254</v>
      </c>
      <c r="AJ4660" s="67">
        <v>0</v>
      </c>
      <c r="AK4660" s="69">
        <v>-310000</v>
      </c>
    </row>
    <row r="4661" spans="30:37" ht="11.25" x14ac:dyDescent="0.2">
      <c r="AD4661" s="63">
        <v>36685</v>
      </c>
      <c r="AE4661" s="64">
        <v>36708</v>
      </c>
      <c r="AF4661" s="68" t="s">
        <v>1468</v>
      </c>
      <c r="AG4661" s="66" t="s">
        <v>1470</v>
      </c>
      <c r="AH4661" s="67">
        <v>3.96</v>
      </c>
      <c r="AI4661" s="68" t="s">
        <v>2254</v>
      </c>
      <c r="AJ4661" s="67">
        <v>0</v>
      </c>
      <c r="AK4661" s="69">
        <v>-310000</v>
      </c>
    </row>
    <row r="4662" spans="30:37" ht="11.25" x14ac:dyDescent="0.2">
      <c r="AD4662" s="63">
        <v>36685</v>
      </c>
      <c r="AE4662" s="64">
        <v>36708</v>
      </c>
      <c r="AF4662" s="68" t="s">
        <v>1468</v>
      </c>
      <c r="AG4662" s="66" t="s">
        <v>1471</v>
      </c>
      <c r="AH4662" s="67">
        <v>3.97</v>
      </c>
      <c r="AI4662" s="68" t="s">
        <v>2254</v>
      </c>
      <c r="AJ4662" s="67">
        <v>0</v>
      </c>
      <c r="AK4662" s="69">
        <v>-310000</v>
      </c>
    </row>
    <row r="4663" spans="30:37" ht="11.25" x14ac:dyDescent="0.2">
      <c r="AD4663" s="63">
        <v>36685</v>
      </c>
      <c r="AE4663" s="64">
        <v>36708</v>
      </c>
      <c r="AF4663" s="68" t="s">
        <v>1468</v>
      </c>
      <c r="AG4663" s="66" t="s">
        <v>1472</v>
      </c>
      <c r="AH4663" s="67">
        <v>3.96</v>
      </c>
      <c r="AI4663" s="68" t="s">
        <v>2254</v>
      </c>
      <c r="AJ4663" s="67">
        <v>0</v>
      </c>
      <c r="AK4663" s="69">
        <v>-310000</v>
      </c>
    </row>
    <row r="4664" spans="30:37" ht="11.25" x14ac:dyDescent="0.2">
      <c r="AD4664" s="63">
        <v>36685</v>
      </c>
      <c r="AE4664" s="64">
        <v>36708</v>
      </c>
      <c r="AF4664" s="68" t="s">
        <v>1468</v>
      </c>
      <c r="AG4664" s="66" t="s">
        <v>1473</v>
      </c>
      <c r="AH4664" s="67">
        <v>3.94</v>
      </c>
      <c r="AI4664" s="68" t="s">
        <v>2254</v>
      </c>
      <c r="AJ4664" s="67">
        <v>0</v>
      </c>
      <c r="AK4664" s="69">
        <v>-155000</v>
      </c>
    </row>
    <row r="4665" spans="30:37" ht="11.25" x14ac:dyDescent="0.2">
      <c r="AD4665" s="63">
        <v>36685</v>
      </c>
      <c r="AE4665" s="64">
        <v>36708</v>
      </c>
      <c r="AF4665" s="68" t="s">
        <v>1468</v>
      </c>
      <c r="AG4665" s="66" t="s">
        <v>1474</v>
      </c>
      <c r="AH4665" s="67">
        <v>3.94</v>
      </c>
      <c r="AI4665" s="68" t="s">
        <v>2254</v>
      </c>
      <c r="AJ4665" s="67">
        <v>0</v>
      </c>
      <c r="AK4665" s="69">
        <v>-310000</v>
      </c>
    </row>
    <row r="4666" spans="30:37" ht="11.25" x14ac:dyDescent="0.2">
      <c r="AD4666" s="63">
        <v>36685</v>
      </c>
      <c r="AE4666" s="64">
        <v>36708</v>
      </c>
      <c r="AF4666" s="68" t="s">
        <v>1468</v>
      </c>
      <c r="AG4666" s="66" t="s">
        <v>1475</v>
      </c>
      <c r="AH4666" s="67">
        <v>3.94</v>
      </c>
      <c r="AI4666" s="68" t="s">
        <v>2254</v>
      </c>
      <c r="AJ4666" s="67">
        <v>0</v>
      </c>
      <c r="AK4666" s="69">
        <v>-310000</v>
      </c>
    </row>
    <row r="4667" spans="30:37" ht="11.25" x14ac:dyDescent="0.2">
      <c r="AD4667" s="63">
        <v>36685</v>
      </c>
      <c r="AE4667" s="64">
        <v>36708</v>
      </c>
      <c r="AF4667" s="68" t="s">
        <v>1468</v>
      </c>
      <c r="AG4667" s="66" t="s">
        <v>1498</v>
      </c>
      <c r="AH4667" s="67">
        <v>3.89</v>
      </c>
      <c r="AI4667" s="68" t="s">
        <v>2254</v>
      </c>
      <c r="AJ4667" s="67">
        <v>0</v>
      </c>
      <c r="AK4667" s="69">
        <v>-310000</v>
      </c>
    </row>
    <row r="4668" spans="30:37" ht="11.25" x14ac:dyDescent="0.2">
      <c r="AD4668" s="63">
        <v>36685</v>
      </c>
      <c r="AE4668" s="64">
        <v>36708</v>
      </c>
      <c r="AF4668" s="68" t="s">
        <v>1468</v>
      </c>
      <c r="AG4668" s="66" t="s">
        <v>1499</v>
      </c>
      <c r="AH4668" s="67">
        <v>3.87</v>
      </c>
      <c r="AI4668" s="68" t="s">
        <v>2254</v>
      </c>
      <c r="AJ4668" s="67">
        <v>0</v>
      </c>
      <c r="AK4668" s="69">
        <v>-310000</v>
      </c>
    </row>
    <row r="4669" spans="30:37" ht="11.25" x14ac:dyDescent="0.2">
      <c r="AD4669" s="63">
        <v>36685</v>
      </c>
      <c r="AE4669" s="64">
        <v>36708</v>
      </c>
      <c r="AF4669" s="68" t="s">
        <v>1468</v>
      </c>
      <c r="AG4669" s="66" t="s">
        <v>1500</v>
      </c>
      <c r="AH4669" s="67">
        <v>3.84</v>
      </c>
      <c r="AI4669" s="68" t="s">
        <v>2254</v>
      </c>
      <c r="AJ4669" s="67">
        <v>0</v>
      </c>
      <c r="AK4669" s="69">
        <v>-155000</v>
      </c>
    </row>
    <row r="4670" spans="30:37" ht="11.25" x14ac:dyDescent="0.2">
      <c r="AD4670" s="63">
        <v>36685</v>
      </c>
      <c r="AE4670" s="64">
        <v>36708</v>
      </c>
      <c r="AF4670" s="68" t="s">
        <v>1468</v>
      </c>
      <c r="AG4670" s="66" t="s">
        <v>1501</v>
      </c>
      <c r="AH4670" s="67">
        <v>3.875</v>
      </c>
      <c r="AI4670" s="68" t="s">
        <v>2254</v>
      </c>
      <c r="AJ4670" s="67">
        <v>0</v>
      </c>
      <c r="AK4670" s="69">
        <v>-310000</v>
      </c>
    </row>
    <row r="4671" spans="30:37" ht="11.25" x14ac:dyDescent="0.2">
      <c r="AD4671" s="63">
        <v>36685</v>
      </c>
      <c r="AE4671" s="64">
        <v>36708</v>
      </c>
      <c r="AF4671" s="68" t="s">
        <v>1468</v>
      </c>
      <c r="AG4671" s="66" t="s">
        <v>1502</v>
      </c>
      <c r="AH4671" s="67">
        <v>3.84</v>
      </c>
      <c r="AI4671" s="68" t="s">
        <v>2254</v>
      </c>
      <c r="AJ4671" s="67">
        <v>0</v>
      </c>
      <c r="AK4671" s="69">
        <v>-155000</v>
      </c>
    </row>
    <row r="4672" spans="30:37" ht="11.25" x14ac:dyDescent="0.2">
      <c r="AD4672" s="63">
        <v>36685</v>
      </c>
      <c r="AE4672" s="64">
        <v>36708</v>
      </c>
      <c r="AF4672" s="68" t="s">
        <v>1468</v>
      </c>
      <c r="AG4672" s="66" t="s">
        <v>1503</v>
      </c>
      <c r="AH4672" s="67">
        <v>3.8650000000000002</v>
      </c>
      <c r="AI4672" s="68" t="s">
        <v>2254</v>
      </c>
      <c r="AJ4672" s="67">
        <v>0</v>
      </c>
      <c r="AK4672" s="69">
        <v>-310000</v>
      </c>
    </row>
    <row r="4673" spans="30:37" ht="11.25" x14ac:dyDescent="0.2">
      <c r="AD4673" s="63">
        <v>36685</v>
      </c>
      <c r="AE4673" s="64">
        <v>36708</v>
      </c>
      <c r="AF4673" s="68" t="s">
        <v>1468</v>
      </c>
      <c r="AG4673" s="66" t="s">
        <v>1504</v>
      </c>
      <c r="AH4673" s="67">
        <v>3.87</v>
      </c>
      <c r="AI4673" s="68" t="s">
        <v>2254</v>
      </c>
      <c r="AJ4673" s="67">
        <v>0</v>
      </c>
      <c r="AK4673" s="69">
        <v>-310000</v>
      </c>
    </row>
    <row r="4674" spans="30:37" ht="11.25" x14ac:dyDescent="0.2">
      <c r="AD4674" s="63">
        <v>36685</v>
      </c>
      <c r="AE4674" s="64">
        <v>36708</v>
      </c>
      <c r="AF4674" s="68" t="s">
        <v>1468</v>
      </c>
      <c r="AG4674" s="66" t="s">
        <v>1505</v>
      </c>
      <c r="AH4674" s="67">
        <v>3.88</v>
      </c>
      <c r="AI4674" s="68" t="s">
        <v>2254</v>
      </c>
      <c r="AJ4674" s="67">
        <v>0</v>
      </c>
      <c r="AK4674" s="69">
        <v>-310000</v>
      </c>
    </row>
    <row r="4675" spans="30:37" ht="11.25" x14ac:dyDescent="0.2">
      <c r="AD4675" s="63">
        <v>36685</v>
      </c>
      <c r="AE4675" s="64">
        <v>36708</v>
      </c>
      <c r="AF4675" s="68" t="s">
        <v>1468</v>
      </c>
      <c r="AG4675" s="66" t="s">
        <v>1506</v>
      </c>
      <c r="AH4675" s="67">
        <v>3.85</v>
      </c>
      <c r="AI4675" s="68" t="s">
        <v>2254</v>
      </c>
      <c r="AJ4675" s="67">
        <v>0</v>
      </c>
      <c r="AK4675" s="69">
        <v>-310000</v>
      </c>
    </row>
    <row r="4676" spans="30:37" ht="11.25" x14ac:dyDescent="0.2">
      <c r="AD4676" s="63">
        <v>36685</v>
      </c>
      <c r="AE4676" s="64">
        <v>36708</v>
      </c>
      <c r="AF4676" s="68" t="s">
        <v>1468</v>
      </c>
      <c r="AG4676" s="66" t="s">
        <v>1507</v>
      </c>
      <c r="AH4676" s="67">
        <v>3.92</v>
      </c>
      <c r="AI4676" s="68" t="s">
        <v>2254</v>
      </c>
      <c r="AJ4676" s="67">
        <v>0</v>
      </c>
      <c r="AK4676" s="69">
        <v>-310000</v>
      </c>
    </row>
    <row r="4677" spans="30:37" ht="11.25" x14ac:dyDescent="0.2">
      <c r="AD4677" s="63">
        <v>36685</v>
      </c>
      <c r="AE4677" s="64">
        <v>36708</v>
      </c>
      <c r="AF4677" s="68" t="s">
        <v>1468</v>
      </c>
      <c r="AG4677" s="66" t="s">
        <v>1508</v>
      </c>
      <c r="AH4677" s="67">
        <v>3.9049999999999998</v>
      </c>
      <c r="AI4677" s="68" t="s">
        <v>2254</v>
      </c>
      <c r="AJ4677" s="67">
        <v>0</v>
      </c>
      <c r="AK4677" s="69">
        <v>-310000</v>
      </c>
    </row>
    <row r="4678" spans="30:37" ht="11.25" x14ac:dyDescent="0.2">
      <c r="AD4678" s="63">
        <v>36685</v>
      </c>
      <c r="AE4678" s="64">
        <v>36708</v>
      </c>
      <c r="AF4678" s="68" t="s">
        <v>1468</v>
      </c>
      <c r="AG4678" s="66" t="s">
        <v>1509</v>
      </c>
      <c r="AH4678" s="67">
        <v>3.9849999999999999</v>
      </c>
      <c r="AI4678" s="68" t="s">
        <v>2254</v>
      </c>
      <c r="AJ4678" s="67">
        <v>0</v>
      </c>
      <c r="AK4678" s="69">
        <v>-310000</v>
      </c>
    </row>
    <row r="4679" spans="30:37" ht="11.25" x14ac:dyDescent="0.2">
      <c r="AD4679" s="63">
        <v>36685</v>
      </c>
      <c r="AE4679" s="64">
        <v>36708</v>
      </c>
      <c r="AF4679" s="68" t="s">
        <v>1468</v>
      </c>
      <c r="AG4679" s="66" t="s">
        <v>1517</v>
      </c>
      <c r="AH4679" s="67">
        <v>3.9249999999999998</v>
      </c>
      <c r="AI4679" s="68" t="s">
        <v>2254</v>
      </c>
      <c r="AJ4679" s="67">
        <v>0</v>
      </c>
      <c r="AK4679" s="69">
        <v>3115000</v>
      </c>
    </row>
    <row r="4680" spans="30:37" ht="11.25" x14ac:dyDescent="0.2">
      <c r="AD4680" s="63">
        <v>36685</v>
      </c>
      <c r="AE4680" s="64">
        <v>36708</v>
      </c>
      <c r="AF4680" s="68" t="s">
        <v>1468</v>
      </c>
      <c r="AG4680" s="66" t="s">
        <v>1635</v>
      </c>
      <c r="AH4680" s="67">
        <v>3.89</v>
      </c>
      <c r="AI4680" s="68" t="s">
        <v>2254</v>
      </c>
      <c r="AJ4680" s="67">
        <v>0</v>
      </c>
      <c r="AK4680" s="69">
        <v>-1000000</v>
      </c>
    </row>
    <row r="4681" spans="30:37" ht="11.25" x14ac:dyDescent="0.2">
      <c r="AD4681" s="63">
        <v>36685</v>
      </c>
      <c r="AE4681" s="64">
        <v>36708</v>
      </c>
      <c r="AF4681" s="68" t="s">
        <v>1468</v>
      </c>
      <c r="AG4681" s="66" t="s">
        <v>1635</v>
      </c>
      <c r="AH4681" s="67">
        <v>3.875</v>
      </c>
      <c r="AI4681" s="68" t="s">
        <v>2254</v>
      </c>
      <c r="AJ4681" s="67">
        <v>0</v>
      </c>
      <c r="AK4681" s="69">
        <v>-1000000</v>
      </c>
    </row>
    <row r="4682" spans="30:37" ht="11.25" x14ac:dyDescent="0.2">
      <c r="AD4682" s="63">
        <v>36686</v>
      </c>
      <c r="AE4682" s="64">
        <v>36708</v>
      </c>
      <c r="AF4682" s="68" t="s">
        <v>1636</v>
      </c>
      <c r="AG4682" s="66" t="s">
        <v>1669</v>
      </c>
      <c r="AH4682" s="67">
        <v>4.18</v>
      </c>
      <c r="AI4682" s="68" t="s">
        <v>2254</v>
      </c>
      <c r="AJ4682" s="67">
        <v>0</v>
      </c>
      <c r="AK4682" s="69">
        <v>310000</v>
      </c>
    </row>
    <row r="4683" spans="30:37" ht="11.25" x14ac:dyDescent="0.2">
      <c r="AD4683" s="63">
        <v>36686</v>
      </c>
      <c r="AE4683" s="64">
        <v>36708</v>
      </c>
      <c r="AF4683" s="68" t="s">
        <v>1636</v>
      </c>
      <c r="AG4683" s="66" t="s">
        <v>1670</v>
      </c>
      <c r="AH4683" s="67">
        <v>4.2050000000000001</v>
      </c>
      <c r="AI4683" s="68" t="s">
        <v>2254</v>
      </c>
      <c r="AJ4683" s="67">
        <v>0</v>
      </c>
      <c r="AK4683" s="69">
        <v>-155000</v>
      </c>
    </row>
    <row r="4684" spans="30:37" ht="11.25" x14ac:dyDescent="0.2">
      <c r="AD4684" s="63">
        <v>36686</v>
      </c>
      <c r="AE4684" s="64">
        <v>36708</v>
      </c>
      <c r="AF4684" s="68" t="s">
        <v>1636</v>
      </c>
      <c r="AG4684" s="66" t="s">
        <v>1671</v>
      </c>
      <c r="AH4684" s="67">
        <v>4.2050000000000001</v>
      </c>
      <c r="AI4684" s="68" t="s">
        <v>2254</v>
      </c>
      <c r="AJ4684" s="67">
        <v>0</v>
      </c>
      <c r="AK4684" s="69">
        <v>-155000</v>
      </c>
    </row>
    <row r="4685" spans="30:37" ht="11.25" x14ac:dyDescent="0.2">
      <c r="AD4685" s="63">
        <v>36686</v>
      </c>
      <c r="AE4685" s="64">
        <v>36708</v>
      </c>
      <c r="AF4685" s="68" t="s">
        <v>1636</v>
      </c>
      <c r="AG4685" s="66" t="s">
        <v>1672</v>
      </c>
      <c r="AH4685" s="67">
        <v>4.16</v>
      </c>
      <c r="AI4685" s="68" t="s">
        <v>2254</v>
      </c>
      <c r="AJ4685" s="67">
        <v>0</v>
      </c>
      <c r="AK4685" s="69">
        <v>-310000</v>
      </c>
    </row>
    <row r="4686" spans="30:37" ht="11.25" x14ac:dyDescent="0.2">
      <c r="AD4686" s="63">
        <v>36686</v>
      </c>
      <c r="AE4686" s="64">
        <v>36708</v>
      </c>
      <c r="AF4686" s="68" t="s">
        <v>1636</v>
      </c>
      <c r="AG4686" s="66" t="s">
        <v>1673</v>
      </c>
      <c r="AH4686" s="67">
        <v>4.1849999999999996</v>
      </c>
      <c r="AI4686" s="68" t="s">
        <v>2254</v>
      </c>
      <c r="AJ4686" s="67">
        <v>0</v>
      </c>
      <c r="AK4686" s="69">
        <v>155000</v>
      </c>
    </row>
    <row r="4687" spans="30:37" ht="11.25" x14ac:dyDescent="0.2">
      <c r="AD4687" s="63">
        <v>36686</v>
      </c>
      <c r="AE4687" s="64">
        <v>36708</v>
      </c>
      <c r="AF4687" s="68" t="s">
        <v>1636</v>
      </c>
      <c r="AG4687" s="66" t="s">
        <v>1674</v>
      </c>
      <c r="AH4687" s="67">
        <v>4.1749999999999998</v>
      </c>
      <c r="AI4687" s="68" t="s">
        <v>2254</v>
      </c>
      <c r="AJ4687" s="67">
        <v>0</v>
      </c>
      <c r="AK4687" s="69">
        <v>310000</v>
      </c>
    </row>
    <row r="4688" spans="30:37" ht="11.25" x14ac:dyDescent="0.2">
      <c r="AD4688" s="63">
        <v>36686</v>
      </c>
      <c r="AE4688" s="64">
        <v>36708</v>
      </c>
      <c r="AF4688" s="68" t="s">
        <v>1636</v>
      </c>
      <c r="AG4688" s="66" t="s">
        <v>1675</v>
      </c>
      <c r="AH4688" s="67">
        <v>4.165</v>
      </c>
      <c r="AI4688" s="68" t="s">
        <v>2254</v>
      </c>
      <c r="AJ4688" s="67">
        <v>0</v>
      </c>
      <c r="AK4688" s="69">
        <v>310000</v>
      </c>
    </row>
    <row r="4689" spans="30:37" ht="11.25" x14ac:dyDescent="0.2">
      <c r="AD4689" s="63">
        <v>36689</v>
      </c>
      <c r="AE4689" s="64">
        <v>36708</v>
      </c>
      <c r="AF4689" s="68" t="s">
        <v>1676</v>
      </c>
      <c r="AG4689" s="66" t="s">
        <v>1677</v>
      </c>
      <c r="AH4689" s="67">
        <v>4.24</v>
      </c>
      <c r="AI4689" s="68" t="s">
        <v>2254</v>
      </c>
      <c r="AJ4689" s="67">
        <v>0</v>
      </c>
      <c r="AK4689" s="69">
        <v>-2000000</v>
      </c>
    </row>
    <row r="4690" spans="30:37" ht="11.25" x14ac:dyDescent="0.2">
      <c r="AD4690" s="63">
        <v>36689</v>
      </c>
      <c r="AE4690" s="64">
        <v>36708</v>
      </c>
      <c r="AF4690" s="68" t="s">
        <v>1676</v>
      </c>
      <c r="AG4690" s="66" t="s">
        <v>1678</v>
      </c>
      <c r="AH4690" s="67">
        <v>4.1500000000000004</v>
      </c>
      <c r="AI4690" s="68" t="s">
        <v>2254</v>
      </c>
      <c r="AJ4690" s="67">
        <v>0</v>
      </c>
      <c r="AK4690" s="69">
        <v>310000</v>
      </c>
    </row>
    <row r="4691" spans="30:37" ht="11.25" x14ac:dyDescent="0.2">
      <c r="AD4691" s="63">
        <v>36689</v>
      </c>
      <c r="AE4691" s="64">
        <v>36708</v>
      </c>
      <c r="AF4691" s="68" t="s">
        <v>1676</v>
      </c>
      <c r="AG4691" s="66" t="s">
        <v>1679</v>
      </c>
      <c r="AH4691" s="67">
        <v>4.16</v>
      </c>
      <c r="AI4691" s="68" t="s">
        <v>2254</v>
      </c>
      <c r="AJ4691" s="67">
        <v>0</v>
      </c>
      <c r="AK4691" s="69">
        <v>155000</v>
      </c>
    </row>
    <row r="4692" spans="30:37" ht="11.25" x14ac:dyDescent="0.2">
      <c r="AD4692" s="63">
        <v>36689</v>
      </c>
      <c r="AE4692" s="64">
        <v>36708</v>
      </c>
      <c r="AF4692" s="68" t="s">
        <v>1676</v>
      </c>
      <c r="AG4692" s="66" t="s">
        <v>1680</v>
      </c>
      <c r="AH4692" s="67">
        <v>4.16</v>
      </c>
      <c r="AI4692" s="68" t="s">
        <v>2254</v>
      </c>
      <c r="AJ4692" s="67">
        <v>0</v>
      </c>
      <c r="AK4692" s="69">
        <v>310000</v>
      </c>
    </row>
    <row r="4693" spans="30:37" ht="11.25" x14ac:dyDescent="0.2">
      <c r="AD4693" s="63">
        <v>36689</v>
      </c>
      <c r="AE4693" s="64">
        <v>36708</v>
      </c>
      <c r="AF4693" s="68" t="s">
        <v>1676</v>
      </c>
      <c r="AG4693" s="66" t="s">
        <v>1681</v>
      </c>
      <c r="AH4693" s="67">
        <v>4.1900000000000004</v>
      </c>
      <c r="AI4693" s="68" t="s">
        <v>2254</v>
      </c>
      <c r="AJ4693" s="67">
        <v>0</v>
      </c>
      <c r="AK4693" s="69">
        <v>310000</v>
      </c>
    </row>
    <row r="4694" spans="30:37" ht="11.25" x14ac:dyDescent="0.2">
      <c r="AD4694" s="63">
        <v>36689</v>
      </c>
      <c r="AE4694" s="64">
        <v>36708</v>
      </c>
      <c r="AF4694" s="68" t="s">
        <v>1676</v>
      </c>
      <c r="AG4694" s="66" t="s">
        <v>1682</v>
      </c>
      <c r="AH4694" s="67">
        <v>4.25</v>
      </c>
      <c r="AI4694" s="68" t="s">
        <v>2254</v>
      </c>
      <c r="AJ4694" s="67">
        <v>0</v>
      </c>
      <c r="AK4694" s="69">
        <v>155000</v>
      </c>
    </row>
    <row r="4695" spans="30:37" ht="11.25" x14ac:dyDescent="0.2">
      <c r="AD4695" s="63">
        <v>36689</v>
      </c>
      <c r="AE4695" s="64">
        <v>36708</v>
      </c>
      <c r="AF4695" s="68" t="s">
        <v>1676</v>
      </c>
      <c r="AG4695" s="66" t="s">
        <v>1683</v>
      </c>
      <c r="AH4695" s="67">
        <v>4.25</v>
      </c>
      <c r="AI4695" s="68" t="s">
        <v>2254</v>
      </c>
      <c r="AJ4695" s="67">
        <v>0</v>
      </c>
      <c r="AK4695" s="69">
        <v>310000</v>
      </c>
    </row>
    <row r="4696" spans="30:37" ht="11.25" x14ac:dyDescent="0.2">
      <c r="AD4696" s="63">
        <v>36689</v>
      </c>
      <c r="AE4696" s="64">
        <v>36708</v>
      </c>
      <c r="AF4696" s="68" t="s">
        <v>1676</v>
      </c>
      <c r="AG4696" s="66" t="s">
        <v>1684</v>
      </c>
      <c r="AH4696" s="67">
        <v>4.21</v>
      </c>
      <c r="AI4696" s="68" t="s">
        <v>2254</v>
      </c>
      <c r="AJ4696" s="67">
        <v>0</v>
      </c>
      <c r="AK4696" s="69">
        <v>310000</v>
      </c>
    </row>
    <row r="4697" spans="30:37" ht="11.25" x14ac:dyDescent="0.2">
      <c r="AD4697" s="63">
        <v>36689</v>
      </c>
      <c r="AE4697" s="64">
        <v>36708</v>
      </c>
      <c r="AF4697" s="68" t="s">
        <v>1676</v>
      </c>
      <c r="AG4697" s="66" t="s">
        <v>1685</v>
      </c>
      <c r="AH4697" s="67">
        <v>4.22</v>
      </c>
      <c r="AI4697" s="68" t="s">
        <v>2254</v>
      </c>
      <c r="AJ4697" s="67">
        <v>0</v>
      </c>
      <c r="AK4697" s="69">
        <v>310000</v>
      </c>
    </row>
    <row r="4698" spans="30:37" ht="11.25" x14ac:dyDescent="0.2">
      <c r="AD4698" s="63">
        <v>36689</v>
      </c>
      <c r="AE4698" s="64">
        <v>36708</v>
      </c>
      <c r="AF4698" s="68" t="s">
        <v>1676</v>
      </c>
      <c r="AG4698" s="66" t="s">
        <v>1708</v>
      </c>
      <c r="AH4698" s="67">
        <v>4.09</v>
      </c>
      <c r="AI4698" s="68" t="s">
        <v>2254</v>
      </c>
      <c r="AJ4698" s="67">
        <v>0</v>
      </c>
      <c r="AK4698" s="69">
        <v>-155000</v>
      </c>
    </row>
    <row r="4699" spans="30:37" ht="11.25" x14ac:dyDescent="0.2">
      <c r="AD4699" s="63">
        <v>36689</v>
      </c>
      <c r="AE4699" s="64">
        <v>36708</v>
      </c>
      <c r="AF4699" s="68" t="s">
        <v>1676</v>
      </c>
      <c r="AG4699" s="66" t="s">
        <v>1709</v>
      </c>
      <c r="AH4699" s="67">
        <v>4.08</v>
      </c>
      <c r="AI4699" s="68" t="s">
        <v>2254</v>
      </c>
      <c r="AJ4699" s="67">
        <v>0</v>
      </c>
      <c r="AK4699" s="69">
        <v>-155000</v>
      </c>
    </row>
    <row r="4700" spans="30:37" ht="11.25" x14ac:dyDescent="0.2">
      <c r="AD4700" s="63">
        <v>36689</v>
      </c>
      <c r="AE4700" s="64">
        <v>36708</v>
      </c>
      <c r="AF4700" s="68" t="s">
        <v>1676</v>
      </c>
      <c r="AG4700" s="66" t="s">
        <v>1710</v>
      </c>
      <c r="AH4700" s="67">
        <v>4.0949999999999998</v>
      </c>
      <c r="AI4700" s="68" t="s">
        <v>2254</v>
      </c>
      <c r="AJ4700" s="67">
        <v>0</v>
      </c>
      <c r="AK4700" s="69">
        <v>-155000</v>
      </c>
    </row>
    <row r="4701" spans="30:37" ht="11.25" x14ac:dyDescent="0.2">
      <c r="AD4701" s="63">
        <v>36689</v>
      </c>
      <c r="AE4701" s="64">
        <v>36708</v>
      </c>
      <c r="AF4701" s="68" t="s">
        <v>1676</v>
      </c>
      <c r="AG4701" s="66" t="s">
        <v>1711</v>
      </c>
      <c r="AH4701" s="67">
        <v>4.1100000000000003</v>
      </c>
      <c r="AI4701" s="68" t="s">
        <v>2254</v>
      </c>
      <c r="AJ4701" s="67">
        <v>0</v>
      </c>
      <c r="AK4701" s="69">
        <v>-155000</v>
      </c>
    </row>
    <row r="4702" spans="30:37" ht="11.25" x14ac:dyDescent="0.2">
      <c r="AD4702" s="63">
        <v>36690</v>
      </c>
      <c r="AE4702" s="64">
        <v>36708</v>
      </c>
      <c r="AF4702" s="68" t="s">
        <v>1713</v>
      </c>
      <c r="AG4702" s="66" t="s">
        <v>1714</v>
      </c>
      <c r="AH4702" s="67">
        <v>4.2450000000000001</v>
      </c>
      <c r="AI4702" s="68" t="s">
        <v>2254</v>
      </c>
      <c r="AJ4702" s="67">
        <v>0</v>
      </c>
      <c r="AK4702" s="69">
        <v>310000</v>
      </c>
    </row>
    <row r="4703" spans="30:37" ht="11.25" x14ac:dyDescent="0.2">
      <c r="AD4703" s="63">
        <v>36690</v>
      </c>
      <c r="AE4703" s="64">
        <v>36708</v>
      </c>
      <c r="AF4703" s="68" t="s">
        <v>1713</v>
      </c>
      <c r="AG4703" s="66" t="s">
        <v>1715</v>
      </c>
      <c r="AH4703" s="67">
        <v>4.2350000000000003</v>
      </c>
      <c r="AI4703" s="68" t="s">
        <v>2254</v>
      </c>
      <c r="AJ4703" s="67">
        <v>0</v>
      </c>
      <c r="AK4703" s="69">
        <v>310000</v>
      </c>
    </row>
    <row r="4704" spans="30:37" ht="11.25" x14ac:dyDescent="0.2">
      <c r="AD4704" s="63">
        <v>36690</v>
      </c>
      <c r="AE4704" s="64">
        <v>36708</v>
      </c>
      <c r="AF4704" s="68" t="s">
        <v>1713</v>
      </c>
      <c r="AG4704" s="66" t="s">
        <v>1716</v>
      </c>
      <c r="AH4704" s="67">
        <v>4.24</v>
      </c>
      <c r="AI4704" s="68" t="s">
        <v>2254</v>
      </c>
      <c r="AJ4704" s="67">
        <v>0</v>
      </c>
      <c r="AK4704" s="69">
        <v>310000</v>
      </c>
    </row>
    <row r="4705" spans="30:37" ht="11.25" x14ac:dyDescent="0.2">
      <c r="AD4705" s="63">
        <v>36690</v>
      </c>
      <c r="AE4705" s="64">
        <v>36708</v>
      </c>
      <c r="AF4705" s="68" t="s">
        <v>1713</v>
      </c>
      <c r="AG4705" s="66" t="s">
        <v>1717</v>
      </c>
      <c r="AH4705" s="67">
        <v>4.2549999999999999</v>
      </c>
      <c r="AI4705" s="68" t="s">
        <v>2254</v>
      </c>
      <c r="AJ4705" s="67">
        <v>0</v>
      </c>
      <c r="AK4705" s="69">
        <v>310000</v>
      </c>
    </row>
    <row r="4706" spans="30:37" ht="11.25" x14ac:dyDescent="0.2">
      <c r="AD4706" s="63">
        <v>36690</v>
      </c>
      <c r="AE4706" s="64">
        <v>36708</v>
      </c>
      <c r="AF4706" s="68" t="s">
        <v>1713</v>
      </c>
      <c r="AG4706" s="66" t="s">
        <v>1718</v>
      </c>
      <c r="AH4706" s="67">
        <v>4.2549999999999999</v>
      </c>
      <c r="AI4706" s="68" t="s">
        <v>2254</v>
      </c>
      <c r="AJ4706" s="67">
        <v>0</v>
      </c>
      <c r="AK4706" s="69">
        <v>310000</v>
      </c>
    </row>
    <row r="4707" spans="30:37" ht="11.25" x14ac:dyDescent="0.2">
      <c r="AD4707" s="63">
        <v>36690</v>
      </c>
      <c r="AE4707" s="64">
        <v>36708</v>
      </c>
      <c r="AF4707" s="68" t="s">
        <v>1713</v>
      </c>
      <c r="AG4707" s="66" t="s">
        <v>1719</v>
      </c>
      <c r="AH4707" s="67">
        <v>4.2</v>
      </c>
      <c r="AI4707" s="68" t="s">
        <v>2254</v>
      </c>
      <c r="AJ4707" s="67">
        <v>0</v>
      </c>
      <c r="AK4707" s="69">
        <v>310000</v>
      </c>
    </row>
    <row r="4708" spans="30:37" ht="11.25" x14ac:dyDescent="0.2">
      <c r="AD4708" s="63">
        <v>36690</v>
      </c>
      <c r="AE4708" s="64">
        <v>36708</v>
      </c>
      <c r="AF4708" s="68" t="s">
        <v>1713</v>
      </c>
      <c r="AG4708" s="66" t="s">
        <v>1720</v>
      </c>
      <c r="AH4708" s="67">
        <v>4.1950000000000003</v>
      </c>
      <c r="AI4708" s="68" t="s">
        <v>2254</v>
      </c>
      <c r="AJ4708" s="67">
        <v>0</v>
      </c>
      <c r="AK4708" s="69">
        <v>310000</v>
      </c>
    </row>
    <row r="4709" spans="30:37" ht="11.25" x14ac:dyDescent="0.2">
      <c r="AD4709" s="63">
        <v>36690</v>
      </c>
      <c r="AE4709" s="64">
        <v>36708</v>
      </c>
      <c r="AF4709" s="68" t="s">
        <v>1713</v>
      </c>
      <c r="AG4709" s="66" t="s">
        <v>1721</v>
      </c>
      <c r="AH4709" s="67">
        <v>4.2149999999999999</v>
      </c>
      <c r="AI4709" s="68" t="s">
        <v>2254</v>
      </c>
      <c r="AJ4709" s="67">
        <v>0</v>
      </c>
      <c r="AK4709" s="69">
        <v>310000</v>
      </c>
    </row>
    <row r="4710" spans="30:37" ht="11.25" x14ac:dyDescent="0.2">
      <c r="AD4710" s="63">
        <v>36690</v>
      </c>
      <c r="AE4710" s="64">
        <v>36708</v>
      </c>
      <c r="AF4710" s="68" t="s">
        <v>1713</v>
      </c>
      <c r="AG4710" s="66" t="s">
        <v>1722</v>
      </c>
      <c r="AH4710" s="67">
        <v>4.2050000000000001</v>
      </c>
      <c r="AI4710" s="68" t="s">
        <v>2254</v>
      </c>
      <c r="AJ4710" s="67">
        <v>0</v>
      </c>
      <c r="AK4710" s="69">
        <v>310000</v>
      </c>
    </row>
    <row r="4711" spans="30:37" ht="11.25" x14ac:dyDescent="0.2">
      <c r="AD4711" s="63">
        <v>36690</v>
      </c>
      <c r="AE4711" s="64">
        <v>36708</v>
      </c>
      <c r="AF4711" s="68" t="s">
        <v>1713</v>
      </c>
      <c r="AG4711" s="66" t="s">
        <v>1723</v>
      </c>
      <c r="AH4711" s="67">
        <v>4.21</v>
      </c>
      <c r="AI4711" s="68" t="s">
        <v>2254</v>
      </c>
      <c r="AJ4711" s="67">
        <v>0</v>
      </c>
      <c r="AK4711" s="69">
        <v>310000</v>
      </c>
    </row>
    <row r="4712" spans="30:37" ht="11.25" x14ac:dyDescent="0.2">
      <c r="AD4712" s="63">
        <v>36690</v>
      </c>
      <c r="AE4712" s="64">
        <v>36708</v>
      </c>
      <c r="AF4712" s="68" t="s">
        <v>1713</v>
      </c>
      <c r="AG4712" s="66" t="s">
        <v>1724</v>
      </c>
      <c r="AH4712" s="67">
        <v>4.18</v>
      </c>
      <c r="AI4712" s="68" t="s">
        <v>2254</v>
      </c>
      <c r="AJ4712" s="67">
        <v>0</v>
      </c>
      <c r="AK4712" s="69">
        <v>310000</v>
      </c>
    </row>
    <row r="4713" spans="30:37" ht="11.25" x14ac:dyDescent="0.2">
      <c r="AD4713" s="63">
        <v>36690</v>
      </c>
      <c r="AE4713" s="64">
        <v>36708</v>
      </c>
      <c r="AF4713" s="68" t="s">
        <v>1713</v>
      </c>
      <c r="AG4713" s="66" t="s">
        <v>1725</v>
      </c>
      <c r="AH4713" s="67">
        <v>4.16</v>
      </c>
      <c r="AI4713" s="68" t="s">
        <v>2254</v>
      </c>
      <c r="AJ4713" s="67">
        <v>0</v>
      </c>
      <c r="AK4713" s="69">
        <v>310000</v>
      </c>
    </row>
    <row r="4714" spans="30:37" ht="11.25" x14ac:dyDescent="0.2">
      <c r="AD4714" s="63">
        <v>36690</v>
      </c>
      <c r="AE4714" s="64">
        <v>36708</v>
      </c>
      <c r="AF4714" s="68" t="s">
        <v>1713</v>
      </c>
      <c r="AG4714" s="66" t="s">
        <v>1726</v>
      </c>
      <c r="AH4714" s="67">
        <v>4.17</v>
      </c>
      <c r="AI4714" s="68" t="s">
        <v>2254</v>
      </c>
      <c r="AJ4714" s="67">
        <v>0</v>
      </c>
      <c r="AK4714" s="69">
        <v>310000</v>
      </c>
    </row>
    <row r="4715" spans="30:37" ht="11.25" x14ac:dyDescent="0.2">
      <c r="AD4715" s="63">
        <v>36690</v>
      </c>
      <c r="AE4715" s="64">
        <v>36708</v>
      </c>
      <c r="AF4715" s="68" t="s">
        <v>1713</v>
      </c>
      <c r="AG4715" s="66" t="s">
        <v>1727</v>
      </c>
      <c r="AH4715" s="67">
        <v>4.1500000000000004</v>
      </c>
      <c r="AI4715" s="68" t="s">
        <v>2254</v>
      </c>
      <c r="AJ4715" s="67">
        <v>0</v>
      </c>
      <c r="AK4715" s="69">
        <v>155000</v>
      </c>
    </row>
    <row r="4716" spans="30:37" ht="11.25" x14ac:dyDescent="0.2">
      <c r="AD4716" s="63">
        <v>36690</v>
      </c>
      <c r="AE4716" s="64">
        <v>36708</v>
      </c>
      <c r="AF4716" s="68" t="s">
        <v>1713</v>
      </c>
      <c r="AG4716" s="66" t="s">
        <v>1728</v>
      </c>
      <c r="AH4716" s="67">
        <v>4.13</v>
      </c>
      <c r="AI4716" s="68" t="s">
        <v>2254</v>
      </c>
      <c r="AJ4716" s="67">
        <v>0</v>
      </c>
      <c r="AK4716" s="69">
        <v>310000</v>
      </c>
    </row>
    <row r="4717" spans="30:37" ht="11.25" x14ac:dyDescent="0.2">
      <c r="AD4717" s="63">
        <v>36690</v>
      </c>
      <c r="AE4717" s="64">
        <v>36708</v>
      </c>
      <c r="AF4717" s="68" t="s">
        <v>1713</v>
      </c>
      <c r="AG4717" s="66" t="s">
        <v>1729</v>
      </c>
      <c r="AH4717" s="67">
        <v>4.1449999999999996</v>
      </c>
      <c r="AI4717" s="68" t="s">
        <v>2254</v>
      </c>
      <c r="AJ4717" s="67">
        <v>0</v>
      </c>
      <c r="AK4717" s="69">
        <v>155000</v>
      </c>
    </row>
    <row r="4718" spans="30:37" ht="11.25" x14ac:dyDescent="0.2">
      <c r="AD4718" s="63">
        <v>36690</v>
      </c>
      <c r="AE4718" s="64">
        <v>36708</v>
      </c>
      <c r="AF4718" s="68" t="s">
        <v>1713</v>
      </c>
      <c r="AG4718" s="66" t="s">
        <v>1730</v>
      </c>
      <c r="AH4718" s="67">
        <v>4.1550000000000002</v>
      </c>
      <c r="AI4718" s="68" t="s">
        <v>2254</v>
      </c>
      <c r="AJ4718" s="67">
        <v>0</v>
      </c>
      <c r="AK4718" s="69">
        <v>310000</v>
      </c>
    </row>
    <row r="4719" spans="30:37" ht="11.25" x14ac:dyDescent="0.2">
      <c r="AD4719" s="63">
        <v>36690</v>
      </c>
      <c r="AE4719" s="64">
        <v>36708</v>
      </c>
      <c r="AF4719" s="68" t="s">
        <v>1713</v>
      </c>
      <c r="AG4719" s="66" t="s">
        <v>1731</v>
      </c>
      <c r="AH4719" s="67">
        <v>4.1449999999999996</v>
      </c>
      <c r="AI4719" s="68" t="s">
        <v>2254</v>
      </c>
      <c r="AJ4719" s="67">
        <v>0</v>
      </c>
      <c r="AK4719" s="69">
        <v>310000</v>
      </c>
    </row>
    <row r="4720" spans="30:37" ht="11.25" x14ac:dyDescent="0.2">
      <c r="AD4720" s="63">
        <v>36690</v>
      </c>
      <c r="AE4720" s="64">
        <v>36708</v>
      </c>
      <c r="AF4720" s="68" t="s">
        <v>1713</v>
      </c>
      <c r="AG4720" s="66" t="s">
        <v>1733</v>
      </c>
      <c r="AH4720" s="67">
        <v>4.165</v>
      </c>
      <c r="AI4720" s="68" t="s">
        <v>2254</v>
      </c>
      <c r="AJ4720" s="67">
        <v>0</v>
      </c>
      <c r="AK4720" s="69">
        <v>-6000000</v>
      </c>
    </row>
    <row r="4721" spans="30:37" ht="11.25" x14ac:dyDescent="0.2">
      <c r="AD4721" s="63">
        <v>36691</v>
      </c>
      <c r="AE4721" s="64">
        <v>36708</v>
      </c>
      <c r="AF4721" s="68" t="s">
        <v>1735</v>
      </c>
      <c r="AG4721" s="66" t="s">
        <v>1736</v>
      </c>
      <c r="AH4721" s="67">
        <v>4.1349999999999998</v>
      </c>
      <c r="AI4721" s="68" t="s">
        <v>2254</v>
      </c>
      <c r="AJ4721" s="67">
        <v>0</v>
      </c>
      <c r="AK4721" s="69">
        <v>-310000</v>
      </c>
    </row>
    <row r="4722" spans="30:37" ht="11.25" x14ac:dyDescent="0.2">
      <c r="AD4722" s="63">
        <v>36691</v>
      </c>
      <c r="AE4722" s="64">
        <v>36708</v>
      </c>
      <c r="AF4722" s="68" t="s">
        <v>1735</v>
      </c>
      <c r="AG4722" s="66" t="s">
        <v>1737</v>
      </c>
      <c r="AH4722" s="67">
        <v>4.0999999999999996</v>
      </c>
      <c r="AI4722" s="68" t="s">
        <v>2254</v>
      </c>
      <c r="AJ4722" s="67">
        <v>0</v>
      </c>
      <c r="AK4722" s="69">
        <v>-155000</v>
      </c>
    </row>
    <row r="4723" spans="30:37" ht="11.25" x14ac:dyDescent="0.2">
      <c r="AD4723" s="63">
        <v>36691</v>
      </c>
      <c r="AE4723" s="64">
        <v>36708</v>
      </c>
      <c r="AF4723" s="68" t="s">
        <v>1735</v>
      </c>
      <c r="AG4723" s="66" t="s">
        <v>1738</v>
      </c>
      <c r="AH4723" s="67">
        <v>4.13</v>
      </c>
      <c r="AI4723" s="68" t="s">
        <v>2254</v>
      </c>
      <c r="AJ4723" s="67">
        <v>0</v>
      </c>
      <c r="AK4723" s="69">
        <v>-310000</v>
      </c>
    </row>
    <row r="4724" spans="30:37" ht="11.25" x14ac:dyDescent="0.2">
      <c r="AD4724" s="63">
        <v>36691</v>
      </c>
      <c r="AE4724" s="64">
        <v>36708</v>
      </c>
      <c r="AF4724" s="68" t="s">
        <v>1735</v>
      </c>
      <c r="AG4724" s="66" t="s">
        <v>1739</v>
      </c>
      <c r="AH4724" s="67">
        <v>4.1349999999999998</v>
      </c>
      <c r="AI4724" s="68" t="s">
        <v>2254</v>
      </c>
      <c r="AJ4724" s="67">
        <v>0</v>
      </c>
      <c r="AK4724" s="69">
        <v>-155000</v>
      </c>
    </row>
    <row r="4725" spans="30:37" ht="11.25" x14ac:dyDescent="0.2">
      <c r="AD4725" s="63">
        <v>36691</v>
      </c>
      <c r="AE4725" s="64">
        <v>36708</v>
      </c>
      <c r="AF4725" s="68" t="s">
        <v>1735</v>
      </c>
      <c r="AG4725" s="66" t="s">
        <v>1771</v>
      </c>
      <c r="AH4725" s="67">
        <v>4.13</v>
      </c>
      <c r="AI4725" s="68" t="s">
        <v>2254</v>
      </c>
      <c r="AJ4725" s="67">
        <v>0</v>
      </c>
      <c r="AK4725" s="69">
        <v>-310000</v>
      </c>
    </row>
    <row r="4726" spans="30:37" ht="11.25" x14ac:dyDescent="0.2">
      <c r="AD4726" s="63">
        <v>36691</v>
      </c>
      <c r="AE4726" s="64">
        <v>36708</v>
      </c>
      <c r="AF4726" s="68" t="s">
        <v>1735</v>
      </c>
      <c r="AG4726" s="66" t="s">
        <v>1772</v>
      </c>
      <c r="AH4726" s="67">
        <v>4.1050000000000004</v>
      </c>
      <c r="AI4726" s="68" t="s">
        <v>2254</v>
      </c>
      <c r="AJ4726" s="67">
        <v>0</v>
      </c>
      <c r="AK4726" s="69">
        <v>-310000</v>
      </c>
    </row>
    <row r="4727" spans="30:37" ht="11.25" x14ac:dyDescent="0.2">
      <c r="AD4727" s="63">
        <v>36691</v>
      </c>
      <c r="AE4727" s="64">
        <v>36708</v>
      </c>
      <c r="AF4727" s="68" t="s">
        <v>1735</v>
      </c>
      <c r="AG4727" s="66" t="s">
        <v>1773</v>
      </c>
      <c r="AH4727" s="67">
        <v>4.1150000000000002</v>
      </c>
      <c r="AI4727" s="68" t="s">
        <v>2254</v>
      </c>
      <c r="AJ4727" s="67">
        <v>0</v>
      </c>
      <c r="AK4727" s="69">
        <v>-310000</v>
      </c>
    </row>
    <row r="4728" spans="30:37" ht="11.25" x14ac:dyDescent="0.2">
      <c r="AD4728" s="63">
        <v>36691</v>
      </c>
      <c r="AE4728" s="64">
        <v>36708</v>
      </c>
      <c r="AF4728" s="68" t="s">
        <v>1735</v>
      </c>
      <c r="AG4728" s="66" t="s">
        <v>1774</v>
      </c>
      <c r="AH4728" s="67">
        <v>4.1050000000000004</v>
      </c>
      <c r="AI4728" s="68" t="s">
        <v>2254</v>
      </c>
      <c r="AJ4728" s="67">
        <v>0</v>
      </c>
      <c r="AK4728" s="69">
        <v>-310000</v>
      </c>
    </row>
    <row r="4729" spans="30:37" ht="11.25" x14ac:dyDescent="0.2">
      <c r="AD4729" s="63">
        <v>36691</v>
      </c>
      <c r="AE4729" s="64">
        <v>36708</v>
      </c>
      <c r="AF4729" s="68" t="s">
        <v>1735</v>
      </c>
      <c r="AG4729" s="66" t="s">
        <v>1775</v>
      </c>
      <c r="AH4729" s="67">
        <v>4.1150000000000002</v>
      </c>
      <c r="AI4729" s="68" t="s">
        <v>2254</v>
      </c>
      <c r="AJ4729" s="67">
        <v>0</v>
      </c>
      <c r="AK4729" s="69">
        <v>-310000</v>
      </c>
    </row>
    <row r="4730" spans="30:37" ht="11.25" x14ac:dyDescent="0.2">
      <c r="AD4730" s="63">
        <v>36691</v>
      </c>
      <c r="AE4730" s="64">
        <v>36708</v>
      </c>
      <c r="AF4730" s="68" t="s">
        <v>1735</v>
      </c>
      <c r="AG4730" s="66" t="s">
        <v>1776</v>
      </c>
      <c r="AH4730" s="67">
        <v>4.1150000000000002</v>
      </c>
      <c r="AI4730" s="68" t="s">
        <v>2254</v>
      </c>
      <c r="AJ4730" s="67">
        <v>0</v>
      </c>
      <c r="AK4730" s="69">
        <v>-310000</v>
      </c>
    </row>
    <row r="4731" spans="30:37" ht="11.25" x14ac:dyDescent="0.2">
      <c r="AD4731" s="63">
        <v>36691</v>
      </c>
      <c r="AE4731" s="64">
        <v>36708</v>
      </c>
      <c r="AF4731" s="68" t="s">
        <v>1735</v>
      </c>
      <c r="AG4731" s="66" t="s">
        <v>1777</v>
      </c>
      <c r="AH4731" s="67">
        <v>4.09</v>
      </c>
      <c r="AI4731" s="68" t="s">
        <v>2254</v>
      </c>
      <c r="AJ4731" s="67">
        <v>0</v>
      </c>
      <c r="AK4731" s="69">
        <v>155000</v>
      </c>
    </row>
    <row r="4732" spans="30:37" ht="11.25" x14ac:dyDescent="0.2">
      <c r="AD4732" s="63">
        <v>36691</v>
      </c>
      <c r="AE4732" s="64">
        <v>36708</v>
      </c>
      <c r="AF4732" s="68" t="s">
        <v>1735</v>
      </c>
      <c r="AG4732" s="66" t="s">
        <v>1778</v>
      </c>
      <c r="AH4732" s="67">
        <v>4.1100000000000003</v>
      </c>
      <c r="AI4732" s="68" t="s">
        <v>2254</v>
      </c>
      <c r="AJ4732" s="67">
        <v>0</v>
      </c>
      <c r="AK4732" s="69">
        <v>310000</v>
      </c>
    </row>
    <row r="4733" spans="30:37" ht="11.25" x14ac:dyDescent="0.2">
      <c r="AD4733" s="63">
        <v>36691</v>
      </c>
      <c r="AE4733" s="64">
        <v>36708</v>
      </c>
      <c r="AF4733" s="68" t="s">
        <v>1735</v>
      </c>
      <c r="AG4733" s="66" t="s">
        <v>1779</v>
      </c>
      <c r="AH4733" s="67">
        <v>4.1150000000000002</v>
      </c>
      <c r="AI4733" s="68" t="s">
        <v>2254</v>
      </c>
      <c r="AJ4733" s="67">
        <v>0</v>
      </c>
      <c r="AK4733" s="69">
        <v>155000</v>
      </c>
    </row>
    <row r="4734" spans="30:37" ht="11.25" x14ac:dyDescent="0.2">
      <c r="AD4734" s="63">
        <v>36691</v>
      </c>
      <c r="AE4734" s="64">
        <v>36708</v>
      </c>
      <c r="AF4734" s="68" t="s">
        <v>1735</v>
      </c>
      <c r="AG4734" s="66" t="s">
        <v>1780</v>
      </c>
      <c r="AH4734" s="67">
        <v>4.1150000000000002</v>
      </c>
      <c r="AI4734" s="68" t="s">
        <v>2254</v>
      </c>
      <c r="AJ4734" s="67">
        <v>0</v>
      </c>
      <c r="AK4734" s="69">
        <v>310000</v>
      </c>
    </row>
    <row r="4735" spans="30:37" ht="11.25" x14ac:dyDescent="0.2">
      <c r="AD4735" s="63">
        <v>36691</v>
      </c>
      <c r="AE4735" s="64">
        <v>36708</v>
      </c>
      <c r="AF4735" s="68" t="s">
        <v>1735</v>
      </c>
      <c r="AG4735" s="66" t="s">
        <v>1781</v>
      </c>
      <c r="AH4735" s="67">
        <v>4.1150000000000002</v>
      </c>
      <c r="AI4735" s="68" t="s">
        <v>2254</v>
      </c>
      <c r="AJ4735" s="67">
        <v>0</v>
      </c>
      <c r="AK4735" s="69">
        <v>155000</v>
      </c>
    </row>
    <row r="4736" spans="30:37" ht="11.25" x14ac:dyDescent="0.2">
      <c r="AD4736" s="63">
        <v>36691</v>
      </c>
      <c r="AE4736" s="64">
        <v>36708</v>
      </c>
      <c r="AF4736" s="68" t="s">
        <v>1735</v>
      </c>
      <c r="AG4736" s="66" t="s">
        <v>1782</v>
      </c>
      <c r="AH4736" s="67">
        <v>4.1150000000000002</v>
      </c>
      <c r="AI4736" s="68" t="s">
        <v>2254</v>
      </c>
      <c r="AJ4736" s="67">
        <v>0</v>
      </c>
      <c r="AK4736" s="69">
        <v>310000</v>
      </c>
    </row>
    <row r="4737" spans="30:37" ht="11.25" x14ac:dyDescent="0.2">
      <c r="AD4737" s="63">
        <v>36691</v>
      </c>
      <c r="AE4737" s="64">
        <v>36708</v>
      </c>
      <c r="AF4737" s="68" t="s">
        <v>1735</v>
      </c>
      <c r="AG4737" s="66" t="s">
        <v>1783</v>
      </c>
      <c r="AH4737" s="67">
        <v>4.1150000000000002</v>
      </c>
      <c r="AI4737" s="68" t="s">
        <v>2254</v>
      </c>
      <c r="AJ4737" s="67">
        <v>0</v>
      </c>
      <c r="AK4737" s="69">
        <v>310000</v>
      </c>
    </row>
    <row r="4738" spans="30:37" ht="11.25" x14ac:dyDescent="0.2">
      <c r="AD4738" s="63">
        <v>36691</v>
      </c>
      <c r="AE4738" s="64">
        <v>36708</v>
      </c>
      <c r="AF4738" s="68" t="s">
        <v>1735</v>
      </c>
      <c r="AG4738" s="66" t="s">
        <v>1784</v>
      </c>
      <c r="AH4738" s="67">
        <v>4.1150000000000002</v>
      </c>
      <c r="AI4738" s="68" t="s">
        <v>2254</v>
      </c>
      <c r="AJ4738" s="67">
        <v>0</v>
      </c>
      <c r="AK4738" s="69">
        <v>310000</v>
      </c>
    </row>
    <row r="4739" spans="30:37" ht="11.25" x14ac:dyDescent="0.2">
      <c r="AD4739" s="63">
        <v>36691</v>
      </c>
      <c r="AE4739" s="64">
        <v>36708</v>
      </c>
      <c r="AF4739" s="68" t="s">
        <v>1735</v>
      </c>
      <c r="AG4739" s="66" t="s">
        <v>1785</v>
      </c>
      <c r="AH4739" s="67">
        <v>4.2</v>
      </c>
      <c r="AI4739" s="68" t="s">
        <v>2254</v>
      </c>
      <c r="AJ4739" s="67">
        <v>0</v>
      </c>
      <c r="AK4739" s="69">
        <v>-310000</v>
      </c>
    </row>
    <row r="4740" spans="30:37" ht="11.25" x14ac:dyDescent="0.2">
      <c r="AD4740" s="63">
        <v>36691</v>
      </c>
      <c r="AE4740" s="64">
        <v>36708</v>
      </c>
      <c r="AF4740" s="68" t="s">
        <v>1735</v>
      </c>
      <c r="AG4740" s="66" t="s">
        <v>1786</v>
      </c>
      <c r="AH4740" s="67">
        <v>4.18</v>
      </c>
      <c r="AI4740" s="68" t="s">
        <v>2254</v>
      </c>
      <c r="AJ4740" s="67">
        <v>0</v>
      </c>
      <c r="AK4740" s="69">
        <v>-310000</v>
      </c>
    </row>
    <row r="4741" spans="30:37" ht="11.25" x14ac:dyDescent="0.2">
      <c r="AD4741" s="63">
        <v>36691</v>
      </c>
      <c r="AE4741" s="64">
        <v>36708</v>
      </c>
      <c r="AF4741" s="68" t="s">
        <v>1735</v>
      </c>
      <c r="AG4741" s="66" t="s">
        <v>1787</v>
      </c>
      <c r="AH4741" s="67">
        <v>4.18</v>
      </c>
      <c r="AI4741" s="68" t="s">
        <v>2254</v>
      </c>
      <c r="AJ4741" s="67">
        <v>0</v>
      </c>
      <c r="AK4741" s="69">
        <v>-310000</v>
      </c>
    </row>
    <row r="4742" spans="30:37" ht="11.25" x14ac:dyDescent="0.2">
      <c r="AD4742" s="63">
        <v>36691</v>
      </c>
      <c r="AE4742" s="64">
        <v>36708</v>
      </c>
      <c r="AF4742" s="68" t="s">
        <v>1735</v>
      </c>
      <c r="AG4742" s="66" t="s">
        <v>1788</v>
      </c>
      <c r="AH4742" s="67">
        <v>4.1900000000000004</v>
      </c>
      <c r="AI4742" s="68" t="s">
        <v>2254</v>
      </c>
      <c r="AJ4742" s="67">
        <v>0</v>
      </c>
      <c r="AK4742" s="69">
        <v>-155000</v>
      </c>
    </row>
    <row r="4743" spans="30:37" ht="11.25" x14ac:dyDescent="0.2">
      <c r="AD4743" s="63">
        <v>36691</v>
      </c>
      <c r="AE4743" s="64">
        <v>36708</v>
      </c>
      <c r="AF4743" s="68" t="s">
        <v>1735</v>
      </c>
      <c r="AG4743" s="66" t="s">
        <v>1789</v>
      </c>
      <c r="AH4743" s="67">
        <v>4.1900000000000004</v>
      </c>
      <c r="AI4743" s="68" t="s">
        <v>2254</v>
      </c>
      <c r="AJ4743" s="67">
        <v>0</v>
      </c>
      <c r="AK4743" s="69">
        <v>-310000</v>
      </c>
    </row>
    <row r="4744" spans="30:37" ht="11.25" x14ac:dyDescent="0.2">
      <c r="AD4744" s="63">
        <v>36691</v>
      </c>
      <c r="AE4744" s="64">
        <v>36708</v>
      </c>
      <c r="AF4744" s="68" t="s">
        <v>1735</v>
      </c>
      <c r="AG4744" s="66" t="s">
        <v>1790</v>
      </c>
      <c r="AH4744" s="67">
        <v>4.1950000000000003</v>
      </c>
      <c r="AI4744" s="68" t="s">
        <v>2254</v>
      </c>
      <c r="AJ4744" s="67">
        <v>0</v>
      </c>
      <c r="AK4744" s="69">
        <v>-310000</v>
      </c>
    </row>
    <row r="4745" spans="30:37" ht="11.25" x14ac:dyDescent="0.2">
      <c r="AD4745" s="63">
        <v>36691</v>
      </c>
      <c r="AE4745" s="64">
        <v>36708</v>
      </c>
      <c r="AF4745" s="68" t="s">
        <v>1735</v>
      </c>
      <c r="AG4745" s="66" t="s">
        <v>1791</v>
      </c>
      <c r="AH4745" s="67">
        <v>4.1900000000000004</v>
      </c>
      <c r="AI4745" s="68" t="s">
        <v>2254</v>
      </c>
      <c r="AJ4745" s="67">
        <v>0</v>
      </c>
      <c r="AK4745" s="69">
        <v>4000000</v>
      </c>
    </row>
    <row r="4746" spans="30:37" ht="11.25" x14ac:dyDescent="0.2">
      <c r="AD4746" s="63">
        <v>36691</v>
      </c>
      <c r="AE4746" s="64">
        <v>36708</v>
      </c>
      <c r="AF4746" s="68" t="s">
        <v>1735</v>
      </c>
      <c r="AG4746" s="66" t="s">
        <v>1792</v>
      </c>
      <c r="AH4746" s="67">
        <v>4.25</v>
      </c>
      <c r="AI4746" s="68" t="s">
        <v>2254</v>
      </c>
      <c r="AJ4746" s="67">
        <v>0</v>
      </c>
      <c r="AK4746" s="69">
        <v>1200000</v>
      </c>
    </row>
    <row r="4747" spans="30:37" ht="11.25" x14ac:dyDescent="0.2">
      <c r="AD4747" s="63">
        <v>36691</v>
      </c>
      <c r="AE4747" s="64">
        <v>36708</v>
      </c>
      <c r="AF4747" s="68" t="s">
        <v>1735</v>
      </c>
      <c r="AG4747" s="66" t="s">
        <v>1792</v>
      </c>
      <c r="AH4747" s="67">
        <v>4.21</v>
      </c>
      <c r="AI4747" s="68" t="s">
        <v>2254</v>
      </c>
      <c r="AJ4747" s="67">
        <v>0</v>
      </c>
      <c r="AK4747" s="69">
        <v>-1000000</v>
      </c>
    </row>
    <row r="4748" spans="30:37" ht="11.25" x14ac:dyDescent="0.2">
      <c r="AD4748" s="63">
        <v>36691</v>
      </c>
      <c r="AE4748" s="64">
        <v>36708</v>
      </c>
      <c r="AF4748" s="68" t="s">
        <v>1735</v>
      </c>
      <c r="AG4748" s="66" t="s">
        <v>1792</v>
      </c>
      <c r="AH4748" s="67">
        <v>4.1849999999999996</v>
      </c>
      <c r="AI4748" s="68" t="s">
        <v>2254</v>
      </c>
      <c r="AJ4748" s="67">
        <v>0</v>
      </c>
      <c r="AK4748" s="69">
        <v>-1000000</v>
      </c>
    </row>
    <row r="4749" spans="30:37" ht="11.25" x14ac:dyDescent="0.2">
      <c r="AD4749" s="63">
        <v>36692</v>
      </c>
      <c r="AE4749" s="64">
        <v>36708</v>
      </c>
      <c r="AF4749" s="68" t="s">
        <v>1793</v>
      </c>
      <c r="AG4749" s="66" t="s">
        <v>1794</v>
      </c>
      <c r="AH4749" s="67">
        <v>4.34</v>
      </c>
      <c r="AI4749" s="68" t="s">
        <v>2254</v>
      </c>
      <c r="AJ4749" s="67">
        <v>0</v>
      </c>
      <c r="AK4749" s="69">
        <v>155000</v>
      </c>
    </row>
    <row r="4750" spans="30:37" ht="11.25" x14ac:dyDescent="0.2">
      <c r="AD4750" s="63">
        <v>36692</v>
      </c>
      <c r="AE4750" s="64">
        <v>36708</v>
      </c>
      <c r="AF4750" s="68" t="s">
        <v>1793</v>
      </c>
      <c r="AG4750" s="66" t="s">
        <v>1795</v>
      </c>
      <c r="AH4750" s="67">
        <v>4.32</v>
      </c>
      <c r="AI4750" s="68" t="s">
        <v>2254</v>
      </c>
      <c r="AJ4750" s="67">
        <v>0</v>
      </c>
      <c r="AK4750" s="69">
        <v>155000</v>
      </c>
    </row>
    <row r="4751" spans="30:37" ht="11.25" x14ac:dyDescent="0.2">
      <c r="AD4751" s="63">
        <v>36692</v>
      </c>
      <c r="AE4751" s="64">
        <v>36708</v>
      </c>
      <c r="AF4751" s="68" t="s">
        <v>1793</v>
      </c>
      <c r="AG4751" s="66" t="s">
        <v>1796</v>
      </c>
      <c r="AH4751" s="67">
        <v>4.3550000000000004</v>
      </c>
      <c r="AI4751" s="68" t="s">
        <v>2254</v>
      </c>
      <c r="AJ4751" s="67">
        <v>0</v>
      </c>
      <c r="AK4751" s="69">
        <v>155000</v>
      </c>
    </row>
    <row r="4752" spans="30:37" ht="11.25" x14ac:dyDescent="0.2">
      <c r="AD4752" s="63">
        <v>36692</v>
      </c>
      <c r="AE4752" s="64">
        <v>36708</v>
      </c>
      <c r="AF4752" s="68" t="s">
        <v>1793</v>
      </c>
      <c r="AG4752" s="66" t="s">
        <v>1810</v>
      </c>
      <c r="AH4752" s="67">
        <v>4.3499999999999996</v>
      </c>
      <c r="AI4752" s="68" t="s">
        <v>2254</v>
      </c>
      <c r="AJ4752" s="67">
        <v>0</v>
      </c>
      <c r="AK4752" s="69">
        <v>155000</v>
      </c>
    </row>
    <row r="4753" spans="30:37" ht="11.25" x14ac:dyDescent="0.2">
      <c r="AD4753" s="63">
        <v>36692</v>
      </c>
      <c r="AE4753" s="64">
        <v>36708</v>
      </c>
      <c r="AF4753" s="68" t="s">
        <v>1793</v>
      </c>
      <c r="AG4753" s="66" t="s">
        <v>1811</v>
      </c>
      <c r="AH4753" s="67">
        <v>4.3250000000000002</v>
      </c>
      <c r="AI4753" s="68" t="s">
        <v>2254</v>
      </c>
      <c r="AJ4753" s="67">
        <v>0</v>
      </c>
      <c r="AK4753" s="69">
        <v>155000</v>
      </c>
    </row>
    <row r="4754" spans="30:37" ht="11.25" x14ac:dyDescent="0.2">
      <c r="AD4754" s="63">
        <v>36692</v>
      </c>
      <c r="AE4754" s="64">
        <v>36708</v>
      </c>
      <c r="AF4754" s="68" t="s">
        <v>1793</v>
      </c>
      <c r="AG4754" s="66" t="s">
        <v>1812</v>
      </c>
      <c r="AH4754" s="67">
        <v>4.3150000000000004</v>
      </c>
      <c r="AI4754" s="68" t="s">
        <v>2254</v>
      </c>
      <c r="AJ4754" s="67">
        <v>0</v>
      </c>
      <c r="AK4754" s="69">
        <v>155000</v>
      </c>
    </row>
    <row r="4755" spans="30:37" ht="11.25" x14ac:dyDescent="0.2">
      <c r="AD4755" s="63">
        <v>36692</v>
      </c>
      <c r="AE4755" s="64">
        <v>36708</v>
      </c>
      <c r="AF4755" s="68" t="s">
        <v>1793</v>
      </c>
      <c r="AG4755" s="66" t="s">
        <v>1813</v>
      </c>
      <c r="AH4755" s="67">
        <v>4.32</v>
      </c>
      <c r="AI4755" s="68" t="s">
        <v>2254</v>
      </c>
      <c r="AJ4755" s="67">
        <v>0</v>
      </c>
      <c r="AK4755" s="69">
        <v>155000</v>
      </c>
    </row>
    <row r="4756" spans="30:37" ht="11.25" x14ac:dyDescent="0.2">
      <c r="AD4756" s="63">
        <v>36692</v>
      </c>
      <c r="AE4756" s="64">
        <v>36708</v>
      </c>
      <c r="AF4756" s="68" t="s">
        <v>1793</v>
      </c>
      <c r="AG4756" s="66" t="s">
        <v>1814</v>
      </c>
      <c r="AH4756" s="67">
        <v>4.3499999999999996</v>
      </c>
      <c r="AI4756" s="68" t="s">
        <v>2254</v>
      </c>
      <c r="AJ4756" s="67">
        <v>0</v>
      </c>
      <c r="AK4756" s="69">
        <v>155000</v>
      </c>
    </row>
    <row r="4757" spans="30:37" ht="11.25" x14ac:dyDescent="0.2">
      <c r="AD4757" s="63">
        <v>36692</v>
      </c>
      <c r="AE4757" s="64">
        <v>36708</v>
      </c>
      <c r="AF4757" s="68" t="s">
        <v>1793</v>
      </c>
      <c r="AG4757" s="66" t="s">
        <v>1815</v>
      </c>
      <c r="AH4757" s="67">
        <v>4.38</v>
      </c>
      <c r="AI4757" s="68" t="s">
        <v>2254</v>
      </c>
      <c r="AJ4757" s="67">
        <v>0</v>
      </c>
      <c r="AK4757" s="69">
        <v>-155000</v>
      </c>
    </row>
    <row r="4758" spans="30:37" ht="11.25" x14ac:dyDescent="0.2">
      <c r="AD4758" s="63">
        <v>36692</v>
      </c>
      <c r="AE4758" s="64">
        <v>36708</v>
      </c>
      <c r="AF4758" s="68" t="s">
        <v>1793</v>
      </c>
      <c r="AG4758" s="66" t="s">
        <v>1816</v>
      </c>
      <c r="AH4758" s="67">
        <v>4.1580000000000004</v>
      </c>
      <c r="AI4758" s="68" t="s">
        <v>2254</v>
      </c>
      <c r="AJ4758" s="67">
        <v>0</v>
      </c>
      <c r="AK4758" s="69">
        <v>500000</v>
      </c>
    </row>
    <row r="4759" spans="30:37" ht="11.25" x14ac:dyDescent="0.2">
      <c r="AD4759" s="63">
        <v>36692</v>
      </c>
      <c r="AE4759" s="64">
        <v>36708</v>
      </c>
      <c r="AF4759" s="68" t="s">
        <v>1793</v>
      </c>
      <c r="AG4759" s="66"/>
      <c r="AH4759" s="67">
        <v>4.3899999999999997</v>
      </c>
      <c r="AI4759" s="68" t="s">
        <v>2254</v>
      </c>
      <c r="AJ4759" s="67">
        <v>0</v>
      </c>
      <c r="AK4759" s="69">
        <v>-700000</v>
      </c>
    </row>
    <row r="4760" spans="30:37" ht="11.25" x14ac:dyDescent="0.2">
      <c r="AD4760" s="63">
        <v>36693</v>
      </c>
      <c r="AE4760" s="64">
        <v>36708</v>
      </c>
      <c r="AF4760" s="68" t="s">
        <v>1820</v>
      </c>
      <c r="AG4760" s="66" t="s">
        <v>1821</v>
      </c>
      <c r="AH4760" s="73">
        <v>4.4249999999999998</v>
      </c>
      <c r="AI4760" s="68" t="s">
        <v>2254</v>
      </c>
      <c r="AJ4760" s="67">
        <v>0</v>
      </c>
      <c r="AK4760" s="69">
        <v>155000</v>
      </c>
    </row>
    <row r="4761" spans="30:37" ht="11.25" x14ac:dyDescent="0.2">
      <c r="AD4761" s="63">
        <v>36693</v>
      </c>
      <c r="AE4761" s="64">
        <v>36708</v>
      </c>
      <c r="AF4761" s="68" t="s">
        <v>1820</v>
      </c>
      <c r="AG4761" s="66" t="s">
        <v>1822</v>
      </c>
      <c r="AH4761" s="73">
        <v>4.46</v>
      </c>
      <c r="AI4761" s="68" t="s">
        <v>2254</v>
      </c>
      <c r="AJ4761" s="67">
        <v>0</v>
      </c>
      <c r="AK4761" s="69">
        <v>310000</v>
      </c>
    </row>
    <row r="4762" spans="30:37" ht="11.25" x14ac:dyDescent="0.2">
      <c r="AD4762" s="63">
        <v>36693</v>
      </c>
      <c r="AE4762" s="64">
        <v>36708</v>
      </c>
      <c r="AF4762" s="68" t="s">
        <v>1820</v>
      </c>
      <c r="AG4762" s="66" t="s">
        <v>1823</v>
      </c>
      <c r="AH4762" s="73">
        <v>4.5149999999999997</v>
      </c>
      <c r="AI4762" s="68" t="s">
        <v>2254</v>
      </c>
      <c r="AJ4762" s="67">
        <v>0</v>
      </c>
      <c r="AK4762" s="69">
        <v>310000</v>
      </c>
    </row>
    <row r="4763" spans="30:37" ht="11.25" x14ac:dyDescent="0.2">
      <c r="AD4763" s="63">
        <v>36693</v>
      </c>
      <c r="AE4763" s="64">
        <v>36708</v>
      </c>
      <c r="AF4763" s="68" t="s">
        <v>1820</v>
      </c>
      <c r="AG4763" s="66" t="s">
        <v>1824</v>
      </c>
      <c r="AH4763" s="73">
        <v>4.53</v>
      </c>
      <c r="AI4763" s="68" t="s">
        <v>2254</v>
      </c>
      <c r="AJ4763" s="67">
        <v>0</v>
      </c>
      <c r="AK4763" s="69">
        <v>310000</v>
      </c>
    </row>
    <row r="4764" spans="30:37" ht="11.25" x14ac:dyDescent="0.2">
      <c r="AD4764" s="63">
        <v>36693</v>
      </c>
      <c r="AE4764" s="64">
        <v>36708</v>
      </c>
      <c r="AF4764" s="68" t="s">
        <v>1820</v>
      </c>
      <c r="AG4764" s="66" t="s">
        <v>1825</v>
      </c>
      <c r="AH4764" s="73">
        <v>4.47</v>
      </c>
      <c r="AI4764" s="68" t="s">
        <v>2254</v>
      </c>
      <c r="AJ4764" s="67">
        <v>0</v>
      </c>
      <c r="AK4764" s="69">
        <v>310000</v>
      </c>
    </row>
    <row r="4765" spans="30:37" ht="11.25" x14ac:dyDescent="0.2">
      <c r="AD4765" s="63">
        <v>36693</v>
      </c>
      <c r="AE4765" s="64">
        <v>36708</v>
      </c>
      <c r="AF4765" s="68" t="s">
        <v>1820</v>
      </c>
      <c r="AG4765" s="66" t="s">
        <v>1826</v>
      </c>
      <c r="AH4765" s="74">
        <v>4.49</v>
      </c>
      <c r="AI4765" s="68" t="s">
        <v>2254</v>
      </c>
      <c r="AJ4765" s="67">
        <v>0</v>
      </c>
      <c r="AK4765" s="69">
        <v>310000</v>
      </c>
    </row>
    <row r="4766" spans="30:37" ht="11.25" x14ac:dyDescent="0.2">
      <c r="AD4766" s="63">
        <v>36693</v>
      </c>
      <c r="AE4766" s="64">
        <v>36708</v>
      </c>
      <c r="AF4766" s="68" t="s">
        <v>1820</v>
      </c>
      <c r="AG4766" s="66" t="s">
        <v>1827</v>
      </c>
      <c r="AH4766" s="74">
        <v>4.47</v>
      </c>
      <c r="AI4766" s="68" t="s">
        <v>2254</v>
      </c>
      <c r="AJ4766" s="67">
        <v>0</v>
      </c>
      <c r="AK4766" s="69">
        <v>310000</v>
      </c>
    </row>
    <row r="4767" spans="30:37" ht="11.25" x14ac:dyDescent="0.2">
      <c r="AD4767" s="63">
        <v>36693</v>
      </c>
      <c r="AE4767" s="64">
        <v>36708</v>
      </c>
      <c r="AF4767" s="68" t="s">
        <v>1820</v>
      </c>
      <c r="AG4767" s="66" t="s">
        <v>1828</v>
      </c>
      <c r="AH4767" s="74">
        <v>4.4800000000000004</v>
      </c>
      <c r="AI4767" s="68" t="s">
        <v>2254</v>
      </c>
      <c r="AJ4767" s="67">
        <v>0</v>
      </c>
      <c r="AK4767" s="69">
        <v>310000</v>
      </c>
    </row>
    <row r="4768" spans="30:37" ht="11.25" x14ac:dyDescent="0.2">
      <c r="AD4768" s="63">
        <v>36693</v>
      </c>
      <c r="AE4768" s="64">
        <v>36708</v>
      </c>
      <c r="AF4768" s="68" t="s">
        <v>1820</v>
      </c>
      <c r="AG4768" s="66" t="s">
        <v>1830</v>
      </c>
      <c r="AH4768" s="74">
        <v>4.4550000000000001</v>
      </c>
      <c r="AI4768" s="68" t="s">
        <v>2254</v>
      </c>
      <c r="AJ4768" s="67">
        <v>0</v>
      </c>
      <c r="AK4768" s="69">
        <v>310000</v>
      </c>
    </row>
    <row r="4769" spans="30:37" ht="11.25" x14ac:dyDescent="0.2">
      <c r="AD4769" s="63">
        <v>36693</v>
      </c>
      <c r="AE4769" s="64">
        <v>36708</v>
      </c>
      <c r="AF4769" s="68" t="s">
        <v>1820</v>
      </c>
      <c r="AG4769" s="66" t="s">
        <v>1831</v>
      </c>
      <c r="AH4769" s="74">
        <v>4.4450000000000003</v>
      </c>
      <c r="AI4769" s="68" t="s">
        <v>2254</v>
      </c>
      <c r="AJ4769" s="67">
        <v>0</v>
      </c>
      <c r="AK4769" s="69">
        <v>310000</v>
      </c>
    </row>
    <row r="4770" spans="30:37" ht="11.25" x14ac:dyDescent="0.2">
      <c r="AD4770" s="63">
        <v>36693</v>
      </c>
      <c r="AE4770" s="64">
        <v>36708</v>
      </c>
      <c r="AF4770" s="68" t="s">
        <v>1820</v>
      </c>
      <c r="AG4770" s="66" t="s">
        <v>1832</v>
      </c>
      <c r="AH4770" s="74">
        <v>4.4649999999999999</v>
      </c>
      <c r="AI4770" s="68" t="s">
        <v>2254</v>
      </c>
      <c r="AJ4770" s="67">
        <v>0</v>
      </c>
      <c r="AK4770" s="69">
        <v>310000</v>
      </c>
    </row>
    <row r="4771" spans="30:37" ht="11.25" x14ac:dyDescent="0.2">
      <c r="AD4771" s="63">
        <v>36693</v>
      </c>
      <c r="AE4771" s="64">
        <v>36708</v>
      </c>
      <c r="AF4771" s="68" t="s">
        <v>1820</v>
      </c>
      <c r="AG4771" s="66" t="s">
        <v>1833</v>
      </c>
      <c r="AH4771" s="74">
        <v>4.45</v>
      </c>
      <c r="AI4771" s="68" t="s">
        <v>2254</v>
      </c>
      <c r="AJ4771" s="67">
        <v>0</v>
      </c>
      <c r="AK4771" s="69">
        <v>310000</v>
      </c>
    </row>
    <row r="4772" spans="30:37" ht="11.25" x14ac:dyDescent="0.2">
      <c r="AD4772" s="63">
        <v>36693</v>
      </c>
      <c r="AE4772" s="64">
        <v>36708</v>
      </c>
      <c r="AF4772" s="68" t="s">
        <v>1820</v>
      </c>
      <c r="AG4772" s="66" t="s">
        <v>1829</v>
      </c>
      <c r="AH4772" s="74">
        <v>4.4800000000000004</v>
      </c>
      <c r="AI4772" s="68" t="s">
        <v>2254</v>
      </c>
      <c r="AJ4772" s="67">
        <v>0</v>
      </c>
      <c r="AK4772" s="69">
        <v>-5000000</v>
      </c>
    </row>
    <row r="4773" spans="30:37" ht="11.25" x14ac:dyDescent="0.2">
      <c r="AD4773" s="63">
        <v>36693</v>
      </c>
      <c r="AE4773" s="64">
        <v>36708</v>
      </c>
      <c r="AF4773" s="68" t="s">
        <v>1820</v>
      </c>
      <c r="AG4773" s="66" t="s">
        <v>1834</v>
      </c>
      <c r="AH4773" s="74">
        <v>4.4880000000000004</v>
      </c>
      <c r="AI4773" s="68" t="s">
        <v>2254</v>
      </c>
      <c r="AJ4773" s="67">
        <v>0</v>
      </c>
      <c r="AK4773" s="69">
        <v>880000</v>
      </c>
    </row>
    <row r="4774" spans="30:37" ht="11.25" x14ac:dyDescent="0.2">
      <c r="AD4774" s="63">
        <v>36696</v>
      </c>
      <c r="AE4774" s="64">
        <v>36708</v>
      </c>
      <c r="AF4774" s="68" t="s">
        <v>1835</v>
      </c>
      <c r="AG4774" s="66" t="s">
        <v>1836</v>
      </c>
      <c r="AH4774" s="74">
        <v>4.3</v>
      </c>
      <c r="AI4774" s="68" t="s">
        <v>2254</v>
      </c>
      <c r="AJ4774" s="67">
        <v>0</v>
      </c>
      <c r="AK4774" s="69">
        <v>155000</v>
      </c>
    </row>
    <row r="4775" spans="30:37" ht="11.25" x14ac:dyDescent="0.2">
      <c r="AD4775" s="63">
        <v>36696</v>
      </c>
      <c r="AE4775" s="64">
        <v>36708</v>
      </c>
      <c r="AF4775" s="68" t="s">
        <v>1835</v>
      </c>
      <c r="AG4775" s="66" t="s">
        <v>1837</v>
      </c>
      <c r="AH4775" s="74">
        <v>4.1550000000000002</v>
      </c>
      <c r="AI4775" s="68" t="s">
        <v>2254</v>
      </c>
      <c r="AJ4775" s="67">
        <v>0</v>
      </c>
      <c r="AK4775" s="69">
        <v>-155000</v>
      </c>
    </row>
    <row r="4776" spans="30:37" ht="11.25" x14ac:dyDescent="0.2">
      <c r="AD4776" s="63">
        <v>36696</v>
      </c>
      <c r="AE4776" s="64">
        <v>36708</v>
      </c>
      <c r="AF4776" s="68" t="s">
        <v>1835</v>
      </c>
      <c r="AG4776" s="66" t="s">
        <v>1838</v>
      </c>
      <c r="AH4776" s="74">
        <v>4.3250000000000002</v>
      </c>
      <c r="AI4776" s="68" t="s">
        <v>2254</v>
      </c>
      <c r="AJ4776" s="67">
        <v>0</v>
      </c>
      <c r="AK4776" s="69">
        <v>-310000</v>
      </c>
    </row>
    <row r="4777" spans="30:37" ht="11.25" x14ac:dyDescent="0.2">
      <c r="AD4777" s="63">
        <v>36696</v>
      </c>
      <c r="AE4777" s="64">
        <v>36708</v>
      </c>
      <c r="AF4777" s="68" t="s">
        <v>1835</v>
      </c>
      <c r="AG4777" s="66" t="s">
        <v>1839</v>
      </c>
      <c r="AH4777" s="74">
        <v>4.32</v>
      </c>
      <c r="AI4777" s="68" t="s">
        <v>2254</v>
      </c>
      <c r="AJ4777" s="67">
        <v>0</v>
      </c>
      <c r="AK4777" s="69">
        <v>310000</v>
      </c>
    </row>
    <row r="4778" spans="30:37" ht="11.25" x14ac:dyDescent="0.2">
      <c r="AD4778" s="63">
        <v>36696</v>
      </c>
      <c r="AE4778" s="64">
        <v>36708</v>
      </c>
      <c r="AF4778" s="68" t="s">
        <v>1835</v>
      </c>
      <c r="AG4778" s="66" t="s">
        <v>1840</v>
      </c>
      <c r="AH4778" s="74">
        <v>4.1349999999999998</v>
      </c>
      <c r="AI4778" s="68" t="s">
        <v>2254</v>
      </c>
      <c r="AJ4778" s="67">
        <v>0</v>
      </c>
      <c r="AK4778" s="69">
        <v>-310000</v>
      </c>
    </row>
    <row r="4779" spans="30:37" ht="11.25" x14ac:dyDescent="0.2">
      <c r="AD4779" s="63">
        <v>36696</v>
      </c>
      <c r="AE4779" s="64">
        <v>36708</v>
      </c>
      <c r="AF4779" s="68" t="s">
        <v>1835</v>
      </c>
      <c r="AG4779" s="66" t="s">
        <v>1841</v>
      </c>
      <c r="AH4779" s="74">
        <v>4.4880000000000004</v>
      </c>
      <c r="AI4779" s="68" t="s">
        <v>2254</v>
      </c>
      <c r="AJ4779" s="67">
        <v>0</v>
      </c>
      <c r="AK4779" s="69">
        <v>-880000</v>
      </c>
    </row>
    <row r="4780" spans="30:37" ht="11.25" x14ac:dyDescent="0.2">
      <c r="AD4780" s="63">
        <v>36696</v>
      </c>
      <c r="AE4780" s="64">
        <v>36708</v>
      </c>
      <c r="AF4780" s="68" t="s">
        <v>1835</v>
      </c>
      <c r="AG4780" s="66" t="s">
        <v>1842</v>
      </c>
      <c r="AH4780" s="74">
        <v>4.4800000000000004</v>
      </c>
      <c r="AI4780" s="68" t="s">
        <v>2254</v>
      </c>
      <c r="AJ4780" s="67">
        <v>0</v>
      </c>
      <c r="AK4780" s="69">
        <v>1000000</v>
      </c>
    </row>
    <row r="4781" spans="30:37" ht="11.25" x14ac:dyDescent="0.2">
      <c r="AD4781" s="63">
        <v>36696</v>
      </c>
      <c r="AE4781" s="64">
        <v>36708</v>
      </c>
      <c r="AF4781" s="68" t="s">
        <v>1835</v>
      </c>
      <c r="AG4781" s="66" t="s">
        <v>1842</v>
      </c>
      <c r="AH4781" s="74">
        <v>4.38</v>
      </c>
      <c r="AI4781" s="68" t="s">
        <v>2254</v>
      </c>
      <c r="AJ4781" s="67">
        <v>0</v>
      </c>
      <c r="AK4781" s="69">
        <v>5000000</v>
      </c>
    </row>
    <row r="4782" spans="30:37" ht="11.25" x14ac:dyDescent="0.2">
      <c r="AD4782" s="63">
        <v>36696</v>
      </c>
      <c r="AE4782" s="64">
        <v>36708</v>
      </c>
      <c r="AF4782" s="68" t="s">
        <v>1835</v>
      </c>
      <c r="AG4782" s="66" t="s">
        <v>1842</v>
      </c>
      <c r="AH4782" s="74">
        <v>4.0599999999999996</v>
      </c>
      <c r="AI4782" s="68" t="s">
        <v>2254</v>
      </c>
      <c r="AJ4782" s="67">
        <v>0</v>
      </c>
      <c r="AK4782" s="69">
        <v>-5000000</v>
      </c>
    </row>
    <row r="4783" spans="30:37" ht="11.25" x14ac:dyDescent="0.2">
      <c r="AD4783" s="63">
        <v>36697</v>
      </c>
      <c r="AE4783" s="64">
        <v>36708</v>
      </c>
      <c r="AF4783" s="68" t="s">
        <v>1849</v>
      </c>
      <c r="AG4783" s="66" t="s">
        <v>1850</v>
      </c>
      <c r="AH4783" s="74">
        <v>3.915</v>
      </c>
      <c r="AI4783" s="68" t="s">
        <v>2254</v>
      </c>
      <c r="AJ4783" s="67">
        <v>0</v>
      </c>
      <c r="AK4783" s="69">
        <v>-155000</v>
      </c>
    </row>
    <row r="4784" spans="30:37" ht="11.25" x14ac:dyDescent="0.2">
      <c r="AD4784" s="63">
        <v>36697</v>
      </c>
      <c r="AE4784" s="64">
        <v>36708</v>
      </c>
      <c r="AF4784" s="68" t="s">
        <v>1849</v>
      </c>
      <c r="AG4784" s="66" t="s">
        <v>1851</v>
      </c>
      <c r="AH4784" s="74">
        <v>3.92</v>
      </c>
      <c r="AI4784" s="68" t="s">
        <v>2254</v>
      </c>
      <c r="AJ4784" s="67">
        <v>0</v>
      </c>
      <c r="AK4784" s="69">
        <v>-155000</v>
      </c>
    </row>
    <row r="4785" spans="30:37" ht="11.25" x14ac:dyDescent="0.2">
      <c r="AD4785" s="63">
        <v>36697</v>
      </c>
      <c r="AE4785" s="64">
        <v>36708</v>
      </c>
      <c r="AF4785" s="68" t="s">
        <v>1849</v>
      </c>
      <c r="AG4785" s="66" t="s">
        <v>1852</v>
      </c>
      <c r="AH4785" s="74">
        <v>3.94</v>
      </c>
      <c r="AI4785" s="68" t="s">
        <v>2254</v>
      </c>
      <c r="AJ4785" s="67">
        <v>0</v>
      </c>
      <c r="AK4785" s="69">
        <v>-310000</v>
      </c>
    </row>
    <row r="4786" spans="30:37" ht="11.25" x14ac:dyDescent="0.2">
      <c r="AD4786" s="63">
        <v>36697</v>
      </c>
      <c r="AE4786" s="64">
        <v>36708</v>
      </c>
      <c r="AF4786" s="68" t="s">
        <v>1849</v>
      </c>
      <c r="AG4786" s="66" t="s">
        <v>1853</v>
      </c>
      <c r="AH4786" s="74">
        <v>3.9649999999999999</v>
      </c>
      <c r="AI4786" s="68" t="s">
        <v>2254</v>
      </c>
      <c r="AJ4786" s="67">
        <v>0</v>
      </c>
      <c r="AK4786" s="69">
        <v>-310000</v>
      </c>
    </row>
    <row r="4787" spans="30:37" ht="11.25" x14ac:dyDescent="0.2">
      <c r="AD4787" s="63">
        <v>36697</v>
      </c>
      <c r="AE4787" s="64">
        <v>36708</v>
      </c>
      <c r="AF4787" s="68" t="s">
        <v>1849</v>
      </c>
      <c r="AG4787" s="66" t="s">
        <v>1854</v>
      </c>
      <c r="AH4787" s="74">
        <v>3.9449999999999998</v>
      </c>
      <c r="AI4787" s="68" t="s">
        <v>2254</v>
      </c>
      <c r="AJ4787" s="67">
        <v>0</v>
      </c>
      <c r="AK4787" s="69">
        <v>-155000</v>
      </c>
    </row>
    <row r="4788" spans="30:37" ht="11.25" x14ac:dyDescent="0.2">
      <c r="AD4788" s="63">
        <v>36697</v>
      </c>
      <c r="AE4788" s="64">
        <v>36708</v>
      </c>
      <c r="AF4788" s="68" t="s">
        <v>1849</v>
      </c>
      <c r="AG4788" s="66" t="s">
        <v>1855</v>
      </c>
      <c r="AH4788" s="74">
        <v>3.895</v>
      </c>
      <c r="AI4788" s="68" t="s">
        <v>2254</v>
      </c>
      <c r="AJ4788" s="67">
        <v>0</v>
      </c>
      <c r="AK4788" s="69">
        <v>-310000</v>
      </c>
    </row>
    <row r="4789" spans="30:37" ht="11.25" x14ac:dyDescent="0.2">
      <c r="AD4789" s="63">
        <v>36697</v>
      </c>
      <c r="AE4789" s="64">
        <v>36708</v>
      </c>
      <c r="AF4789" s="68" t="s">
        <v>1849</v>
      </c>
      <c r="AG4789" s="66" t="s">
        <v>1856</v>
      </c>
      <c r="AH4789" s="74">
        <v>3.895</v>
      </c>
      <c r="AI4789" s="68" t="s">
        <v>2254</v>
      </c>
      <c r="AJ4789" s="67">
        <v>0</v>
      </c>
      <c r="AK4789" s="69">
        <v>-310000</v>
      </c>
    </row>
    <row r="4790" spans="30:37" ht="11.25" x14ac:dyDescent="0.2">
      <c r="AD4790" s="63">
        <v>36697</v>
      </c>
      <c r="AE4790" s="64">
        <v>36708</v>
      </c>
      <c r="AF4790" s="68" t="s">
        <v>1849</v>
      </c>
      <c r="AG4790" s="66" t="s">
        <v>1857</v>
      </c>
      <c r="AH4790" s="74">
        <v>3.94</v>
      </c>
      <c r="AI4790" s="68" t="s">
        <v>2254</v>
      </c>
      <c r="AJ4790" s="67">
        <v>0</v>
      </c>
      <c r="AK4790" s="69">
        <v>155000</v>
      </c>
    </row>
    <row r="4791" spans="30:37" ht="11.25" x14ac:dyDescent="0.2">
      <c r="AD4791" s="63">
        <v>36697</v>
      </c>
      <c r="AE4791" s="64">
        <v>36708</v>
      </c>
      <c r="AF4791" s="68" t="s">
        <v>1849</v>
      </c>
      <c r="AG4791" s="66" t="s">
        <v>1858</v>
      </c>
      <c r="AH4791" s="74">
        <v>3.95</v>
      </c>
      <c r="AI4791" s="68" t="s">
        <v>2254</v>
      </c>
      <c r="AJ4791" s="67">
        <v>0</v>
      </c>
      <c r="AK4791" s="69">
        <v>-155000</v>
      </c>
    </row>
    <row r="4792" spans="30:37" ht="11.25" x14ac:dyDescent="0.2">
      <c r="AD4792" s="63">
        <v>36697</v>
      </c>
      <c r="AE4792" s="64">
        <v>36708</v>
      </c>
      <c r="AF4792" s="68" t="s">
        <v>1849</v>
      </c>
      <c r="AG4792" s="66" t="s">
        <v>1859</v>
      </c>
      <c r="AH4792" s="74">
        <v>3.9449999999999998</v>
      </c>
      <c r="AI4792" s="68" t="s">
        <v>2254</v>
      </c>
      <c r="AJ4792" s="67">
        <v>0</v>
      </c>
      <c r="AK4792" s="69">
        <v>-310000</v>
      </c>
    </row>
    <row r="4793" spans="30:37" ht="11.25" x14ac:dyDescent="0.2">
      <c r="AD4793" s="63">
        <v>36697</v>
      </c>
      <c r="AE4793" s="64">
        <v>36708</v>
      </c>
      <c r="AF4793" s="68" t="s">
        <v>1849</v>
      </c>
      <c r="AG4793" s="66" t="s">
        <v>1860</v>
      </c>
      <c r="AH4793" s="74">
        <v>3.9550000000000001</v>
      </c>
      <c r="AI4793" s="68" t="s">
        <v>2254</v>
      </c>
      <c r="AJ4793" s="67">
        <v>0</v>
      </c>
      <c r="AK4793" s="69">
        <v>-310000</v>
      </c>
    </row>
    <row r="4794" spans="30:37" ht="11.25" x14ac:dyDescent="0.2">
      <c r="AD4794" s="63">
        <v>36697</v>
      </c>
      <c r="AE4794" s="64">
        <v>36708</v>
      </c>
      <c r="AF4794" s="68" t="s">
        <v>1849</v>
      </c>
      <c r="AG4794" s="66" t="s">
        <v>1861</v>
      </c>
      <c r="AH4794" s="74">
        <v>3.95</v>
      </c>
      <c r="AI4794" s="68" t="s">
        <v>2254</v>
      </c>
      <c r="AJ4794" s="67">
        <v>0</v>
      </c>
      <c r="AK4794" s="69">
        <v>-310000</v>
      </c>
    </row>
    <row r="4795" spans="30:37" ht="11.25" x14ac:dyDescent="0.2">
      <c r="AD4795" s="63">
        <v>36697</v>
      </c>
      <c r="AE4795" s="64">
        <v>36708</v>
      </c>
      <c r="AF4795" s="68" t="s">
        <v>1849</v>
      </c>
      <c r="AG4795" s="66" t="s">
        <v>1862</v>
      </c>
      <c r="AH4795" s="74">
        <v>3.9449999999999998</v>
      </c>
      <c r="AI4795" s="68" t="s">
        <v>2254</v>
      </c>
      <c r="AJ4795" s="67">
        <v>0</v>
      </c>
      <c r="AK4795" s="69">
        <v>-310000</v>
      </c>
    </row>
    <row r="4796" spans="30:37" ht="11.25" x14ac:dyDescent="0.2">
      <c r="AD4796" s="63">
        <v>36697</v>
      </c>
      <c r="AE4796" s="64">
        <v>36708</v>
      </c>
      <c r="AF4796" s="68" t="s">
        <v>1849</v>
      </c>
      <c r="AG4796" s="66" t="s">
        <v>1863</v>
      </c>
      <c r="AH4796" s="74">
        <v>3.9449999999999998</v>
      </c>
      <c r="AI4796" s="68" t="s">
        <v>2254</v>
      </c>
      <c r="AJ4796" s="67">
        <v>0</v>
      </c>
      <c r="AK4796" s="69">
        <v>-310000</v>
      </c>
    </row>
    <row r="4797" spans="30:37" ht="11.25" x14ac:dyDescent="0.2">
      <c r="AD4797" s="63">
        <v>36697</v>
      </c>
      <c r="AE4797" s="64">
        <v>36708</v>
      </c>
      <c r="AF4797" s="68" t="s">
        <v>1849</v>
      </c>
      <c r="AG4797" s="66" t="s">
        <v>1864</v>
      </c>
      <c r="AH4797" s="74">
        <v>3.95</v>
      </c>
      <c r="AI4797" s="68" t="s">
        <v>2254</v>
      </c>
      <c r="AJ4797" s="67">
        <v>0</v>
      </c>
      <c r="AK4797" s="69">
        <v>-310000</v>
      </c>
    </row>
    <row r="4798" spans="30:37" ht="11.25" x14ac:dyDescent="0.2">
      <c r="AD4798" s="63">
        <v>36697</v>
      </c>
      <c r="AE4798" s="64">
        <v>36708</v>
      </c>
      <c r="AF4798" s="68" t="s">
        <v>1849</v>
      </c>
      <c r="AG4798" s="66" t="s">
        <v>1865</v>
      </c>
      <c r="AH4798" s="74">
        <v>3.9550000000000001</v>
      </c>
      <c r="AI4798" s="68" t="s">
        <v>2254</v>
      </c>
      <c r="AJ4798" s="67">
        <v>0</v>
      </c>
      <c r="AK4798" s="69">
        <v>-310000</v>
      </c>
    </row>
    <row r="4799" spans="30:37" ht="11.25" x14ac:dyDescent="0.2">
      <c r="AD4799" s="63">
        <v>36697</v>
      </c>
      <c r="AE4799" s="64">
        <v>36708</v>
      </c>
      <c r="AF4799" s="68" t="s">
        <v>1849</v>
      </c>
      <c r="AG4799" s="66" t="s">
        <v>1866</v>
      </c>
      <c r="AH4799" s="74">
        <v>3.96</v>
      </c>
      <c r="AI4799" s="68" t="s">
        <v>2254</v>
      </c>
      <c r="AJ4799" s="67">
        <v>0</v>
      </c>
      <c r="AK4799" s="69">
        <v>-310000</v>
      </c>
    </row>
    <row r="4800" spans="30:37" ht="11.25" x14ac:dyDescent="0.2">
      <c r="AD4800" s="63">
        <v>36697</v>
      </c>
      <c r="AE4800" s="64">
        <v>36708</v>
      </c>
      <c r="AF4800" s="68" t="s">
        <v>1849</v>
      </c>
      <c r="AG4800" s="66" t="s">
        <v>1867</v>
      </c>
      <c r="AH4800" s="74">
        <v>3.9649999999999999</v>
      </c>
      <c r="AI4800" s="68" t="s">
        <v>2254</v>
      </c>
      <c r="AJ4800" s="67">
        <v>0</v>
      </c>
      <c r="AK4800" s="69">
        <v>-310000</v>
      </c>
    </row>
    <row r="4801" spans="30:37" ht="11.25" x14ac:dyDescent="0.2">
      <c r="AD4801" s="63">
        <v>36697</v>
      </c>
      <c r="AE4801" s="64">
        <v>36708</v>
      </c>
      <c r="AF4801" s="68" t="s">
        <v>1849</v>
      </c>
      <c r="AG4801" s="66" t="s">
        <v>1868</v>
      </c>
      <c r="AH4801" s="74">
        <v>3.9750000000000001</v>
      </c>
      <c r="AI4801" s="68" t="s">
        <v>2254</v>
      </c>
      <c r="AJ4801" s="67">
        <v>0</v>
      </c>
      <c r="AK4801" s="69">
        <v>-155000</v>
      </c>
    </row>
    <row r="4802" spans="30:37" ht="11.25" x14ac:dyDescent="0.2">
      <c r="AD4802" s="63">
        <v>36697</v>
      </c>
      <c r="AE4802" s="64">
        <v>36708</v>
      </c>
      <c r="AF4802" s="68" t="s">
        <v>1849</v>
      </c>
      <c r="AG4802" s="66" t="s">
        <v>1869</v>
      </c>
      <c r="AH4802" s="74">
        <v>3.9849999999999999</v>
      </c>
      <c r="AI4802" s="68" t="s">
        <v>2254</v>
      </c>
      <c r="AJ4802" s="67">
        <v>0</v>
      </c>
      <c r="AK4802" s="69">
        <v>-155000</v>
      </c>
    </row>
    <row r="4803" spans="30:37" ht="11.25" x14ac:dyDescent="0.2">
      <c r="AD4803" s="63">
        <v>36697</v>
      </c>
      <c r="AE4803" s="64">
        <v>36708</v>
      </c>
      <c r="AF4803" s="68" t="s">
        <v>1849</v>
      </c>
      <c r="AG4803" s="66" t="s">
        <v>1870</v>
      </c>
      <c r="AH4803" s="74">
        <v>3.98</v>
      </c>
      <c r="AI4803" s="68" t="s">
        <v>2254</v>
      </c>
      <c r="AJ4803" s="67">
        <v>0</v>
      </c>
      <c r="AK4803" s="69">
        <v>-310000</v>
      </c>
    </row>
    <row r="4804" spans="30:37" ht="11.25" x14ac:dyDescent="0.2">
      <c r="AD4804" s="63">
        <v>36697</v>
      </c>
      <c r="AE4804" s="64">
        <v>36708</v>
      </c>
      <c r="AF4804" s="68" t="s">
        <v>1849</v>
      </c>
      <c r="AG4804" s="66" t="s">
        <v>1871</v>
      </c>
      <c r="AH4804" s="74">
        <v>3.9849999999999999</v>
      </c>
      <c r="AI4804" s="68" t="s">
        <v>2254</v>
      </c>
      <c r="AJ4804" s="67">
        <v>0</v>
      </c>
      <c r="AK4804" s="69">
        <v>-310000</v>
      </c>
    </row>
    <row r="4805" spans="30:37" ht="11.25" x14ac:dyDescent="0.2">
      <c r="AD4805" s="63">
        <v>36697</v>
      </c>
      <c r="AE4805" s="64">
        <v>36708</v>
      </c>
      <c r="AF4805" s="68" t="s">
        <v>1849</v>
      </c>
      <c r="AG4805" s="66" t="s">
        <v>1872</v>
      </c>
      <c r="AH4805" s="74">
        <v>4</v>
      </c>
      <c r="AI4805" s="68" t="s">
        <v>2254</v>
      </c>
      <c r="AJ4805" s="67">
        <v>0</v>
      </c>
      <c r="AK4805" s="69">
        <v>-310000</v>
      </c>
    </row>
    <row r="4806" spans="30:37" ht="11.25" x14ac:dyDescent="0.2">
      <c r="AD4806" s="63">
        <v>36697</v>
      </c>
      <c r="AE4806" s="64">
        <v>36708</v>
      </c>
      <c r="AF4806" s="68" t="s">
        <v>1849</v>
      </c>
      <c r="AG4806" s="66" t="s">
        <v>1873</v>
      </c>
      <c r="AH4806" s="74">
        <v>4.0199999999999996</v>
      </c>
      <c r="AI4806" s="68" t="s">
        <v>2254</v>
      </c>
      <c r="AJ4806" s="67">
        <v>0</v>
      </c>
      <c r="AK4806" s="69">
        <v>-155000</v>
      </c>
    </row>
    <row r="4807" spans="30:37" ht="11.25" x14ac:dyDescent="0.2">
      <c r="AD4807" s="63">
        <v>36697</v>
      </c>
      <c r="AE4807" s="64">
        <v>36708</v>
      </c>
      <c r="AF4807" s="68" t="s">
        <v>1849</v>
      </c>
      <c r="AG4807" s="66" t="s">
        <v>1874</v>
      </c>
      <c r="AH4807" s="74">
        <v>4.1150000000000002</v>
      </c>
      <c r="AI4807" s="68" t="s">
        <v>2254</v>
      </c>
      <c r="AJ4807" s="67">
        <v>0</v>
      </c>
      <c r="AK4807" s="69">
        <v>-155000</v>
      </c>
    </row>
    <row r="4808" spans="30:37" ht="11.25" x14ac:dyDescent="0.2">
      <c r="AD4808" s="63">
        <v>36697</v>
      </c>
      <c r="AE4808" s="64">
        <v>36708</v>
      </c>
      <c r="AF4808" s="68" t="s">
        <v>1849</v>
      </c>
      <c r="AG4808" s="66" t="s">
        <v>1875</v>
      </c>
      <c r="AH4808" s="74">
        <v>4.0549999999999997</v>
      </c>
      <c r="AI4808" s="68" t="s">
        <v>2254</v>
      </c>
      <c r="AJ4808" s="67">
        <v>0</v>
      </c>
      <c r="AK4808" s="69">
        <v>-310000</v>
      </c>
    </row>
    <row r="4809" spans="30:37" ht="11.25" x14ac:dyDescent="0.2">
      <c r="AD4809" s="63">
        <v>36697</v>
      </c>
      <c r="AE4809" s="64">
        <v>36708</v>
      </c>
      <c r="AF4809" s="68" t="s">
        <v>1849</v>
      </c>
      <c r="AG4809" s="66" t="s">
        <v>1876</v>
      </c>
      <c r="AH4809" s="74">
        <v>4.0999999999999996</v>
      </c>
      <c r="AI4809" s="68" t="s">
        <v>2254</v>
      </c>
      <c r="AJ4809" s="67">
        <v>0</v>
      </c>
      <c r="AK4809" s="69">
        <v>6700000</v>
      </c>
    </row>
    <row r="4810" spans="30:37" ht="11.25" x14ac:dyDescent="0.2">
      <c r="AD4810" s="63">
        <v>36698</v>
      </c>
      <c r="AE4810" s="64">
        <v>36708</v>
      </c>
      <c r="AF4810" s="68" t="s">
        <v>1877</v>
      </c>
      <c r="AG4810" s="66" t="s">
        <v>1878</v>
      </c>
      <c r="AH4810" s="74">
        <v>4.3550000000000004</v>
      </c>
      <c r="AI4810" s="68" t="s">
        <v>2254</v>
      </c>
      <c r="AJ4810" s="67">
        <v>0</v>
      </c>
      <c r="AK4810" s="69">
        <v>310000</v>
      </c>
    </row>
    <row r="4811" spans="30:37" ht="11.25" x14ac:dyDescent="0.2">
      <c r="AD4811" s="63">
        <v>36698</v>
      </c>
      <c r="AE4811" s="64">
        <v>36708</v>
      </c>
      <c r="AF4811" s="68" t="s">
        <v>1877</v>
      </c>
      <c r="AG4811" s="66" t="s">
        <v>1879</v>
      </c>
      <c r="AH4811" s="74">
        <v>4.34</v>
      </c>
      <c r="AI4811" s="68" t="s">
        <v>2254</v>
      </c>
      <c r="AJ4811" s="67">
        <v>0</v>
      </c>
      <c r="AK4811" s="69">
        <v>310000</v>
      </c>
    </row>
    <row r="4812" spans="30:37" ht="11.25" x14ac:dyDescent="0.2">
      <c r="AD4812" s="63">
        <v>36698</v>
      </c>
      <c r="AE4812" s="64">
        <v>36708</v>
      </c>
      <c r="AF4812" s="68" t="s">
        <v>1877</v>
      </c>
      <c r="AG4812" s="66" t="s">
        <v>1880</v>
      </c>
      <c r="AH4812" s="74">
        <v>4.3449999999999998</v>
      </c>
      <c r="AI4812" s="68" t="s">
        <v>2254</v>
      </c>
      <c r="AJ4812" s="67">
        <v>0</v>
      </c>
      <c r="AK4812" s="69">
        <v>310000</v>
      </c>
    </row>
    <row r="4813" spans="30:37" ht="11.25" x14ac:dyDescent="0.2">
      <c r="AD4813" s="63">
        <v>36698</v>
      </c>
      <c r="AE4813" s="64">
        <v>36708</v>
      </c>
      <c r="AF4813" s="68" t="s">
        <v>1877</v>
      </c>
      <c r="AG4813" s="66" t="s">
        <v>1881</v>
      </c>
      <c r="AH4813" s="74">
        <v>4.3550000000000004</v>
      </c>
      <c r="AI4813" s="68" t="s">
        <v>2254</v>
      </c>
      <c r="AJ4813" s="67">
        <v>0</v>
      </c>
      <c r="AK4813" s="69">
        <v>310000</v>
      </c>
    </row>
    <row r="4814" spans="30:37" ht="11.25" x14ac:dyDescent="0.2">
      <c r="AD4814" s="63">
        <v>36698</v>
      </c>
      <c r="AE4814" s="64">
        <v>36708</v>
      </c>
      <c r="AF4814" s="68" t="s">
        <v>1877</v>
      </c>
      <c r="AG4814" s="66" t="s">
        <v>1882</v>
      </c>
      <c r="AH4814" s="74">
        <v>4.33</v>
      </c>
      <c r="AI4814" s="68" t="s">
        <v>2254</v>
      </c>
      <c r="AJ4814" s="67">
        <v>0</v>
      </c>
      <c r="AK4814" s="69">
        <v>310000</v>
      </c>
    </row>
    <row r="4815" spans="30:37" ht="11.25" x14ac:dyDescent="0.2">
      <c r="AD4815" s="63">
        <v>36698</v>
      </c>
      <c r="AE4815" s="64">
        <v>36708</v>
      </c>
      <c r="AF4815" s="68" t="s">
        <v>1877</v>
      </c>
      <c r="AG4815" s="66" t="s">
        <v>1883</v>
      </c>
      <c r="AH4815" s="74">
        <v>4.2750000000000004</v>
      </c>
      <c r="AI4815" s="68" t="s">
        <v>2254</v>
      </c>
      <c r="AJ4815" s="67">
        <v>0</v>
      </c>
      <c r="AK4815" s="69">
        <v>310000</v>
      </c>
    </row>
    <row r="4816" spans="30:37" ht="11.25" x14ac:dyDescent="0.2">
      <c r="AD4816" s="63">
        <v>36698</v>
      </c>
      <c r="AE4816" s="64">
        <v>36708</v>
      </c>
      <c r="AF4816" s="68" t="s">
        <v>1877</v>
      </c>
      <c r="AG4816" s="66" t="s">
        <v>1884</v>
      </c>
      <c r="AH4816" s="74">
        <v>4.2850000000000001</v>
      </c>
      <c r="AI4816" s="68" t="s">
        <v>2254</v>
      </c>
      <c r="AJ4816" s="67">
        <v>0</v>
      </c>
      <c r="AK4816" s="69">
        <v>310000</v>
      </c>
    </row>
    <row r="4817" spans="30:37" ht="11.25" x14ac:dyDescent="0.2">
      <c r="AD4817" s="63">
        <v>36698</v>
      </c>
      <c r="AE4817" s="64">
        <v>36708</v>
      </c>
      <c r="AF4817" s="68" t="s">
        <v>1877</v>
      </c>
      <c r="AG4817" s="66" t="s">
        <v>1885</v>
      </c>
      <c r="AH4817" s="74">
        <v>4.2549999999999999</v>
      </c>
      <c r="AI4817" s="68" t="s">
        <v>2254</v>
      </c>
      <c r="AJ4817" s="67">
        <v>0</v>
      </c>
      <c r="AK4817" s="69">
        <v>310000</v>
      </c>
    </row>
    <row r="4818" spans="30:37" ht="11.25" x14ac:dyDescent="0.2">
      <c r="AD4818" s="63">
        <v>36698</v>
      </c>
      <c r="AE4818" s="64">
        <v>36708</v>
      </c>
      <c r="AF4818" s="68" t="s">
        <v>1877</v>
      </c>
      <c r="AG4818" s="66" t="s">
        <v>1886</v>
      </c>
      <c r="AH4818" s="74">
        <v>4.25</v>
      </c>
      <c r="AI4818" s="68" t="s">
        <v>2254</v>
      </c>
      <c r="AJ4818" s="67">
        <v>0</v>
      </c>
      <c r="AK4818" s="69">
        <v>310000</v>
      </c>
    </row>
    <row r="4819" spans="30:37" ht="11.25" x14ac:dyDescent="0.2">
      <c r="AD4819" s="63">
        <v>36698</v>
      </c>
      <c r="AE4819" s="64">
        <v>36708</v>
      </c>
      <c r="AF4819" s="68" t="s">
        <v>1877</v>
      </c>
      <c r="AG4819" s="66" t="s">
        <v>1980</v>
      </c>
      <c r="AH4819" s="74">
        <v>4.26</v>
      </c>
      <c r="AI4819" s="68" t="s">
        <v>2254</v>
      </c>
      <c r="AJ4819" s="67">
        <v>0</v>
      </c>
      <c r="AK4819" s="69">
        <v>310000</v>
      </c>
    </row>
    <row r="4820" spans="30:37" ht="11.25" x14ac:dyDescent="0.2">
      <c r="AD4820" s="63">
        <v>36698</v>
      </c>
      <c r="AE4820" s="64">
        <v>36708</v>
      </c>
      <c r="AF4820" s="68" t="s">
        <v>1877</v>
      </c>
      <c r="AG4820" s="66" t="s">
        <v>1981</v>
      </c>
      <c r="AH4820" s="74">
        <v>4.2949999999999999</v>
      </c>
      <c r="AI4820" s="68" t="s">
        <v>2254</v>
      </c>
      <c r="AJ4820" s="67">
        <v>0</v>
      </c>
      <c r="AK4820" s="69">
        <v>155000</v>
      </c>
    </row>
    <row r="4821" spans="30:37" ht="11.25" x14ac:dyDescent="0.2">
      <c r="AD4821" s="63">
        <v>36698</v>
      </c>
      <c r="AE4821" s="64">
        <v>36708</v>
      </c>
      <c r="AF4821" s="68" t="s">
        <v>1877</v>
      </c>
      <c r="AG4821" s="66" t="s">
        <v>1982</v>
      </c>
      <c r="AH4821" s="74">
        <v>4.1100000000000003</v>
      </c>
      <c r="AI4821" s="68" t="s">
        <v>2254</v>
      </c>
      <c r="AJ4821" s="67">
        <v>0</v>
      </c>
      <c r="AK4821" s="69">
        <v>-310000</v>
      </c>
    </row>
    <row r="4822" spans="30:37" ht="11.25" x14ac:dyDescent="0.2">
      <c r="AD4822" s="63">
        <v>36698</v>
      </c>
      <c r="AE4822" s="64">
        <v>36708</v>
      </c>
      <c r="AF4822" s="68" t="s">
        <v>1877</v>
      </c>
      <c r="AG4822" s="66" t="s">
        <v>1983</v>
      </c>
      <c r="AH4822" s="74">
        <v>4.085</v>
      </c>
      <c r="AI4822" s="68" t="s">
        <v>2254</v>
      </c>
      <c r="AJ4822" s="67">
        <v>0</v>
      </c>
      <c r="AK4822" s="69">
        <v>-310000</v>
      </c>
    </row>
    <row r="4823" spans="30:37" ht="11.25" x14ac:dyDescent="0.2">
      <c r="AD4823" s="63">
        <v>36698</v>
      </c>
      <c r="AE4823" s="64">
        <v>36708</v>
      </c>
      <c r="AF4823" s="68" t="s">
        <v>1877</v>
      </c>
      <c r="AG4823" s="66" t="s">
        <v>1984</v>
      </c>
      <c r="AH4823" s="74">
        <v>4.09</v>
      </c>
      <c r="AI4823" s="68" t="s">
        <v>2254</v>
      </c>
      <c r="AJ4823" s="67">
        <v>0</v>
      </c>
      <c r="AK4823" s="69">
        <v>-310000</v>
      </c>
    </row>
    <row r="4824" spans="30:37" ht="11.25" x14ac:dyDescent="0.2">
      <c r="AD4824" s="63">
        <v>36698</v>
      </c>
      <c r="AE4824" s="64">
        <v>36708</v>
      </c>
      <c r="AF4824" s="68" t="s">
        <v>1877</v>
      </c>
      <c r="AG4824" s="66" t="s">
        <v>1985</v>
      </c>
      <c r="AH4824" s="74">
        <v>4.1349999999999998</v>
      </c>
      <c r="AI4824" s="68" t="s">
        <v>2254</v>
      </c>
      <c r="AJ4824" s="67">
        <v>0</v>
      </c>
      <c r="AK4824" s="69">
        <v>-155000</v>
      </c>
    </row>
    <row r="4825" spans="30:37" ht="11.25" x14ac:dyDescent="0.2">
      <c r="AD4825" s="63">
        <v>36698</v>
      </c>
      <c r="AE4825" s="64">
        <v>36708</v>
      </c>
      <c r="AF4825" s="68" t="s">
        <v>1877</v>
      </c>
      <c r="AG4825" s="66" t="s">
        <v>1986</v>
      </c>
      <c r="AH4825" s="74">
        <v>4.375</v>
      </c>
      <c r="AI4825" s="68" t="s">
        <v>2254</v>
      </c>
      <c r="AJ4825" s="67">
        <v>0</v>
      </c>
      <c r="AK4825" s="69">
        <v>155000</v>
      </c>
    </row>
    <row r="4826" spans="30:37" ht="11.25" x14ac:dyDescent="0.2">
      <c r="AD4826" s="63">
        <v>36698</v>
      </c>
      <c r="AE4826" s="64">
        <v>36708</v>
      </c>
      <c r="AF4826" s="68" t="s">
        <v>1877</v>
      </c>
      <c r="AG4826" s="66" t="s">
        <v>1987</v>
      </c>
      <c r="AH4826" s="74">
        <v>4.29</v>
      </c>
      <c r="AI4826" s="68" t="s">
        <v>2254</v>
      </c>
      <c r="AJ4826" s="67">
        <v>0</v>
      </c>
      <c r="AK4826" s="69">
        <v>1000000</v>
      </c>
    </row>
    <row r="4827" spans="30:37" ht="11.25" x14ac:dyDescent="0.2">
      <c r="AD4827" s="63">
        <v>36698</v>
      </c>
      <c r="AE4827" s="64">
        <v>36708</v>
      </c>
      <c r="AF4827" s="68" t="s">
        <v>1877</v>
      </c>
      <c r="AG4827" s="66" t="s">
        <v>1988</v>
      </c>
      <c r="AH4827" s="74">
        <v>4.26</v>
      </c>
      <c r="AI4827" s="68" t="s">
        <v>2254</v>
      </c>
      <c r="AJ4827" s="67">
        <v>0</v>
      </c>
      <c r="AK4827" s="69">
        <v>1000000</v>
      </c>
    </row>
    <row r="4828" spans="30:37" ht="11.25" x14ac:dyDescent="0.2">
      <c r="AD4828" s="63">
        <v>36698</v>
      </c>
      <c r="AE4828" s="64">
        <v>36708</v>
      </c>
      <c r="AF4828" s="68" t="s">
        <v>1877</v>
      </c>
      <c r="AG4828" s="66" t="s">
        <v>1987</v>
      </c>
      <c r="AH4828" s="74">
        <v>4.1500000000000004</v>
      </c>
      <c r="AI4828" s="68" t="s">
        <v>2254</v>
      </c>
      <c r="AJ4828" s="67">
        <v>0</v>
      </c>
      <c r="AK4828" s="69">
        <v>-500000</v>
      </c>
    </row>
    <row r="4829" spans="30:37" ht="11.25" x14ac:dyDescent="0.2">
      <c r="AD4829" s="63">
        <v>36699</v>
      </c>
      <c r="AE4829" s="64">
        <v>36708</v>
      </c>
      <c r="AF4829" s="68" t="s">
        <v>1992</v>
      </c>
      <c r="AG4829" s="66" t="s">
        <v>1993</v>
      </c>
      <c r="AH4829" s="74">
        <v>4.4450000000000003</v>
      </c>
      <c r="AI4829" s="68" t="s">
        <v>2254</v>
      </c>
      <c r="AJ4829" s="67">
        <v>0</v>
      </c>
      <c r="AK4829" s="69">
        <v>310000</v>
      </c>
    </row>
    <row r="4830" spans="30:37" ht="11.25" x14ac:dyDescent="0.2">
      <c r="AD4830" s="63">
        <v>36699</v>
      </c>
      <c r="AE4830" s="64">
        <v>36708</v>
      </c>
      <c r="AF4830" s="68" t="s">
        <v>1992</v>
      </c>
      <c r="AG4830" s="66" t="s">
        <v>1994</v>
      </c>
      <c r="AH4830" s="74">
        <v>4.45</v>
      </c>
      <c r="AI4830" s="68" t="s">
        <v>2254</v>
      </c>
      <c r="AJ4830" s="67">
        <v>0</v>
      </c>
      <c r="AK4830" s="69">
        <v>310000</v>
      </c>
    </row>
    <row r="4831" spans="30:37" ht="11.25" x14ac:dyDescent="0.2">
      <c r="AD4831" s="63">
        <v>36699</v>
      </c>
      <c r="AE4831" s="64">
        <v>36708</v>
      </c>
      <c r="AF4831" s="68" t="s">
        <v>1992</v>
      </c>
      <c r="AG4831" s="66" t="s">
        <v>1995</v>
      </c>
      <c r="AH4831" s="74">
        <v>4.47</v>
      </c>
      <c r="AI4831" s="68" t="s">
        <v>2254</v>
      </c>
      <c r="AJ4831" s="67">
        <v>0</v>
      </c>
      <c r="AK4831" s="69">
        <v>155000</v>
      </c>
    </row>
    <row r="4832" spans="30:37" ht="11.25" x14ac:dyDescent="0.2">
      <c r="AD4832" s="63">
        <v>36699</v>
      </c>
      <c r="AE4832" s="64">
        <v>36708</v>
      </c>
      <c r="AF4832" s="68" t="s">
        <v>1992</v>
      </c>
      <c r="AG4832" s="66" t="s">
        <v>1996</v>
      </c>
      <c r="AH4832" s="74">
        <v>4.4749999999999996</v>
      </c>
      <c r="AI4832" s="68" t="s">
        <v>2254</v>
      </c>
      <c r="AJ4832" s="67">
        <v>0</v>
      </c>
      <c r="AK4832" s="69">
        <v>310000</v>
      </c>
    </row>
    <row r="4833" spans="30:37" ht="11.25" x14ac:dyDescent="0.2">
      <c r="AD4833" s="63">
        <v>36699</v>
      </c>
      <c r="AE4833" s="64">
        <v>36708</v>
      </c>
      <c r="AF4833" s="68" t="s">
        <v>1992</v>
      </c>
      <c r="AG4833" s="66" t="s">
        <v>1997</v>
      </c>
      <c r="AH4833" s="74">
        <v>4.46</v>
      </c>
      <c r="AI4833" s="68" t="s">
        <v>2254</v>
      </c>
      <c r="AJ4833" s="67">
        <v>0</v>
      </c>
      <c r="AK4833" s="69">
        <v>310000</v>
      </c>
    </row>
    <row r="4834" spans="30:37" ht="11.25" x14ac:dyDescent="0.2">
      <c r="AD4834" s="63">
        <v>36699</v>
      </c>
      <c r="AE4834" s="64">
        <v>36708</v>
      </c>
      <c r="AF4834" s="68" t="s">
        <v>1992</v>
      </c>
      <c r="AG4834" s="66" t="s">
        <v>1998</v>
      </c>
      <c r="AH4834" s="74">
        <v>4.4000000000000004</v>
      </c>
      <c r="AI4834" s="68" t="s">
        <v>2254</v>
      </c>
      <c r="AJ4834" s="67">
        <v>0</v>
      </c>
      <c r="AK4834" s="69">
        <v>1000000</v>
      </c>
    </row>
    <row r="4835" spans="30:37" ht="11.25" x14ac:dyDescent="0.2">
      <c r="AD4835" s="63">
        <v>36699</v>
      </c>
      <c r="AE4835" s="64">
        <v>36708</v>
      </c>
      <c r="AF4835" s="68" t="s">
        <v>1992</v>
      </c>
      <c r="AG4835" s="66" t="s">
        <v>1999</v>
      </c>
      <c r="AH4835" s="74">
        <v>4.55</v>
      </c>
      <c r="AI4835" s="68" t="s">
        <v>2254</v>
      </c>
      <c r="AJ4835" s="67">
        <v>0</v>
      </c>
      <c r="AK4835" s="69">
        <v>310000</v>
      </c>
    </row>
    <row r="4836" spans="30:37" ht="11.25" x14ac:dyDescent="0.2">
      <c r="AD4836" s="63">
        <v>36699</v>
      </c>
      <c r="AE4836" s="64">
        <v>36708</v>
      </c>
      <c r="AF4836" s="68" t="s">
        <v>1992</v>
      </c>
      <c r="AG4836" s="66" t="s">
        <v>2000</v>
      </c>
      <c r="AH4836" s="74">
        <v>4.5449999999999999</v>
      </c>
      <c r="AI4836" s="68" t="s">
        <v>2254</v>
      </c>
      <c r="AJ4836" s="67">
        <v>0</v>
      </c>
      <c r="AK4836" s="69">
        <v>310000</v>
      </c>
    </row>
    <row r="4837" spans="30:37" ht="11.25" x14ac:dyDescent="0.2">
      <c r="AD4837" s="63">
        <v>36699</v>
      </c>
      <c r="AE4837" s="64">
        <v>36708</v>
      </c>
      <c r="AF4837" s="68" t="s">
        <v>1992</v>
      </c>
      <c r="AG4837" s="66" t="s">
        <v>2003</v>
      </c>
      <c r="AH4837" s="74">
        <v>4.55</v>
      </c>
      <c r="AI4837" s="68" t="s">
        <v>2254</v>
      </c>
      <c r="AJ4837" s="67">
        <v>0</v>
      </c>
      <c r="AK4837" s="69">
        <v>1250000</v>
      </c>
    </row>
    <row r="4838" spans="30:37" ht="11.25" x14ac:dyDescent="0.2">
      <c r="AD4838" s="63">
        <v>36699</v>
      </c>
      <c r="AE4838" s="64">
        <v>36708</v>
      </c>
      <c r="AF4838" s="68" t="s">
        <v>1992</v>
      </c>
      <c r="AG4838" s="66" t="s">
        <v>2004</v>
      </c>
      <c r="AH4838" s="74">
        <v>4.54</v>
      </c>
      <c r="AI4838" s="68" t="s">
        <v>2254</v>
      </c>
      <c r="AJ4838" s="67">
        <v>0</v>
      </c>
      <c r="AK4838" s="69">
        <v>-1000000</v>
      </c>
    </row>
    <row r="4839" spans="30:37" ht="11.25" x14ac:dyDescent="0.2">
      <c r="AD4839" s="63">
        <v>36699</v>
      </c>
      <c r="AE4839" s="64">
        <v>36708</v>
      </c>
      <c r="AF4839" s="68" t="s">
        <v>1992</v>
      </c>
      <c r="AG4839" s="66" t="s">
        <v>2005</v>
      </c>
      <c r="AH4839" s="74">
        <v>4.5549999999999997</v>
      </c>
      <c r="AI4839" s="68" t="s">
        <v>2254</v>
      </c>
      <c r="AJ4839" s="67">
        <v>0</v>
      </c>
      <c r="AK4839" s="69">
        <v>-310000</v>
      </c>
    </row>
    <row r="4840" spans="30:37" ht="11.25" x14ac:dyDescent="0.2">
      <c r="AD4840" s="63">
        <v>36699</v>
      </c>
      <c r="AE4840" s="64">
        <v>36708</v>
      </c>
      <c r="AF4840" s="68" t="s">
        <v>1992</v>
      </c>
      <c r="AG4840" s="66" t="s">
        <v>2006</v>
      </c>
      <c r="AH4840" s="74">
        <v>4.5449999999999999</v>
      </c>
      <c r="AI4840" s="68" t="s">
        <v>2254</v>
      </c>
      <c r="AJ4840" s="67">
        <v>0</v>
      </c>
      <c r="AK4840" s="69">
        <v>-310000</v>
      </c>
    </row>
    <row r="4841" spans="30:37" ht="11.25" x14ac:dyDescent="0.2">
      <c r="AD4841" s="63">
        <v>36699</v>
      </c>
      <c r="AE4841" s="64">
        <v>36708</v>
      </c>
      <c r="AF4841" s="68" t="s">
        <v>1992</v>
      </c>
      <c r="AG4841" s="66" t="s">
        <v>2007</v>
      </c>
      <c r="AH4841" s="74">
        <v>4.5350000000000001</v>
      </c>
      <c r="AI4841" s="68" t="s">
        <v>2254</v>
      </c>
      <c r="AJ4841" s="67">
        <v>0</v>
      </c>
      <c r="AK4841" s="69">
        <v>-310000</v>
      </c>
    </row>
    <row r="4842" spans="30:37" ht="11.25" x14ac:dyDescent="0.2">
      <c r="AD4842" s="63">
        <v>36699</v>
      </c>
      <c r="AE4842" s="64">
        <v>36708</v>
      </c>
      <c r="AF4842" s="68" t="s">
        <v>1992</v>
      </c>
      <c r="AG4842" s="66" t="s">
        <v>2008</v>
      </c>
      <c r="AH4842" s="74">
        <v>4.5350000000000001</v>
      </c>
      <c r="AI4842" s="68" t="s">
        <v>2254</v>
      </c>
      <c r="AJ4842" s="67">
        <v>0</v>
      </c>
      <c r="AK4842" s="69">
        <v>-310000</v>
      </c>
    </row>
    <row r="4843" spans="30:37" ht="11.25" x14ac:dyDescent="0.2">
      <c r="AD4843" s="63">
        <v>36699</v>
      </c>
      <c r="AE4843" s="64">
        <v>36708</v>
      </c>
      <c r="AF4843" s="68" t="s">
        <v>1992</v>
      </c>
      <c r="AG4843" s="66" t="s">
        <v>2009</v>
      </c>
      <c r="AH4843" s="74">
        <v>4.5350000000000001</v>
      </c>
      <c r="AI4843" s="68" t="s">
        <v>2254</v>
      </c>
      <c r="AJ4843" s="67">
        <v>0</v>
      </c>
      <c r="AK4843" s="69">
        <v>-155000</v>
      </c>
    </row>
    <row r="4844" spans="30:37" ht="11.25" x14ac:dyDescent="0.2">
      <c r="AD4844" s="63">
        <v>36699</v>
      </c>
      <c r="AE4844" s="64">
        <v>36708</v>
      </c>
      <c r="AF4844" s="68" t="s">
        <v>1992</v>
      </c>
      <c r="AG4844" s="66" t="s">
        <v>2003</v>
      </c>
      <c r="AH4844" s="74">
        <v>4.47</v>
      </c>
      <c r="AI4844" s="68" t="s">
        <v>2254</v>
      </c>
      <c r="AJ4844" s="67">
        <v>0</v>
      </c>
      <c r="AK4844" s="69">
        <v>-1250000</v>
      </c>
    </row>
    <row r="4845" spans="30:37" ht="11.25" x14ac:dyDescent="0.2">
      <c r="AD4845" s="63">
        <v>36700</v>
      </c>
      <c r="AE4845" s="64">
        <v>36708</v>
      </c>
      <c r="AF4845" s="68" t="s">
        <v>2010</v>
      </c>
      <c r="AG4845" s="66" t="s">
        <v>2011</v>
      </c>
      <c r="AH4845" s="74">
        <v>4.55</v>
      </c>
      <c r="AI4845" s="68" t="s">
        <v>2280</v>
      </c>
      <c r="AJ4845" s="67">
        <v>0</v>
      </c>
      <c r="AK4845" s="69">
        <v>-8662000</v>
      </c>
    </row>
    <row r="4846" spans="30:37" ht="11.25" x14ac:dyDescent="0.2">
      <c r="AD4846" s="63">
        <v>36700</v>
      </c>
      <c r="AE4846" s="64">
        <v>36708</v>
      </c>
      <c r="AF4846" s="68" t="s">
        <v>2010</v>
      </c>
      <c r="AG4846" s="66" t="s">
        <v>2011</v>
      </c>
      <c r="AH4846" s="74">
        <v>4.55</v>
      </c>
      <c r="AI4846" s="68" t="s">
        <v>2254</v>
      </c>
      <c r="AJ4846" s="67">
        <v>0</v>
      </c>
      <c r="AK4846" s="69">
        <v>8662000</v>
      </c>
    </row>
    <row r="4847" spans="30:37" ht="11.25" x14ac:dyDescent="0.2">
      <c r="AD4847" s="63">
        <v>36700</v>
      </c>
      <c r="AE4847" s="64">
        <v>36708</v>
      </c>
      <c r="AF4847" s="68" t="s">
        <v>2010</v>
      </c>
      <c r="AG4847" s="66" t="s">
        <v>2066</v>
      </c>
      <c r="AH4847" s="74">
        <v>4.47</v>
      </c>
      <c r="AI4847" s="68" t="s">
        <v>2254</v>
      </c>
      <c r="AJ4847" s="67">
        <v>0</v>
      </c>
      <c r="AK4847" s="69">
        <v>1000000</v>
      </c>
    </row>
    <row r="4848" spans="30:37" ht="11.25" x14ac:dyDescent="0.2">
      <c r="AD4848" s="63">
        <v>36700</v>
      </c>
      <c r="AE4848" s="64">
        <v>36708</v>
      </c>
      <c r="AF4848" s="68" t="s">
        <v>2010</v>
      </c>
      <c r="AG4848" s="66" t="s">
        <v>2067</v>
      </c>
      <c r="AH4848" s="74">
        <v>4.53</v>
      </c>
      <c r="AI4848" s="68" t="s">
        <v>2254</v>
      </c>
      <c r="AJ4848" s="67">
        <v>0</v>
      </c>
      <c r="AK4848" s="69">
        <v>2625000</v>
      </c>
    </row>
    <row r="4849" spans="30:37" ht="11.25" x14ac:dyDescent="0.2">
      <c r="AD4849" s="63">
        <v>36700</v>
      </c>
      <c r="AE4849" s="64">
        <v>36708</v>
      </c>
      <c r="AF4849" s="68" t="s">
        <v>2010</v>
      </c>
      <c r="AG4849" s="66" t="s">
        <v>2068</v>
      </c>
      <c r="AH4849" s="74">
        <v>4.4550000000000001</v>
      </c>
      <c r="AI4849" s="68" t="s">
        <v>2254</v>
      </c>
      <c r="AJ4849" s="67">
        <v>0</v>
      </c>
      <c r="AK4849" s="69">
        <v>310000</v>
      </c>
    </row>
    <row r="4850" spans="30:37" ht="11.25" x14ac:dyDescent="0.2">
      <c r="AD4850" s="63">
        <v>36700</v>
      </c>
      <c r="AE4850" s="64">
        <v>36708</v>
      </c>
      <c r="AF4850" s="68" t="s">
        <v>2010</v>
      </c>
      <c r="AG4850" s="66" t="s">
        <v>2077</v>
      </c>
      <c r="AH4850" s="74">
        <v>4.45</v>
      </c>
      <c r="AI4850" s="68" t="s">
        <v>2254</v>
      </c>
      <c r="AJ4850" s="67">
        <v>0</v>
      </c>
      <c r="AK4850" s="69">
        <v>310000</v>
      </c>
    </row>
    <row r="4851" spans="30:37" ht="11.25" x14ac:dyDescent="0.2">
      <c r="AD4851" s="63">
        <v>36700</v>
      </c>
      <c r="AE4851" s="64">
        <v>36708</v>
      </c>
      <c r="AF4851" s="68" t="s">
        <v>2010</v>
      </c>
      <c r="AG4851" s="66" t="s">
        <v>2078</v>
      </c>
      <c r="AH4851" s="74">
        <v>4.4450000000000003</v>
      </c>
      <c r="AI4851" s="68" t="s">
        <v>2254</v>
      </c>
      <c r="AJ4851" s="67">
        <v>0</v>
      </c>
      <c r="AK4851" s="69">
        <v>310000</v>
      </c>
    </row>
    <row r="4852" spans="30:37" ht="11.25" x14ac:dyDescent="0.2">
      <c r="AD4852" s="63">
        <v>36700</v>
      </c>
      <c r="AE4852" s="64">
        <v>36708</v>
      </c>
      <c r="AF4852" s="68" t="s">
        <v>2010</v>
      </c>
      <c r="AG4852" s="66" t="s">
        <v>2079</v>
      </c>
      <c r="AH4852" s="74">
        <v>4.4649999999999999</v>
      </c>
      <c r="AI4852" s="68" t="s">
        <v>2254</v>
      </c>
      <c r="AJ4852" s="67">
        <v>0</v>
      </c>
      <c r="AK4852" s="69">
        <v>-310000</v>
      </c>
    </row>
    <row r="4853" spans="30:37" ht="11.25" x14ac:dyDescent="0.2">
      <c r="AD4853" s="63">
        <v>36700</v>
      </c>
      <c r="AE4853" s="64">
        <v>36708</v>
      </c>
      <c r="AF4853" s="68" t="s">
        <v>2010</v>
      </c>
      <c r="AG4853" s="66" t="s">
        <v>2080</v>
      </c>
      <c r="AH4853" s="74">
        <v>4.5049999999999999</v>
      </c>
      <c r="AI4853" s="68" t="s">
        <v>2254</v>
      </c>
      <c r="AJ4853" s="67">
        <v>0</v>
      </c>
      <c r="AK4853" s="69">
        <v>-310000</v>
      </c>
    </row>
    <row r="4854" spans="30:37" ht="11.25" x14ac:dyDescent="0.2">
      <c r="AD4854" s="63">
        <v>36700</v>
      </c>
      <c r="AE4854" s="64">
        <v>36708</v>
      </c>
      <c r="AF4854" s="68" t="s">
        <v>2010</v>
      </c>
      <c r="AG4854" s="66" t="s">
        <v>2081</v>
      </c>
      <c r="AH4854" s="74">
        <v>4.5149999999999997</v>
      </c>
      <c r="AI4854" s="68" t="s">
        <v>2254</v>
      </c>
      <c r="AJ4854" s="67">
        <v>0</v>
      </c>
      <c r="AK4854" s="69">
        <v>-155000</v>
      </c>
    </row>
    <row r="4855" spans="30:37" ht="11.25" x14ac:dyDescent="0.2">
      <c r="AD4855" s="63">
        <v>36700</v>
      </c>
      <c r="AE4855" s="64">
        <v>36708</v>
      </c>
      <c r="AF4855" s="68" t="s">
        <v>2010</v>
      </c>
      <c r="AG4855" s="66" t="s">
        <v>2082</v>
      </c>
      <c r="AH4855" s="74">
        <v>4.5149999999999997</v>
      </c>
      <c r="AI4855" s="68" t="s">
        <v>2254</v>
      </c>
      <c r="AJ4855" s="67">
        <v>0</v>
      </c>
      <c r="AK4855" s="69">
        <v>310000</v>
      </c>
    </row>
    <row r="4856" spans="30:37" ht="11.25" x14ac:dyDescent="0.2">
      <c r="AD4856" s="63">
        <v>36700</v>
      </c>
      <c r="AE4856" s="64">
        <v>36708</v>
      </c>
      <c r="AF4856" s="68" t="s">
        <v>2010</v>
      </c>
      <c r="AG4856" s="66" t="s">
        <v>2083</v>
      </c>
      <c r="AH4856" s="74">
        <v>4.4400000000000004</v>
      </c>
      <c r="AI4856" s="68" t="s">
        <v>2254</v>
      </c>
      <c r="AJ4856" s="67">
        <v>0</v>
      </c>
      <c r="AK4856" s="69">
        <v>-310000</v>
      </c>
    </row>
    <row r="4857" spans="30:37" ht="11.25" x14ac:dyDescent="0.2">
      <c r="AD4857" s="63">
        <v>36700</v>
      </c>
      <c r="AE4857" s="64">
        <v>36708</v>
      </c>
      <c r="AF4857" s="68" t="s">
        <v>2010</v>
      </c>
      <c r="AG4857" s="66" t="s">
        <v>2084</v>
      </c>
      <c r="AH4857" s="74">
        <v>4.46</v>
      </c>
      <c r="AI4857" s="68" t="s">
        <v>2254</v>
      </c>
      <c r="AJ4857" s="67">
        <v>0</v>
      </c>
      <c r="AK4857" s="69">
        <v>-310000</v>
      </c>
    </row>
    <row r="4858" spans="30:37" ht="11.25" x14ac:dyDescent="0.2">
      <c r="AD4858" s="63">
        <v>36700</v>
      </c>
      <c r="AE4858" s="64">
        <v>36708</v>
      </c>
      <c r="AF4858" s="68" t="s">
        <v>2010</v>
      </c>
      <c r="AG4858" s="66" t="s">
        <v>2085</v>
      </c>
      <c r="AH4858" s="74">
        <v>4.4800000000000004</v>
      </c>
      <c r="AI4858" s="68" t="s">
        <v>2254</v>
      </c>
      <c r="AJ4858" s="67">
        <v>0</v>
      </c>
      <c r="AK4858" s="69">
        <v>-310000</v>
      </c>
    </row>
    <row r="4859" spans="30:37" ht="11.25" x14ac:dyDescent="0.2">
      <c r="AD4859" s="63">
        <v>36700</v>
      </c>
      <c r="AE4859" s="64">
        <v>36708</v>
      </c>
      <c r="AF4859" s="68" t="s">
        <v>2010</v>
      </c>
      <c r="AG4859" s="66" t="s">
        <v>2086</v>
      </c>
      <c r="AH4859" s="74">
        <v>4.4850000000000003</v>
      </c>
      <c r="AI4859" s="68" t="s">
        <v>2254</v>
      </c>
      <c r="AJ4859" s="67">
        <v>0</v>
      </c>
      <c r="AK4859" s="69">
        <v>-310000</v>
      </c>
    </row>
    <row r="4860" spans="30:37" ht="11.25" x14ac:dyDescent="0.2">
      <c r="AD4860" s="63">
        <v>36700</v>
      </c>
      <c r="AE4860" s="64">
        <v>36708</v>
      </c>
      <c r="AF4860" s="68" t="s">
        <v>2010</v>
      </c>
      <c r="AG4860" s="66" t="s">
        <v>2087</v>
      </c>
      <c r="AH4860" s="74">
        <v>4.4000000000000004</v>
      </c>
      <c r="AI4860" s="68" t="s">
        <v>2254</v>
      </c>
      <c r="AJ4860" s="67">
        <v>0</v>
      </c>
      <c r="AK4860" s="69">
        <v>-155000</v>
      </c>
    </row>
    <row r="4861" spans="30:37" ht="11.25" x14ac:dyDescent="0.2">
      <c r="AD4861" s="63">
        <v>36700</v>
      </c>
      <c r="AE4861" s="64">
        <v>36708</v>
      </c>
      <c r="AF4861" s="68" t="s">
        <v>2010</v>
      </c>
      <c r="AG4861" s="66" t="s">
        <v>2088</v>
      </c>
      <c r="AH4861" s="74">
        <v>4.41</v>
      </c>
      <c r="AI4861" s="68" t="s">
        <v>2254</v>
      </c>
      <c r="AJ4861" s="67">
        <v>0</v>
      </c>
      <c r="AK4861" s="69">
        <v>-155000</v>
      </c>
    </row>
    <row r="4862" spans="30:37" ht="11.25" x14ac:dyDescent="0.2">
      <c r="AD4862" s="63">
        <v>36700</v>
      </c>
      <c r="AE4862" s="64">
        <v>36708</v>
      </c>
      <c r="AF4862" s="68" t="s">
        <v>2010</v>
      </c>
      <c r="AG4862" s="66" t="s">
        <v>2089</v>
      </c>
      <c r="AH4862" s="74">
        <v>4.38</v>
      </c>
      <c r="AI4862" s="68" t="s">
        <v>2254</v>
      </c>
      <c r="AJ4862" s="67">
        <v>0</v>
      </c>
      <c r="AK4862" s="69">
        <v>155000</v>
      </c>
    </row>
    <row r="4863" spans="30:37" ht="11.25" x14ac:dyDescent="0.2">
      <c r="AD4863" s="63">
        <v>36700</v>
      </c>
      <c r="AE4863" s="64">
        <v>36708</v>
      </c>
      <c r="AF4863" s="68" t="s">
        <v>2010</v>
      </c>
      <c r="AG4863" s="66" t="s">
        <v>2090</v>
      </c>
      <c r="AH4863" s="74">
        <v>4.3949999999999996</v>
      </c>
      <c r="AI4863" s="68" t="s">
        <v>2254</v>
      </c>
      <c r="AJ4863" s="67">
        <v>0</v>
      </c>
      <c r="AK4863" s="69">
        <v>155000</v>
      </c>
    </row>
    <row r="4864" spans="30:37" ht="11.25" x14ac:dyDescent="0.2">
      <c r="AD4864" s="63">
        <v>36700</v>
      </c>
      <c r="AE4864" s="64">
        <v>36708</v>
      </c>
      <c r="AF4864" s="68" t="s">
        <v>2010</v>
      </c>
      <c r="AG4864" s="66" t="s">
        <v>2091</v>
      </c>
      <c r="AH4864" s="74">
        <v>4.41</v>
      </c>
      <c r="AI4864" s="68" t="s">
        <v>2254</v>
      </c>
      <c r="AJ4864" s="67">
        <v>0</v>
      </c>
      <c r="AK4864" s="69">
        <v>155000</v>
      </c>
    </row>
    <row r="4865" spans="30:37" ht="11.25" x14ac:dyDescent="0.2">
      <c r="AD4865" s="63">
        <v>36700</v>
      </c>
      <c r="AE4865" s="64">
        <v>36708</v>
      </c>
      <c r="AF4865" s="68" t="s">
        <v>2010</v>
      </c>
      <c r="AG4865" s="66" t="s">
        <v>2092</v>
      </c>
      <c r="AH4865" s="74">
        <v>4.3899999999999997</v>
      </c>
      <c r="AI4865" s="68" t="s">
        <v>2254</v>
      </c>
      <c r="AJ4865" s="67">
        <v>0</v>
      </c>
      <c r="AK4865" s="69">
        <v>155000</v>
      </c>
    </row>
    <row r="4866" spans="30:37" ht="11.25" x14ac:dyDescent="0.2">
      <c r="AD4866" s="63">
        <v>36700</v>
      </c>
      <c r="AE4866" s="64">
        <v>36708</v>
      </c>
      <c r="AF4866" s="68" t="s">
        <v>2010</v>
      </c>
      <c r="AG4866" s="66" t="s">
        <v>2093</v>
      </c>
      <c r="AH4866" s="74">
        <v>4.43</v>
      </c>
      <c r="AI4866" s="68" t="s">
        <v>2254</v>
      </c>
      <c r="AJ4866" s="67">
        <v>0</v>
      </c>
      <c r="AK4866" s="69">
        <v>-155000</v>
      </c>
    </row>
    <row r="4867" spans="30:37" ht="11.25" x14ac:dyDescent="0.2">
      <c r="AD4867" s="63">
        <v>36700</v>
      </c>
      <c r="AE4867" s="64">
        <v>36708</v>
      </c>
      <c r="AF4867" s="68" t="s">
        <v>2010</v>
      </c>
      <c r="AG4867" s="66" t="s">
        <v>2094</v>
      </c>
      <c r="AH4867" s="74">
        <v>4.43</v>
      </c>
      <c r="AI4867" s="68" t="s">
        <v>2254</v>
      </c>
      <c r="AJ4867" s="67">
        <v>0</v>
      </c>
      <c r="AK4867" s="69">
        <v>-155000</v>
      </c>
    </row>
    <row r="4868" spans="30:37" ht="11.25" x14ac:dyDescent="0.2">
      <c r="AD4868" s="63">
        <v>36703</v>
      </c>
      <c r="AE4868" s="64">
        <v>36708</v>
      </c>
      <c r="AF4868" s="68" t="s">
        <v>2069</v>
      </c>
      <c r="AG4868" s="66" t="s">
        <v>2070</v>
      </c>
      <c r="AH4868" s="74">
        <v>4.3600000000000003</v>
      </c>
      <c r="AI4868" s="68" t="s">
        <v>2254</v>
      </c>
      <c r="AJ4868" s="67">
        <v>0</v>
      </c>
      <c r="AK4868" s="69">
        <v>-310000</v>
      </c>
    </row>
    <row r="4869" spans="30:37" ht="11.25" x14ac:dyDescent="0.2">
      <c r="AD4869" s="63">
        <v>36703</v>
      </c>
      <c r="AE4869" s="64">
        <v>36708</v>
      </c>
      <c r="AF4869" s="68" t="s">
        <v>2069</v>
      </c>
      <c r="AG4869" s="66" t="s">
        <v>2071</v>
      </c>
      <c r="AH4869" s="74">
        <v>4.3499999999999996</v>
      </c>
      <c r="AI4869" s="68" t="s">
        <v>2254</v>
      </c>
      <c r="AJ4869" s="67">
        <v>0</v>
      </c>
      <c r="AK4869" s="69">
        <v>-310000</v>
      </c>
    </row>
    <row r="4870" spans="30:37" ht="11.25" x14ac:dyDescent="0.2">
      <c r="AD4870" s="63">
        <v>36703</v>
      </c>
      <c r="AE4870" s="64">
        <v>36708</v>
      </c>
      <c r="AF4870" s="68" t="s">
        <v>2069</v>
      </c>
      <c r="AG4870" s="66" t="s">
        <v>2072</v>
      </c>
      <c r="AH4870" s="74">
        <v>4.335</v>
      </c>
      <c r="AI4870" s="68" t="s">
        <v>2254</v>
      </c>
      <c r="AJ4870" s="67">
        <v>0</v>
      </c>
      <c r="AK4870" s="69">
        <v>310000</v>
      </c>
    </row>
    <row r="4871" spans="30:37" ht="11.25" x14ac:dyDescent="0.2">
      <c r="AD4871" s="63">
        <v>36703</v>
      </c>
      <c r="AE4871" s="64">
        <v>36708</v>
      </c>
      <c r="AF4871" s="68" t="s">
        <v>2069</v>
      </c>
      <c r="AG4871" s="66" t="s">
        <v>2073</v>
      </c>
      <c r="AH4871" s="74">
        <v>4.33</v>
      </c>
      <c r="AI4871" s="68" t="s">
        <v>2254</v>
      </c>
      <c r="AJ4871" s="67">
        <v>0</v>
      </c>
      <c r="AK4871" s="69">
        <v>310000</v>
      </c>
    </row>
    <row r="4872" spans="30:37" ht="11.25" x14ac:dyDescent="0.2">
      <c r="AD4872" s="63">
        <v>36703</v>
      </c>
      <c r="AE4872" s="64">
        <v>36708</v>
      </c>
      <c r="AF4872" s="68" t="s">
        <v>2069</v>
      </c>
      <c r="AG4872" s="66" t="s">
        <v>2074</v>
      </c>
      <c r="AH4872" s="74">
        <v>4.3499999999999996</v>
      </c>
      <c r="AI4872" s="68" t="s">
        <v>2254</v>
      </c>
      <c r="AJ4872" s="67">
        <v>0</v>
      </c>
      <c r="AK4872" s="69">
        <v>-2000000</v>
      </c>
    </row>
    <row r="4873" spans="30:37" ht="11.25" x14ac:dyDescent="0.2">
      <c r="AD4873" s="63">
        <v>36703</v>
      </c>
      <c r="AE4873" s="64">
        <v>36708</v>
      </c>
      <c r="AF4873" s="68" t="s">
        <v>2069</v>
      </c>
      <c r="AG4873" s="66" t="s">
        <v>2075</v>
      </c>
      <c r="AH4873" s="74">
        <v>4.34</v>
      </c>
      <c r="AI4873" s="68" t="s">
        <v>2254</v>
      </c>
      <c r="AJ4873" s="67">
        <v>0</v>
      </c>
      <c r="AK4873" s="69">
        <v>-310000</v>
      </c>
    </row>
    <row r="4874" spans="30:37" ht="11.25" x14ac:dyDescent="0.2">
      <c r="AD4874" s="63">
        <v>36703</v>
      </c>
      <c r="AE4874" s="64">
        <v>36708</v>
      </c>
      <c r="AF4874" s="68" t="s">
        <v>2069</v>
      </c>
      <c r="AG4874" s="66" t="s">
        <v>2076</v>
      </c>
      <c r="AH4874" s="74">
        <v>4.3650000000000002</v>
      </c>
      <c r="AI4874" s="68" t="s">
        <v>2254</v>
      </c>
      <c r="AJ4874" s="67">
        <v>0</v>
      </c>
      <c r="AK4874" s="69">
        <v>310000</v>
      </c>
    </row>
    <row r="4875" spans="30:37" ht="11.25" x14ac:dyDescent="0.2">
      <c r="AD4875" s="63">
        <v>36703</v>
      </c>
      <c r="AE4875" s="64">
        <v>36708</v>
      </c>
      <c r="AF4875" s="68" t="s">
        <v>2069</v>
      </c>
      <c r="AG4875" s="66" t="s">
        <v>2001</v>
      </c>
      <c r="AH4875" s="74">
        <v>4.5449999999999999</v>
      </c>
      <c r="AI4875" s="68" t="s">
        <v>2254</v>
      </c>
      <c r="AJ4875" s="67">
        <v>0</v>
      </c>
      <c r="AK4875" s="69">
        <v>-1000000</v>
      </c>
    </row>
    <row r="4876" spans="30:37" ht="11.25" x14ac:dyDescent="0.2">
      <c r="AD4876" s="63">
        <v>36703</v>
      </c>
      <c r="AE4876" s="64">
        <v>36708</v>
      </c>
      <c r="AF4876" s="68" t="s">
        <v>2069</v>
      </c>
      <c r="AG4876" s="66" t="s">
        <v>2002</v>
      </c>
      <c r="AH4876" s="74">
        <v>4.55</v>
      </c>
      <c r="AI4876" s="68" t="s">
        <v>2254</v>
      </c>
      <c r="AJ4876" s="67">
        <v>0</v>
      </c>
      <c r="AK4876" s="69">
        <v>-1000000</v>
      </c>
    </row>
    <row r="4877" spans="30:37" ht="11.25" x14ac:dyDescent="0.2">
      <c r="AD4877" s="63">
        <v>36704</v>
      </c>
      <c r="AE4877" s="64">
        <v>36708</v>
      </c>
      <c r="AF4877" s="68" t="s">
        <v>1889</v>
      </c>
      <c r="AG4877" s="66" t="s">
        <v>1890</v>
      </c>
      <c r="AH4877" s="74">
        <v>4.62</v>
      </c>
      <c r="AI4877" s="68" t="s">
        <v>2254</v>
      </c>
      <c r="AJ4877" s="67">
        <v>0</v>
      </c>
      <c r="AK4877" s="69">
        <v>310000</v>
      </c>
    </row>
    <row r="4878" spans="30:37" ht="11.25" x14ac:dyDescent="0.2">
      <c r="AD4878" s="63">
        <v>36704</v>
      </c>
      <c r="AE4878" s="64">
        <v>36708</v>
      </c>
      <c r="AF4878" s="68" t="s">
        <v>1889</v>
      </c>
      <c r="AG4878" s="66" t="s">
        <v>1910</v>
      </c>
      <c r="AH4878" s="74">
        <v>4.62</v>
      </c>
      <c r="AI4878" s="68" t="s">
        <v>2254</v>
      </c>
      <c r="AJ4878" s="67">
        <v>0</v>
      </c>
      <c r="AK4878" s="69">
        <v>310000</v>
      </c>
    </row>
    <row r="4879" spans="30:37" ht="11.25" x14ac:dyDescent="0.2">
      <c r="AD4879" s="63">
        <v>36704</v>
      </c>
      <c r="AE4879" s="64">
        <v>36708</v>
      </c>
      <c r="AF4879" s="68" t="s">
        <v>1889</v>
      </c>
      <c r="AG4879" s="66" t="s">
        <v>1911</v>
      </c>
      <c r="AH4879" s="74">
        <v>4.6150000000000002</v>
      </c>
      <c r="AI4879" s="68" t="s">
        <v>2254</v>
      </c>
      <c r="AJ4879" s="67">
        <v>0</v>
      </c>
      <c r="AK4879" s="69">
        <v>310000</v>
      </c>
    </row>
    <row r="4880" spans="30:37" ht="11.25" x14ac:dyDescent="0.2">
      <c r="AD4880" s="63">
        <v>36704</v>
      </c>
      <c r="AE4880" s="64">
        <v>36708</v>
      </c>
      <c r="AF4880" s="68" t="s">
        <v>1889</v>
      </c>
      <c r="AG4880" s="66" t="s">
        <v>1912</v>
      </c>
      <c r="AH4880" s="74">
        <v>4.6100000000000003</v>
      </c>
      <c r="AI4880" s="68" t="s">
        <v>2254</v>
      </c>
      <c r="AJ4880" s="67">
        <v>0</v>
      </c>
      <c r="AK4880" s="69">
        <v>310000</v>
      </c>
    </row>
    <row r="4881" spans="30:37" ht="11.25" x14ac:dyDescent="0.2">
      <c r="AD4881" s="63">
        <v>36704</v>
      </c>
      <c r="AE4881" s="64">
        <v>36708</v>
      </c>
      <c r="AF4881" s="68" t="s">
        <v>1889</v>
      </c>
      <c r="AG4881" s="66" t="s">
        <v>1913</v>
      </c>
      <c r="AH4881" s="74">
        <v>4.67</v>
      </c>
      <c r="AI4881" s="68" t="s">
        <v>2254</v>
      </c>
      <c r="AJ4881" s="67">
        <v>0</v>
      </c>
      <c r="AK4881" s="69">
        <v>-1000000</v>
      </c>
    </row>
    <row r="4882" spans="30:37" ht="11.25" x14ac:dyDescent="0.2">
      <c r="AD4882" s="63">
        <v>36704</v>
      </c>
      <c r="AE4882" s="64">
        <v>36708</v>
      </c>
      <c r="AF4882" s="68" t="s">
        <v>1889</v>
      </c>
      <c r="AG4882" s="66" t="s">
        <v>1914</v>
      </c>
      <c r="AH4882" s="74">
        <v>4.7</v>
      </c>
      <c r="AI4882" s="68" t="s">
        <v>2254</v>
      </c>
      <c r="AJ4882" s="67">
        <v>0</v>
      </c>
      <c r="AK4882" s="69">
        <v>-1000000</v>
      </c>
    </row>
    <row r="4883" spans="30:37" ht="11.25" x14ac:dyDescent="0.2">
      <c r="AD4883" s="63">
        <v>36704</v>
      </c>
      <c r="AE4883" s="64">
        <v>36708</v>
      </c>
      <c r="AF4883" s="68" t="s">
        <v>1889</v>
      </c>
      <c r="AG4883" s="66" t="s">
        <v>1915</v>
      </c>
      <c r="AH4883" s="74">
        <v>4.68</v>
      </c>
      <c r="AI4883" s="68" t="s">
        <v>2254</v>
      </c>
      <c r="AJ4883" s="67">
        <v>0</v>
      </c>
      <c r="AK4883" s="69">
        <v>200000</v>
      </c>
    </row>
    <row r="4884" spans="30:37" ht="11.25" x14ac:dyDescent="0.2">
      <c r="AD4884" s="63">
        <v>36704</v>
      </c>
      <c r="AE4884" s="64">
        <v>36708</v>
      </c>
      <c r="AF4884" s="68" t="s">
        <v>1889</v>
      </c>
      <c r="AG4884" s="66" t="s">
        <v>1915</v>
      </c>
      <c r="AH4884" s="74">
        <v>4.6900000000000004</v>
      </c>
      <c r="AI4884" s="68" t="s">
        <v>2254</v>
      </c>
      <c r="AJ4884" s="67">
        <v>0</v>
      </c>
      <c r="AK4884" s="69">
        <v>1000000</v>
      </c>
    </row>
    <row r="4885" spans="30:37" ht="11.25" x14ac:dyDescent="0.2">
      <c r="AD4885" s="63">
        <v>36704</v>
      </c>
      <c r="AE4885" s="64">
        <v>36708</v>
      </c>
      <c r="AF4885" s="68" t="s">
        <v>1889</v>
      </c>
      <c r="AG4885" s="66" t="s">
        <v>1916</v>
      </c>
      <c r="AH4885" s="74">
        <v>4.6859999999999999</v>
      </c>
      <c r="AI4885" s="68" t="s">
        <v>2254</v>
      </c>
      <c r="AJ4885" s="67">
        <v>0</v>
      </c>
      <c r="AK4885" s="69">
        <v>-440000</v>
      </c>
    </row>
    <row r="4886" spans="30:37" ht="11.25" x14ac:dyDescent="0.2">
      <c r="AD4886" s="63">
        <v>36704</v>
      </c>
      <c r="AE4886" s="64">
        <v>36708</v>
      </c>
      <c r="AF4886" s="68" t="s">
        <v>1889</v>
      </c>
      <c r="AG4886" s="66" t="s">
        <v>1917</v>
      </c>
      <c r="AH4886" s="74">
        <v>4.6749999999999998</v>
      </c>
      <c r="AI4886" s="68" t="s">
        <v>2254</v>
      </c>
      <c r="AJ4886" s="67">
        <v>0</v>
      </c>
      <c r="AK4886" s="69">
        <v>-155000</v>
      </c>
    </row>
    <row r="4887" spans="30:37" ht="11.25" x14ac:dyDescent="0.2">
      <c r="AD4887" s="63">
        <v>36704</v>
      </c>
      <c r="AE4887" s="64">
        <v>36708</v>
      </c>
      <c r="AF4887" s="68" t="s">
        <v>1889</v>
      </c>
      <c r="AG4887" s="66" t="s">
        <v>1918</v>
      </c>
      <c r="AH4887" s="74">
        <v>4.6849999999999996</v>
      </c>
      <c r="AI4887" s="68" t="s">
        <v>2254</v>
      </c>
      <c r="AJ4887" s="67">
        <v>0</v>
      </c>
      <c r="AK4887" s="69">
        <v>-155000</v>
      </c>
    </row>
    <row r="4888" spans="30:37" ht="11.25" x14ac:dyDescent="0.2">
      <c r="AD4888" s="63">
        <v>36704</v>
      </c>
      <c r="AE4888" s="64">
        <v>36708</v>
      </c>
      <c r="AF4888" s="68" t="s">
        <v>1889</v>
      </c>
      <c r="AG4888" s="66" t="s">
        <v>1919</v>
      </c>
      <c r="AH4888" s="74">
        <v>4.6849999999999996</v>
      </c>
      <c r="AI4888" s="68" t="s">
        <v>2254</v>
      </c>
      <c r="AJ4888" s="67">
        <v>0</v>
      </c>
      <c r="AK4888" s="69">
        <v>-155000</v>
      </c>
    </row>
    <row r="4889" spans="30:37" ht="11.25" x14ac:dyDescent="0.2">
      <c r="AD4889" s="63">
        <v>36704</v>
      </c>
      <c r="AE4889" s="64">
        <v>36708</v>
      </c>
      <c r="AF4889" s="68" t="s">
        <v>1889</v>
      </c>
      <c r="AG4889" s="66" t="s">
        <v>1920</v>
      </c>
      <c r="AH4889" s="74">
        <v>4.6500000000000004</v>
      </c>
      <c r="AI4889" s="68" t="s">
        <v>2254</v>
      </c>
      <c r="AJ4889" s="67">
        <v>0</v>
      </c>
      <c r="AK4889" s="69">
        <v>-310000</v>
      </c>
    </row>
    <row r="4890" spans="30:37" ht="11.25" x14ac:dyDescent="0.2">
      <c r="AD4890" s="63">
        <v>36704</v>
      </c>
      <c r="AE4890" s="64">
        <v>36708</v>
      </c>
      <c r="AF4890" s="68" t="s">
        <v>1889</v>
      </c>
      <c r="AG4890" s="66" t="s">
        <v>1921</v>
      </c>
      <c r="AH4890" s="74">
        <v>4.66</v>
      </c>
      <c r="AI4890" s="68" t="s">
        <v>2254</v>
      </c>
      <c r="AJ4890" s="67">
        <v>0</v>
      </c>
      <c r="AK4890" s="69">
        <v>-310000</v>
      </c>
    </row>
    <row r="4891" spans="30:37" ht="11.25" x14ac:dyDescent="0.2">
      <c r="AD4891" s="63">
        <v>36704</v>
      </c>
      <c r="AE4891" s="64">
        <v>36708</v>
      </c>
      <c r="AF4891" s="68" t="s">
        <v>1889</v>
      </c>
      <c r="AG4891" s="66" t="s">
        <v>1922</v>
      </c>
      <c r="AH4891" s="74">
        <v>4.6500000000000004</v>
      </c>
      <c r="AI4891" s="68" t="s">
        <v>2254</v>
      </c>
      <c r="AJ4891" s="67">
        <v>0</v>
      </c>
      <c r="AK4891" s="69">
        <v>-310000</v>
      </c>
    </row>
    <row r="4892" spans="30:37" ht="11.25" x14ac:dyDescent="0.2">
      <c r="AD4892" s="63">
        <v>36704</v>
      </c>
      <c r="AE4892" s="64">
        <v>36708</v>
      </c>
      <c r="AF4892" s="68" t="s">
        <v>1889</v>
      </c>
      <c r="AG4892" s="66" t="s">
        <v>1923</v>
      </c>
      <c r="AH4892" s="74">
        <v>4.66</v>
      </c>
      <c r="AI4892" s="68" t="s">
        <v>2254</v>
      </c>
      <c r="AJ4892" s="67">
        <v>0</v>
      </c>
      <c r="AK4892" s="69">
        <v>-155000</v>
      </c>
    </row>
    <row r="4893" spans="30:37" ht="11.25" x14ac:dyDescent="0.2">
      <c r="AD4893" s="63">
        <v>36704</v>
      </c>
      <c r="AE4893" s="64">
        <v>36708</v>
      </c>
      <c r="AF4893" s="68" t="s">
        <v>1889</v>
      </c>
      <c r="AG4893" s="66" t="s">
        <v>1924</v>
      </c>
      <c r="AH4893" s="74">
        <v>4.665</v>
      </c>
      <c r="AI4893" s="68" t="s">
        <v>2254</v>
      </c>
      <c r="AJ4893" s="67">
        <v>0</v>
      </c>
      <c r="AK4893" s="69">
        <v>310000</v>
      </c>
    </row>
    <row r="4894" spans="30:37" ht="11.25" x14ac:dyDescent="0.2">
      <c r="AD4894" s="63">
        <v>36704</v>
      </c>
      <c r="AE4894" s="64">
        <v>36708</v>
      </c>
      <c r="AF4894" s="68" t="s">
        <v>1889</v>
      </c>
      <c r="AG4894" s="66" t="s">
        <v>1925</v>
      </c>
      <c r="AH4894" s="74">
        <v>4.68</v>
      </c>
      <c r="AI4894" s="68" t="s">
        <v>2254</v>
      </c>
      <c r="AJ4894" s="67">
        <v>0</v>
      </c>
      <c r="AK4894" s="69">
        <v>310000</v>
      </c>
    </row>
    <row r="4895" spans="30:37" ht="11.25" x14ac:dyDescent="0.2">
      <c r="AD4895" s="63">
        <v>36704</v>
      </c>
      <c r="AE4895" s="64">
        <v>36708</v>
      </c>
      <c r="AF4895" s="68" t="s">
        <v>1889</v>
      </c>
      <c r="AG4895" s="66" t="s">
        <v>1926</v>
      </c>
      <c r="AH4895" s="74">
        <v>4.6900000000000004</v>
      </c>
      <c r="AI4895" s="68" t="s">
        <v>2254</v>
      </c>
      <c r="AJ4895" s="67">
        <v>0</v>
      </c>
      <c r="AK4895" s="69">
        <v>310000</v>
      </c>
    </row>
    <row r="4896" spans="30:37" ht="11.25" x14ac:dyDescent="0.2">
      <c r="AD4896" s="63">
        <v>36704</v>
      </c>
      <c r="AE4896" s="64">
        <v>36708</v>
      </c>
      <c r="AF4896" s="68" t="s">
        <v>1889</v>
      </c>
      <c r="AG4896" s="66" t="s">
        <v>1927</v>
      </c>
      <c r="AH4896" s="74">
        <v>4.6900000000000004</v>
      </c>
      <c r="AI4896" s="68" t="s">
        <v>2254</v>
      </c>
      <c r="AJ4896" s="67">
        <v>0</v>
      </c>
      <c r="AK4896" s="69">
        <v>310000</v>
      </c>
    </row>
    <row r="4897" spans="30:37" ht="11.25" x14ac:dyDescent="0.2">
      <c r="AD4897" s="63">
        <v>36704</v>
      </c>
      <c r="AE4897" s="64">
        <v>36708</v>
      </c>
      <c r="AF4897" s="68" t="s">
        <v>1889</v>
      </c>
      <c r="AG4897" s="66" t="s">
        <v>1928</v>
      </c>
      <c r="AH4897" s="74">
        <v>4.7</v>
      </c>
      <c r="AI4897" s="68" t="s">
        <v>2254</v>
      </c>
      <c r="AJ4897" s="67">
        <v>0</v>
      </c>
      <c r="AK4897" s="69">
        <v>310000</v>
      </c>
    </row>
    <row r="4898" spans="30:37" ht="11.25" x14ac:dyDescent="0.2">
      <c r="AD4898" s="63">
        <v>36704</v>
      </c>
      <c r="AE4898" s="64">
        <v>36708</v>
      </c>
      <c r="AF4898" s="68" t="s">
        <v>1889</v>
      </c>
      <c r="AG4898" s="66" t="s">
        <v>1929</v>
      </c>
      <c r="AH4898" s="74">
        <v>4.7050000000000001</v>
      </c>
      <c r="AI4898" s="68" t="s">
        <v>2254</v>
      </c>
      <c r="AJ4898" s="67">
        <v>0</v>
      </c>
      <c r="AK4898" s="69">
        <v>310000</v>
      </c>
    </row>
    <row r="4899" spans="30:37" ht="11.25" x14ac:dyDescent="0.2">
      <c r="AD4899" s="63">
        <v>36704</v>
      </c>
      <c r="AE4899" s="64">
        <v>36708</v>
      </c>
      <c r="AF4899" s="68" t="s">
        <v>1889</v>
      </c>
      <c r="AG4899" s="66" t="s">
        <v>1930</v>
      </c>
      <c r="AH4899" s="74">
        <v>4.7</v>
      </c>
      <c r="AI4899" s="68" t="s">
        <v>2254</v>
      </c>
      <c r="AJ4899" s="67">
        <v>0</v>
      </c>
      <c r="AK4899" s="69">
        <v>310000</v>
      </c>
    </row>
    <row r="4900" spans="30:37" ht="11.25" x14ac:dyDescent="0.2">
      <c r="AD4900" s="63">
        <v>36704</v>
      </c>
      <c r="AE4900" s="64">
        <v>36708</v>
      </c>
      <c r="AF4900" s="68" t="s">
        <v>1889</v>
      </c>
      <c r="AG4900" s="66" t="s">
        <v>1974</v>
      </c>
      <c r="AH4900" s="74">
        <v>4.6950000000000003</v>
      </c>
      <c r="AI4900" s="68" t="s">
        <v>2254</v>
      </c>
      <c r="AJ4900" s="67">
        <v>0</v>
      </c>
      <c r="AK4900" s="69">
        <v>310000</v>
      </c>
    </row>
    <row r="4901" spans="30:37" ht="11.25" x14ac:dyDescent="0.2">
      <c r="AD4901" s="63">
        <v>36704</v>
      </c>
      <c r="AE4901" s="64">
        <v>36708</v>
      </c>
      <c r="AF4901" s="68" t="s">
        <v>1889</v>
      </c>
      <c r="AG4901" s="66" t="s">
        <v>1975</v>
      </c>
      <c r="AH4901" s="74">
        <v>4.6849999999999996</v>
      </c>
      <c r="AI4901" s="68" t="s">
        <v>2254</v>
      </c>
      <c r="AJ4901" s="67">
        <v>0</v>
      </c>
      <c r="AK4901" s="69">
        <v>310000</v>
      </c>
    </row>
    <row r="4902" spans="30:37" ht="11.25" x14ac:dyDescent="0.2">
      <c r="AD4902" s="63">
        <v>36704</v>
      </c>
      <c r="AE4902" s="64">
        <v>36708</v>
      </c>
      <c r="AF4902" s="68" t="s">
        <v>1889</v>
      </c>
      <c r="AG4902" s="66" t="s">
        <v>1976</v>
      </c>
      <c r="AH4902" s="74">
        <v>4.67</v>
      </c>
      <c r="AI4902" s="68" t="s">
        <v>2254</v>
      </c>
      <c r="AJ4902" s="67">
        <v>0</v>
      </c>
      <c r="AK4902" s="69">
        <v>-310000</v>
      </c>
    </row>
    <row r="4903" spans="30:37" ht="11.25" x14ac:dyDescent="0.2">
      <c r="AD4903" s="63">
        <v>36704</v>
      </c>
      <c r="AE4903" s="64">
        <v>36708</v>
      </c>
      <c r="AF4903" s="68" t="s">
        <v>1889</v>
      </c>
      <c r="AG4903" s="66" t="s">
        <v>1977</v>
      </c>
      <c r="AH4903" s="74">
        <v>4.67</v>
      </c>
      <c r="AI4903" s="68" t="s">
        <v>2254</v>
      </c>
      <c r="AJ4903" s="67">
        <v>0</v>
      </c>
      <c r="AK4903" s="69">
        <v>-310000</v>
      </c>
    </row>
    <row r="4904" spans="30:37" ht="11.25" x14ac:dyDescent="0.2">
      <c r="AD4904" s="63">
        <v>36704</v>
      </c>
      <c r="AE4904" s="64">
        <v>36708</v>
      </c>
      <c r="AF4904" s="68" t="s">
        <v>1889</v>
      </c>
      <c r="AG4904" s="66" t="s">
        <v>1978</v>
      </c>
      <c r="AH4904" s="74">
        <v>4.6500000000000004</v>
      </c>
      <c r="AI4904" s="68" t="s">
        <v>2254</v>
      </c>
      <c r="AJ4904" s="67">
        <v>0</v>
      </c>
      <c r="AK4904" s="69">
        <v>310000</v>
      </c>
    </row>
    <row r="4905" spans="30:37" ht="11.25" x14ac:dyDescent="0.2">
      <c r="AD4905" s="63">
        <v>36704</v>
      </c>
      <c r="AE4905" s="64">
        <v>36708</v>
      </c>
      <c r="AF4905" s="68" t="s">
        <v>1889</v>
      </c>
      <c r="AG4905" s="66" t="s">
        <v>1979</v>
      </c>
      <c r="AH4905" s="74">
        <v>4.665</v>
      </c>
      <c r="AI4905" s="68" t="s">
        <v>2254</v>
      </c>
      <c r="AJ4905" s="67">
        <v>0</v>
      </c>
      <c r="AK4905" s="69">
        <v>310000</v>
      </c>
    </row>
    <row r="4906" spans="30:37" ht="11.25" x14ac:dyDescent="0.2">
      <c r="AD4906" s="63">
        <v>36705</v>
      </c>
      <c r="AE4906" s="64">
        <v>36708</v>
      </c>
      <c r="AF4906" s="68" t="s">
        <v>1797</v>
      </c>
      <c r="AG4906" s="66" t="s">
        <v>1798</v>
      </c>
      <c r="AH4906" s="74">
        <v>4.4649999999999999</v>
      </c>
      <c r="AI4906" s="68" t="s">
        <v>2254</v>
      </c>
      <c r="AJ4906" s="67">
        <v>0</v>
      </c>
      <c r="AK4906" s="69">
        <v>310000</v>
      </c>
    </row>
    <row r="4907" spans="30:37" ht="11.25" x14ac:dyDescent="0.2">
      <c r="AD4907" s="63">
        <v>36705</v>
      </c>
      <c r="AE4907" s="64">
        <v>36708</v>
      </c>
      <c r="AF4907" s="68" t="s">
        <v>1797</v>
      </c>
      <c r="AG4907" s="66" t="s">
        <v>1799</v>
      </c>
      <c r="AH4907" s="74">
        <v>4.4649999999999999</v>
      </c>
      <c r="AI4907" s="68" t="s">
        <v>2254</v>
      </c>
      <c r="AJ4907" s="67">
        <v>0</v>
      </c>
      <c r="AK4907" s="69">
        <v>310000</v>
      </c>
    </row>
    <row r="4908" spans="30:37" ht="11.25" x14ac:dyDescent="0.2">
      <c r="AD4908" s="63">
        <v>36705</v>
      </c>
      <c r="AE4908" s="64">
        <v>36708</v>
      </c>
      <c r="AF4908" s="68" t="s">
        <v>1797</v>
      </c>
      <c r="AG4908" s="66" t="s">
        <v>1800</v>
      </c>
      <c r="AH4908" s="74">
        <v>4.49</v>
      </c>
      <c r="AI4908" s="68" t="s">
        <v>2254</v>
      </c>
      <c r="AJ4908" s="67">
        <v>0</v>
      </c>
      <c r="AK4908" s="69">
        <v>155000</v>
      </c>
    </row>
    <row r="4909" spans="30:37" ht="11.25" x14ac:dyDescent="0.2">
      <c r="AD4909" s="63">
        <v>36705</v>
      </c>
      <c r="AE4909" s="64">
        <v>36708</v>
      </c>
      <c r="AF4909" s="68" t="s">
        <v>1797</v>
      </c>
      <c r="AG4909" s="66" t="s">
        <v>1801</v>
      </c>
      <c r="AH4909" s="74">
        <v>4.5</v>
      </c>
      <c r="AI4909" s="68" t="s">
        <v>2254</v>
      </c>
      <c r="AJ4909" s="67">
        <v>0</v>
      </c>
      <c r="AK4909" s="69">
        <v>155000</v>
      </c>
    </row>
    <row r="4910" spans="30:37" ht="11.25" x14ac:dyDescent="0.2">
      <c r="AD4910" s="63">
        <v>36705</v>
      </c>
      <c r="AE4910" s="64">
        <v>36708</v>
      </c>
      <c r="AF4910" s="68" t="s">
        <v>1797</v>
      </c>
      <c r="AG4910" s="66" t="s">
        <v>1802</v>
      </c>
      <c r="AH4910" s="74">
        <v>4.5250000000000004</v>
      </c>
      <c r="AI4910" s="68" t="s">
        <v>2254</v>
      </c>
      <c r="AJ4910" s="67">
        <v>0</v>
      </c>
      <c r="AK4910" s="69">
        <v>310000</v>
      </c>
    </row>
    <row r="4911" spans="30:37" ht="11.25" x14ac:dyDescent="0.2">
      <c r="AD4911" s="63">
        <v>36705</v>
      </c>
      <c r="AE4911" s="64">
        <v>36708</v>
      </c>
      <c r="AF4911" s="68" t="s">
        <v>1797</v>
      </c>
      <c r="AG4911" s="66" t="s">
        <v>1803</v>
      </c>
      <c r="AH4911" s="74">
        <v>4.5250000000000004</v>
      </c>
      <c r="AI4911" s="68" t="s">
        <v>2254</v>
      </c>
      <c r="AJ4911" s="67">
        <v>0</v>
      </c>
      <c r="AK4911" s="69">
        <v>310000</v>
      </c>
    </row>
    <row r="4912" spans="30:37" ht="11.25" x14ac:dyDescent="0.2">
      <c r="AD4912" s="63">
        <v>36705</v>
      </c>
      <c r="AE4912" s="64">
        <v>36708</v>
      </c>
      <c r="AF4912" s="68" t="s">
        <v>1797</v>
      </c>
      <c r="AG4912" s="66" t="s">
        <v>1804</v>
      </c>
      <c r="AH4912" s="74">
        <v>4.54</v>
      </c>
      <c r="AI4912" s="68" t="s">
        <v>2254</v>
      </c>
      <c r="AJ4912" s="67">
        <v>0</v>
      </c>
      <c r="AK4912" s="69">
        <v>155000</v>
      </c>
    </row>
    <row r="4913" spans="30:37" ht="11.25" x14ac:dyDescent="0.2">
      <c r="AD4913" s="63">
        <v>36705</v>
      </c>
      <c r="AE4913" s="64">
        <v>36708</v>
      </c>
      <c r="AF4913" s="68" t="s">
        <v>1797</v>
      </c>
      <c r="AG4913" s="66" t="s">
        <v>1805</v>
      </c>
      <c r="AH4913" s="74">
        <v>4.5449999999999999</v>
      </c>
      <c r="AI4913" s="68" t="s">
        <v>2254</v>
      </c>
      <c r="AJ4913" s="67">
        <v>0</v>
      </c>
      <c r="AK4913" s="69">
        <v>155000</v>
      </c>
    </row>
    <row r="4914" spans="30:37" ht="11.25" x14ac:dyDescent="0.2">
      <c r="AD4914" s="63">
        <v>36705</v>
      </c>
      <c r="AE4914" s="64">
        <v>36708</v>
      </c>
      <c r="AF4914" s="68" t="s">
        <v>1797</v>
      </c>
      <c r="AG4914" s="66" t="s">
        <v>1806</v>
      </c>
      <c r="AH4914" s="74">
        <v>4.55</v>
      </c>
      <c r="AI4914" s="68" t="s">
        <v>2254</v>
      </c>
      <c r="AJ4914" s="67">
        <v>0</v>
      </c>
      <c r="AK4914" s="69">
        <v>310000</v>
      </c>
    </row>
    <row r="4915" spans="30:37" ht="11.25" x14ac:dyDescent="0.2">
      <c r="AD4915" s="63">
        <v>36705</v>
      </c>
      <c r="AE4915" s="64">
        <v>36708</v>
      </c>
      <c r="AF4915" s="68" t="s">
        <v>1797</v>
      </c>
      <c r="AG4915" s="66" t="s">
        <v>1807</v>
      </c>
      <c r="AH4915" s="74">
        <v>4.5949999999999998</v>
      </c>
      <c r="AI4915" s="68" t="s">
        <v>2254</v>
      </c>
      <c r="AJ4915" s="67">
        <v>0</v>
      </c>
      <c r="AK4915" s="69">
        <v>310000</v>
      </c>
    </row>
    <row r="4916" spans="30:37" ht="11.25" x14ac:dyDescent="0.2">
      <c r="AD4916" s="63">
        <v>36705</v>
      </c>
      <c r="AE4916" s="64">
        <v>36708</v>
      </c>
      <c r="AF4916" s="68" t="s">
        <v>1797</v>
      </c>
      <c r="AG4916" s="66" t="s">
        <v>1808</v>
      </c>
      <c r="AH4916" s="74">
        <v>4.57</v>
      </c>
      <c r="AI4916" s="68" t="s">
        <v>2254</v>
      </c>
      <c r="AJ4916" s="67">
        <v>0</v>
      </c>
      <c r="AK4916" s="69">
        <v>310000</v>
      </c>
    </row>
    <row r="4917" spans="30:37" ht="11.25" x14ac:dyDescent="0.2">
      <c r="AK4917" s="69">
        <f>SUM(AK4465:AK4916)</f>
        <v>7940126</v>
      </c>
    </row>
    <row r="4919" spans="30:37" ht="11.25" x14ac:dyDescent="0.2">
      <c r="AD4919" s="63">
        <v>35312</v>
      </c>
      <c r="AE4919" s="64">
        <v>36739</v>
      </c>
      <c r="AF4919" s="65" t="s">
        <v>5325</v>
      </c>
      <c r="AG4919" s="66" t="s">
        <v>5326</v>
      </c>
      <c r="AH4919" s="67">
        <v>1.87</v>
      </c>
      <c r="AI4919" s="68" t="s">
        <v>2245</v>
      </c>
      <c r="AJ4919" s="67">
        <v>0</v>
      </c>
      <c r="AK4919" s="69">
        <v>1000000</v>
      </c>
    </row>
    <row r="4920" spans="30:37" ht="11.25" x14ac:dyDescent="0.2">
      <c r="AD4920" s="63">
        <v>35495</v>
      </c>
      <c r="AE4920" s="64">
        <v>36739</v>
      </c>
      <c r="AF4920" s="68" t="s">
        <v>4547</v>
      </c>
      <c r="AG4920" s="66" t="s">
        <v>4548</v>
      </c>
      <c r="AH4920" s="67">
        <v>2.1819000000000002</v>
      </c>
      <c r="AI4920" s="68" t="s">
        <v>2280</v>
      </c>
      <c r="AJ4920" s="67">
        <v>0</v>
      </c>
      <c r="AK4920" s="69">
        <v>100000</v>
      </c>
    </row>
    <row r="4921" spans="30:37" ht="11.25" x14ac:dyDescent="0.2">
      <c r="AD4921" s="63">
        <v>35501</v>
      </c>
      <c r="AE4921" s="64">
        <v>36739</v>
      </c>
      <c r="AF4921" s="68" t="s">
        <v>5327</v>
      </c>
      <c r="AG4921" s="66" t="s">
        <v>5328</v>
      </c>
      <c r="AH4921" s="67">
        <v>2.1429999999999998</v>
      </c>
      <c r="AI4921" s="68" t="s">
        <v>2280</v>
      </c>
      <c r="AJ4921" s="67">
        <v>0</v>
      </c>
      <c r="AK4921" s="69">
        <v>7750000</v>
      </c>
    </row>
    <row r="4922" spans="30:37" ht="11.25" x14ac:dyDescent="0.2">
      <c r="AD4922" s="63">
        <v>35530</v>
      </c>
      <c r="AE4922" s="64">
        <v>36739</v>
      </c>
      <c r="AF4922" s="68" t="s">
        <v>3525</v>
      </c>
      <c r="AG4922" s="66" t="s">
        <v>3526</v>
      </c>
      <c r="AH4922" s="67">
        <v>2.1349999999999998</v>
      </c>
      <c r="AI4922" s="68" t="s">
        <v>2254</v>
      </c>
      <c r="AJ4922" s="67">
        <v>0</v>
      </c>
      <c r="AK4922" s="69">
        <v>-155000</v>
      </c>
    </row>
    <row r="4923" spans="30:37" ht="11.25" x14ac:dyDescent="0.2">
      <c r="AD4923" s="63">
        <v>35563</v>
      </c>
      <c r="AE4923" s="64">
        <v>36739</v>
      </c>
      <c r="AF4923" s="68" t="s">
        <v>5329</v>
      </c>
      <c r="AG4923" s="66" t="s">
        <v>5330</v>
      </c>
      <c r="AH4923" s="67">
        <v>1.98</v>
      </c>
      <c r="AI4923" s="68" t="s">
        <v>2280</v>
      </c>
      <c r="AJ4923" s="67">
        <v>0</v>
      </c>
      <c r="AK4923" s="69">
        <v>-2500000</v>
      </c>
    </row>
    <row r="4924" spans="30:37" ht="11.25" x14ac:dyDescent="0.2">
      <c r="AD4924" s="63">
        <v>35682</v>
      </c>
      <c r="AE4924" s="64">
        <v>36739</v>
      </c>
      <c r="AF4924" s="68" t="s">
        <v>3977</v>
      </c>
      <c r="AG4924" s="66" t="s">
        <v>3976</v>
      </c>
      <c r="AH4924" s="67">
        <v>2.1709999999999998</v>
      </c>
      <c r="AI4924" s="68" t="s">
        <v>2280</v>
      </c>
      <c r="AJ4924" s="67">
        <v>0</v>
      </c>
      <c r="AK4924" s="69">
        <v>4380000</v>
      </c>
    </row>
    <row r="4925" spans="30:37" ht="11.25" x14ac:dyDescent="0.2">
      <c r="AD4925" s="63">
        <v>36115</v>
      </c>
      <c r="AE4925" s="64">
        <v>36739</v>
      </c>
      <c r="AF4925" s="68" t="s">
        <v>5178</v>
      </c>
      <c r="AG4925" s="66" t="s">
        <v>5331</v>
      </c>
      <c r="AH4925" s="67">
        <v>2.1909999999999998</v>
      </c>
      <c r="AI4925" s="68" t="s">
        <v>2280</v>
      </c>
      <c r="AJ4925" s="67">
        <v>0</v>
      </c>
      <c r="AK4925" s="69">
        <v>-3000000</v>
      </c>
    </row>
    <row r="4926" spans="30:37" ht="11.25" x14ac:dyDescent="0.2">
      <c r="AD4926" s="63">
        <v>36326</v>
      </c>
      <c r="AE4926" s="64">
        <v>36739</v>
      </c>
      <c r="AF4926" s="68" t="s">
        <v>5631</v>
      </c>
      <c r="AG4926" s="66" t="s">
        <v>5632</v>
      </c>
      <c r="AH4926" s="67">
        <v>2.3530000000000002</v>
      </c>
      <c r="AI4926" s="68" t="s">
        <v>2254</v>
      </c>
      <c r="AJ4926" s="67">
        <v>0</v>
      </c>
      <c r="AK4926" s="69">
        <v>980000</v>
      </c>
    </row>
    <row r="4927" spans="30:37" ht="11.25" x14ac:dyDescent="0.2">
      <c r="AD4927" s="63">
        <v>36444</v>
      </c>
      <c r="AE4927" s="64">
        <v>36739</v>
      </c>
      <c r="AF4927" s="68" t="s">
        <v>313</v>
      </c>
      <c r="AG4927" s="66" t="s">
        <v>314</v>
      </c>
      <c r="AH4927" s="67">
        <v>2.54</v>
      </c>
      <c r="AI4927" s="68" t="s">
        <v>2254</v>
      </c>
      <c r="AJ4927" s="67">
        <v>0</v>
      </c>
      <c r="AK4927" s="69">
        <v>155000</v>
      </c>
    </row>
    <row r="4928" spans="30:37" ht="11.25" x14ac:dyDescent="0.2">
      <c r="AD4928" s="63">
        <v>36501</v>
      </c>
      <c r="AE4928" s="64">
        <v>36739</v>
      </c>
      <c r="AF4928" s="68" t="s">
        <v>408</v>
      </c>
      <c r="AG4928" s="66"/>
      <c r="AH4928" s="67">
        <v>2.3730000000000002</v>
      </c>
      <c r="AI4928" s="68" t="s">
        <v>2254</v>
      </c>
      <c r="AJ4928" s="67">
        <v>0</v>
      </c>
      <c r="AK4928" s="69">
        <v>31000</v>
      </c>
    </row>
    <row r="4929" spans="30:37" ht="11.25" x14ac:dyDescent="0.2">
      <c r="AD4929" s="63">
        <v>36501</v>
      </c>
      <c r="AE4929" s="64">
        <v>36739</v>
      </c>
      <c r="AF4929" s="68" t="s">
        <v>408</v>
      </c>
      <c r="AG4929" s="66"/>
      <c r="AH4929" s="67">
        <v>2.3730000000000002</v>
      </c>
      <c r="AI4929" s="68" t="s">
        <v>2280</v>
      </c>
      <c r="AJ4929" s="67">
        <v>0</v>
      </c>
      <c r="AK4929" s="69">
        <v>2000</v>
      </c>
    </row>
    <row r="4930" spans="30:37" ht="11.25" x14ac:dyDescent="0.2">
      <c r="AD4930" s="63">
        <v>36522</v>
      </c>
      <c r="AE4930" s="64">
        <v>36739</v>
      </c>
      <c r="AF4930" s="68" t="s">
        <v>438</v>
      </c>
      <c r="AG4930" s="66" t="s">
        <v>440</v>
      </c>
      <c r="AH4930" s="67">
        <v>2.38</v>
      </c>
      <c r="AI4930" s="68" t="s">
        <v>2254</v>
      </c>
      <c r="AJ4930" s="67">
        <v>0</v>
      </c>
      <c r="AK4930" s="69">
        <v>-1000000</v>
      </c>
    </row>
    <row r="4931" spans="30:37" ht="11.25" x14ac:dyDescent="0.2">
      <c r="AD4931" s="63">
        <v>36524</v>
      </c>
      <c r="AE4931" s="64">
        <v>36739</v>
      </c>
      <c r="AF4931" s="68" t="s">
        <v>443</v>
      </c>
      <c r="AG4931" s="66" t="s">
        <v>444</v>
      </c>
      <c r="AH4931" s="67">
        <v>2.46</v>
      </c>
      <c r="AI4931" s="68" t="s">
        <v>2254</v>
      </c>
      <c r="AJ4931" s="67">
        <v>0</v>
      </c>
      <c r="AK4931" s="69">
        <v>-1000000</v>
      </c>
    </row>
    <row r="4932" spans="30:37" ht="11.25" x14ac:dyDescent="0.2">
      <c r="AD4932" s="63">
        <v>36524</v>
      </c>
      <c r="AE4932" s="64">
        <v>36739</v>
      </c>
      <c r="AF4932" s="68" t="s">
        <v>443</v>
      </c>
      <c r="AG4932" s="66" t="s">
        <v>444</v>
      </c>
      <c r="AH4932" s="67">
        <v>2.4550000000000001</v>
      </c>
      <c r="AI4932" s="68" t="s">
        <v>2254</v>
      </c>
      <c r="AJ4932" s="67">
        <v>0</v>
      </c>
      <c r="AK4932" s="69">
        <v>-1000000</v>
      </c>
    </row>
    <row r="4933" spans="30:37" ht="11.25" x14ac:dyDescent="0.2">
      <c r="AD4933" s="63">
        <v>36524</v>
      </c>
      <c r="AE4933" s="64">
        <v>36739</v>
      </c>
      <c r="AF4933" s="68" t="s">
        <v>443</v>
      </c>
      <c r="AG4933" s="66" t="s">
        <v>444</v>
      </c>
      <c r="AH4933" s="67">
        <v>2.46</v>
      </c>
      <c r="AI4933" s="68" t="s">
        <v>2254</v>
      </c>
      <c r="AJ4933" s="67">
        <v>0</v>
      </c>
      <c r="AK4933" s="69">
        <v>-1000000</v>
      </c>
    </row>
    <row r="4934" spans="30:37" ht="11.25" x14ac:dyDescent="0.2">
      <c r="AD4934" s="63">
        <v>36524</v>
      </c>
      <c r="AE4934" s="64">
        <v>36739</v>
      </c>
      <c r="AF4934" s="68" t="s">
        <v>443</v>
      </c>
      <c r="AG4934" s="66" t="s">
        <v>444</v>
      </c>
      <c r="AH4934" s="67">
        <v>2.4</v>
      </c>
      <c r="AI4934" s="68" t="s">
        <v>2254</v>
      </c>
      <c r="AJ4934" s="67">
        <v>0</v>
      </c>
      <c r="AK4934" s="69">
        <v>-1000000</v>
      </c>
    </row>
    <row r="4935" spans="30:37" ht="11.25" x14ac:dyDescent="0.2">
      <c r="AD4935" s="63">
        <v>36524</v>
      </c>
      <c r="AE4935" s="64">
        <v>36739</v>
      </c>
      <c r="AF4935" s="68" t="s">
        <v>443</v>
      </c>
      <c r="AG4935" s="66" t="s">
        <v>444</v>
      </c>
      <c r="AH4935" s="67">
        <v>2.39</v>
      </c>
      <c r="AI4935" s="68" t="s">
        <v>2254</v>
      </c>
      <c r="AJ4935" s="67">
        <v>0</v>
      </c>
      <c r="AK4935" s="69">
        <v>-2000000</v>
      </c>
    </row>
    <row r="4936" spans="30:37" ht="11.25" x14ac:dyDescent="0.2">
      <c r="AD4936" s="63">
        <v>36532</v>
      </c>
      <c r="AE4936" s="64">
        <v>36739</v>
      </c>
      <c r="AF4936" s="68" t="s">
        <v>452</v>
      </c>
      <c r="AG4936" s="66" t="s">
        <v>453</v>
      </c>
      <c r="AH4936" s="67">
        <v>2.3574999999999999</v>
      </c>
      <c r="AI4936" s="68" t="s">
        <v>2254</v>
      </c>
      <c r="AJ4936" s="67">
        <v>0</v>
      </c>
      <c r="AK4936" s="69">
        <v>-2000000</v>
      </c>
    </row>
    <row r="4937" spans="30:37" ht="11.25" x14ac:dyDescent="0.2">
      <c r="AD4937" s="63">
        <v>36535</v>
      </c>
      <c r="AE4937" s="64">
        <v>36739</v>
      </c>
      <c r="AF4937" s="68" t="s">
        <v>454</v>
      </c>
      <c r="AG4937" s="66" t="s">
        <v>455</v>
      </c>
      <c r="AH4937" s="67">
        <v>2.36</v>
      </c>
      <c r="AI4937" s="68" t="s">
        <v>2254</v>
      </c>
      <c r="AJ4937" s="67">
        <v>0</v>
      </c>
      <c r="AK4937" s="69">
        <v>1000000</v>
      </c>
    </row>
    <row r="4938" spans="30:37" ht="11.25" x14ac:dyDescent="0.2">
      <c r="AD4938" s="63">
        <v>36552</v>
      </c>
      <c r="AE4938" s="64">
        <v>36739</v>
      </c>
      <c r="AF4938" s="68" t="s">
        <v>512</v>
      </c>
      <c r="AG4938" s="66" t="s">
        <v>515</v>
      </c>
      <c r="AH4938" s="67">
        <v>2.5299999999999998</v>
      </c>
      <c r="AI4938" s="68" t="s">
        <v>2254</v>
      </c>
      <c r="AJ4938" s="67">
        <v>0</v>
      </c>
      <c r="AK4938" s="69">
        <v>1000000</v>
      </c>
    </row>
    <row r="4939" spans="30:37" ht="11.25" x14ac:dyDescent="0.2">
      <c r="AD4939" s="63">
        <v>36553</v>
      </c>
      <c r="AE4939" s="64">
        <v>36739</v>
      </c>
      <c r="AF4939" s="68" t="s">
        <v>516</v>
      </c>
      <c r="AG4939" s="66" t="s">
        <v>517</v>
      </c>
      <c r="AH4939" s="67">
        <v>2.57</v>
      </c>
      <c r="AI4939" s="68" t="s">
        <v>2254</v>
      </c>
      <c r="AJ4939" s="67">
        <v>0</v>
      </c>
      <c r="AK4939" s="69">
        <v>1000000</v>
      </c>
    </row>
    <row r="4940" spans="30:37" ht="11.25" x14ac:dyDescent="0.2">
      <c r="AD4940" s="63">
        <v>36557</v>
      </c>
      <c r="AE4940" s="64">
        <v>36739</v>
      </c>
      <c r="AF4940" s="68" t="s">
        <v>521</v>
      </c>
      <c r="AG4940" s="66" t="s">
        <v>523</v>
      </c>
      <c r="AH4940" s="67">
        <v>2.58</v>
      </c>
      <c r="AI4940" s="68" t="s">
        <v>2254</v>
      </c>
      <c r="AJ4940" s="67">
        <v>0</v>
      </c>
      <c r="AK4940" s="69">
        <v>200000</v>
      </c>
    </row>
    <row r="4941" spans="30:37" ht="11.25" x14ac:dyDescent="0.2">
      <c r="AD4941" s="63">
        <v>36558</v>
      </c>
      <c r="AE4941" s="64">
        <v>36739</v>
      </c>
      <c r="AF4941" s="68" t="s">
        <v>525</v>
      </c>
      <c r="AG4941" s="66" t="s">
        <v>526</v>
      </c>
      <c r="AH4941" s="67">
        <v>2.5950000000000002</v>
      </c>
      <c r="AI4941" s="68" t="s">
        <v>2254</v>
      </c>
      <c r="AJ4941" s="67">
        <v>0</v>
      </c>
      <c r="AK4941" s="69">
        <v>2000000</v>
      </c>
    </row>
    <row r="4942" spans="30:37" ht="11.25" x14ac:dyDescent="0.2">
      <c r="AD4942" s="63">
        <v>36558</v>
      </c>
      <c r="AE4942" s="64">
        <v>36739</v>
      </c>
      <c r="AF4942" s="68" t="s">
        <v>525</v>
      </c>
      <c r="AG4942" s="66" t="s">
        <v>526</v>
      </c>
      <c r="AH4942" s="67">
        <v>2.5649999999999999</v>
      </c>
      <c r="AI4942" s="68" t="s">
        <v>2254</v>
      </c>
      <c r="AJ4942" s="67">
        <v>0</v>
      </c>
      <c r="AK4942" s="69">
        <v>1000000</v>
      </c>
    </row>
    <row r="4943" spans="30:37" ht="11.25" x14ac:dyDescent="0.2">
      <c r="AD4943" s="63">
        <v>36563</v>
      </c>
      <c r="AE4943" s="64">
        <v>36739</v>
      </c>
      <c r="AF4943" s="68" t="s">
        <v>531</v>
      </c>
      <c r="AG4943" s="66" t="s">
        <v>532</v>
      </c>
      <c r="AH4943" s="67">
        <v>2.5449999999999999</v>
      </c>
      <c r="AI4943" s="68" t="s">
        <v>2254</v>
      </c>
      <c r="AJ4943" s="67">
        <v>0</v>
      </c>
      <c r="AK4943" s="69">
        <v>-1500000</v>
      </c>
    </row>
    <row r="4944" spans="30:37" ht="11.25" x14ac:dyDescent="0.2">
      <c r="AD4944" s="63">
        <v>36564</v>
      </c>
      <c r="AE4944" s="64">
        <v>36739</v>
      </c>
      <c r="AF4944" s="68" t="s">
        <v>534</v>
      </c>
      <c r="AG4944" s="66" t="s">
        <v>533</v>
      </c>
      <c r="AH4944" s="67">
        <v>2.5099999999999998</v>
      </c>
      <c r="AI4944" s="68" t="s">
        <v>2254</v>
      </c>
      <c r="AJ4944" s="67">
        <v>0</v>
      </c>
      <c r="AK4944" s="69">
        <v>-2000000</v>
      </c>
    </row>
    <row r="4945" spans="30:37" ht="11.25" x14ac:dyDescent="0.2">
      <c r="AD4945" s="63">
        <v>36564</v>
      </c>
      <c r="AE4945" s="64">
        <v>36739</v>
      </c>
      <c r="AF4945" s="68" t="s">
        <v>534</v>
      </c>
      <c r="AG4945" s="66" t="s">
        <v>533</v>
      </c>
      <c r="AH4945" s="67">
        <v>2.5049999999999999</v>
      </c>
      <c r="AI4945" s="68" t="s">
        <v>2254</v>
      </c>
      <c r="AJ4945" s="67">
        <v>0</v>
      </c>
      <c r="AK4945" s="69">
        <v>-1000000</v>
      </c>
    </row>
    <row r="4946" spans="30:37" ht="11.25" x14ac:dyDescent="0.2">
      <c r="AD4946" s="63">
        <v>36564</v>
      </c>
      <c r="AE4946" s="64">
        <v>36739</v>
      </c>
      <c r="AF4946" s="68" t="s">
        <v>534</v>
      </c>
      <c r="AG4946" s="66" t="s">
        <v>533</v>
      </c>
      <c r="AH4946" s="67">
        <v>2.5</v>
      </c>
      <c r="AI4946" s="68" t="s">
        <v>2254</v>
      </c>
      <c r="AJ4946" s="67">
        <v>0</v>
      </c>
      <c r="AK4946" s="69">
        <v>-1000000</v>
      </c>
    </row>
    <row r="4947" spans="30:37" ht="11.25" x14ac:dyDescent="0.2">
      <c r="AD4947" s="63">
        <v>36565</v>
      </c>
      <c r="AE4947" s="64">
        <v>36739</v>
      </c>
      <c r="AF4947" s="68" t="s">
        <v>535</v>
      </c>
      <c r="AG4947" s="66" t="s">
        <v>536</v>
      </c>
      <c r="AH4947" s="67">
        <v>2.5449999999999999</v>
      </c>
      <c r="AI4947" s="68" t="s">
        <v>2254</v>
      </c>
      <c r="AJ4947" s="67">
        <v>0</v>
      </c>
      <c r="AK4947" s="69">
        <v>300000</v>
      </c>
    </row>
    <row r="4948" spans="30:37" ht="11.25" x14ac:dyDescent="0.2">
      <c r="AD4948" s="63">
        <v>36566</v>
      </c>
      <c r="AE4948" s="64">
        <v>36739</v>
      </c>
      <c r="AF4948" s="68" t="s">
        <v>537</v>
      </c>
      <c r="AG4948" s="66" t="s">
        <v>538</v>
      </c>
      <c r="AH4948" s="67">
        <v>2.605</v>
      </c>
      <c r="AI4948" s="68" t="s">
        <v>2254</v>
      </c>
      <c r="AJ4948" s="67">
        <v>0</v>
      </c>
      <c r="AK4948" s="69">
        <v>500000</v>
      </c>
    </row>
    <row r="4949" spans="30:37" ht="11.25" x14ac:dyDescent="0.2">
      <c r="AD4949" s="63">
        <v>36567</v>
      </c>
      <c r="AE4949" s="64">
        <v>36739</v>
      </c>
      <c r="AF4949" s="68" t="s">
        <v>539</v>
      </c>
      <c r="AG4949" s="66" t="s">
        <v>540</v>
      </c>
      <c r="AH4949" s="67">
        <v>2.6549999999999998</v>
      </c>
      <c r="AI4949" s="68" t="s">
        <v>2254</v>
      </c>
      <c r="AJ4949" s="67">
        <v>0</v>
      </c>
      <c r="AK4949" s="69">
        <v>500000</v>
      </c>
    </row>
    <row r="4950" spans="30:37" ht="11.25" x14ac:dyDescent="0.2">
      <c r="AD4950" s="63">
        <v>36572</v>
      </c>
      <c r="AE4950" s="64">
        <v>36739</v>
      </c>
      <c r="AF4950" s="68" t="s">
        <v>545</v>
      </c>
      <c r="AG4950" s="66" t="s">
        <v>546</v>
      </c>
      <c r="AH4950" s="67">
        <v>2.6749999999999998</v>
      </c>
      <c r="AI4950" s="68" t="s">
        <v>2254</v>
      </c>
      <c r="AJ4950" s="67">
        <v>0</v>
      </c>
      <c r="AK4950" s="69">
        <v>1000000</v>
      </c>
    </row>
    <row r="4951" spans="30:37" ht="11.25" x14ac:dyDescent="0.2">
      <c r="AD4951" s="63">
        <v>36573</v>
      </c>
      <c r="AE4951" s="64">
        <v>36739</v>
      </c>
      <c r="AF4951" s="68" t="s">
        <v>547</v>
      </c>
      <c r="AG4951" s="66" t="s">
        <v>549</v>
      </c>
      <c r="AH4951" s="67">
        <v>2.6949999999999998</v>
      </c>
      <c r="AI4951" s="68" t="s">
        <v>2254</v>
      </c>
      <c r="AJ4951" s="67">
        <v>0</v>
      </c>
      <c r="AK4951" s="69">
        <v>1000000</v>
      </c>
    </row>
    <row r="4952" spans="30:37" ht="11.25" x14ac:dyDescent="0.2">
      <c r="AD4952" s="63">
        <v>36574</v>
      </c>
      <c r="AE4952" s="64">
        <v>36739</v>
      </c>
      <c r="AF4952" s="68" t="s">
        <v>556</v>
      </c>
      <c r="AG4952" s="66"/>
      <c r="AH4952" s="67">
        <v>2.706</v>
      </c>
      <c r="AI4952" s="68" t="s">
        <v>2254</v>
      </c>
      <c r="AJ4952" s="67">
        <v>0</v>
      </c>
      <c r="AK4952" s="69">
        <v>1620897</v>
      </c>
    </row>
    <row r="4953" spans="30:37" ht="11.25" x14ac:dyDescent="0.2">
      <c r="AD4953" s="63">
        <v>36612</v>
      </c>
      <c r="AE4953" s="64">
        <v>36739</v>
      </c>
      <c r="AF4953" s="68" t="s">
        <v>770</v>
      </c>
      <c r="AG4953" s="66" t="s">
        <v>779</v>
      </c>
      <c r="AH4953" s="67">
        <v>2.92</v>
      </c>
      <c r="AI4953" s="68" t="s">
        <v>2254</v>
      </c>
      <c r="AJ4953" s="67">
        <v>0</v>
      </c>
      <c r="AK4953" s="69">
        <v>-1000000</v>
      </c>
    </row>
    <row r="4954" spans="30:37" ht="11.25" x14ac:dyDescent="0.2">
      <c r="AD4954" s="63">
        <v>36613</v>
      </c>
      <c r="AE4954" s="64">
        <v>36739</v>
      </c>
      <c r="AF4954" s="68" t="s">
        <v>778</v>
      </c>
      <c r="AG4954" s="66" t="s">
        <v>786</v>
      </c>
      <c r="AH4954" s="67">
        <v>3.0009999999999999</v>
      </c>
      <c r="AI4954" s="68" t="s">
        <v>2254</v>
      </c>
      <c r="AJ4954" s="67">
        <v>0</v>
      </c>
      <c r="AK4954" s="69">
        <v>405229</v>
      </c>
    </row>
    <row r="4955" spans="30:37" ht="11.25" x14ac:dyDescent="0.2">
      <c r="AD4955" s="63">
        <v>36622</v>
      </c>
      <c r="AE4955" s="64">
        <v>36739</v>
      </c>
      <c r="AF4955" s="68" t="s">
        <v>790</v>
      </c>
      <c r="AG4955" s="66" t="s">
        <v>791</v>
      </c>
      <c r="AH4955" s="67">
        <v>2.9525000000000001</v>
      </c>
      <c r="AI4955" s="68" t="s">
        <v>2254</v>
      </c>
      <c r="AJ4955" s="67">
        <v>0</v>
      </c>
      <c r="AK4955" s="69">
        <v>155000</v>
      </c>
    </row>
    <row r="4956" spans="30:37" ht="11.25" x14ac:dyDescent="0.2">
      <c r="AD4956" s="63">
        <v>36626</v>
      </c>
      <c r="AE4956" s="64">
        <v>36739</v>
      </c>
      <c r="AF4956" s="68" t="s">
        <v>796</v>
      </c>
      <c r="AG4956" s="66" t="s">
        <v>798</v>
      </c>
      <c r="AH4956" s="67">
        <v>3.0049999999999999</v>
      </c>
      <c r="AI4956" s="68" t="s">
        <v>2254</v>
      </c>
      <c r="AJ4956" s="67">
        <v>0</v>
      </c>
      <c r="AK4956" s="69">
        <v>155000</v>
      </c>
    </row>
    <row r="4957" spans="30:37" ht="11.25" x14ac:dyDescent="0.2">
      <c r="AD4957" s="63">
        <v>36627</v>
      </c>
      <c r="AE4957" s="64">
        <v>36739</v>
      </c>
      <c r="AF4957" s="68" t="s">
        <v>800</v>
      </c>
      <c r="AG4957" s="66" t="s">
        <v>801</v>
      </c>
      <c r="AH4957" s="67">
        <v>3.0049999999999999</v>
      </c>
      <c r="AI4957" s="68" t="s">
        <v>2254</v>
      </c>
      <c r="AJ4957" s="67">
        <v>0</v>
      </c>
      <c r="AK4957" s="69">
        <v>155000</v>
      </c>
    </row>
    <row r="4958" spans="30:37" ht="11.25" x14ac:dyDescent="0.2">
      <c r="AD4958" s="63">
        <v>36630</v>
      </c>
      <c r="AE4958" s="64">
        <v>36739</v>
      </c>
      <c r="AF4958" s="68" t="s">
        <v>815</v>
      </c>
      <c r="AG4958" s="66" t="s">
        <v>823</v>
      </c>
      <c r="AH4958" s="67">
        <v>3.1</v>
      </c>
      <c r="AI4958" s="68" t="s">
        <v>2254</v>
      </c>
      <c r="AJ4958" s="67">
        <v>0</v>
      </c>
      <c r="AK4958" s="69">
        <v>155000</v>
      </c>
    </row>
    <row r="4959" spans="30:37" ht="11.25" x14ac:dyDescent="0.2">
      <c r="AD4959" s="63">
        <v>36633</v>
      </c>
      <c r="AE4959" s="64">
        <v>36739</v>
      </c>
      <c r="AF4959" s="68" t="s">
        <v>824</v>
      </c>
      <c r="AG4959" s="66" t="s">
        <v>825</v>
      </c>
      <c r="AH4959" s="67">
        <v>3.1175000000000002</v>
      </c>
      <c r="AI4959" s="68" t="s">
        <v>2254</v>
      </c>
      <c r="AJ4959" s="67">
        <v>0</v>
      </c>
      <c r="AK4959" s="69">
        <v>155000</v>
      </c>
    </row>
    <row r="4960" spans="30:37" ht="11.25" x14ac:dyDescent="0.2">
      <c r="AD4960" s="63">
        <v>36635</v>
      </c>
      <c r="AE4960" s="64">
        <v>36739</v>
      </c>
      <c r="AF4960" s="68" t="s">
        <v>833</v>
      </c>
      <c r="AG4960" s="66" t="s">
        <v>835</v>
      </c>
      <c r="AH4960" s="67">
        <v>3.085</v>
      </c>
      <c r="AI4960" s="68" t="s">
        <v>2254</v>
      </c>
      <c r="AJ4960" s="67">
        <v>0</v>
      </c>
      <c r="AK4960" s="69">
        <v>-155000</v>
      </c>
    </row>
    <row r="4961" spans="30:37" ht="11.25" x14ac:dyDescent="0.2">
      <c r="AD4961" s="63">
        <v>36640</v>
      </c>
      <c r="AE4961" s="64">
        <v>36739</v>
      </c>
      <c r="AF4961" s="68" t="s">
        <v>851</v>
      </c>
      <c r="AG4961" s="66" t="s">
        <v>852</v>
      </c>
      <c r="AH4961" s="67">
        <v>3.145</v>
      </c>
      <c r="AI4961" s="68" t="s">
        <v>2254</v>
      </c>
      <c r="AJ4961" s="67">
        <v>0</v>
      </c>
      <c r="AK4961" s="69">
        <v>155000</v>
      </c>
    </row>
    <row r="4962" spans="30:37" ht="11.25" x14ac:dyDescent="0.2">
      <c r="AD4962" s="63">
        <v>36642</v>
      </c>
      <c r="AE4962" s="64">
        <v>36739</v>
      </c>
      <c r="AF4962" s="68" t="s">
        <v>865</v>
      </c>
      <c r="AG4962" s="66" t="s">
        <v>869</v>
      </c>
      <c r="AH4962" s="67">
        <v>3.11</v>
      </c>
      <c r="AI4962" s="68" t="s">
        <v>2254</v>
      </c>
      <c r="AJ4962" s="67">
        <v>0</v>
      </c>
      <c r="AK4962" s="69">
        <v>-1000000</v>
      </c>
    </row>
    <row r="4963" spans="30:37" ht="11.25" x14ac:dyDescent="0.2">
      <c r="AD4963" s="63">
        <v>36642</v>
      </c>
      <c r="AE4963" s="64">
        <v>36739</v>
      </c>
      <c r="AF4963" s="68" t="s">
        <v>865</v>
      </c>
      <c r="AG4963" s="66" t="s">
        <v>866</v>
      </c>
      <c r="AH4963" s="67">
        <v>3.1349999999999998</v>
      </c>
      <c r="AI4963" s="68" t="s">
        <v>2254</v>
      </c>
      <c r="AJ4963" s="67">
        <v>0</v>
      </c>
      <c r="AK4963" s="69">
        <v>155000</v>
      </c>
    </row>
    <row r="4964" spans="30:37" ht="11.25" x14ac:dyDescent="0.2">
      <c r="AD4964" s="63">
        <v>36642</v>
      </c>
      <c r="AE4964" s="64">
        <v>36739</v>
      </c>
      <c r="AF4964" s="68" t="s">
        <v>865</v>
      </c>
      <c r="AG4964" s="66" t="s">
        <v>867</v>
      </c>
      <c r="AH4964" s="67">
        <v>3.1349999999999998</v>
      </c>
      <c r="AI4964" s="68" t="s">
        <v>2254</v>
      </c>
      <c r="AJ4964" s="67">
        <v>0</v>
      </c>
      <c r="AK4964" s="69">
        <v>155000</v>
      </c>
    </row>
    <row r="4965" spans="30:37" ht="11.25" x14ac:dyDescent="0.2">
      <c r="AD4965" s="63">
        <v>36647</v>
      </c>
      <c r="AE4965" s="64">
        <v>36739</v>
      </c>
      <c r="AF4965" s="68" t="s">
        <v>877</v>
      </c>
      <c r="AG4965" s="66" t="s">
        <v>876</v>
      </c>
      <c r="AH4965" s="67">
        <v>3.1974999999999998</v>
      </c>
      <c r="AI4965" s="68" t="s">
        <v>2254</v>
      </c>
      <c r="AJ4965" s="67">
        <v>0</v>
      </c>
      <c r="AK4965" s="69">
        <v>155000</v>
      </c>
    </row>
    <row r="4966" spans="30:37" ht="11.25" x14ac:dyDescent="0.2">
      <c r="AD4966" s="63">
        <v>36648</v>
      </c>
      <c r="AE4966" s="64">
        <v>36739</v>
      </c>
      <c r="AF4966" s="68" t="s">
        <v>878</v>
      </c>
      <c r="AG4966" s="66" t="s">
        <v>879</v>
      </c>
      <c r="AH4966" s="67">
        <v>3.1349999999999998</v>
      </c>
      <c r="AI4966" s="68" t="s">
        <v>2254</v>
      </c>
      <c r="AJ4966" s="67">
        <v>0</v>
      </c>
      <c r="AK4966" s="69">
        <v>-155000</v>
      </c>
    </row>
    <row r="4967" spans="30:37" ht="11.25" x14ac:dyDescent="0.2">
      <c r="AD4967" s="63">
        <v>36648</v>
      </c>
      <c r="AE4967" s="64">
        <v>36739</v>
      </c>
      <c r="AF4967" s="68" t="s">
        <v>878</v>
      </c>
      <c r="AG4967" s="66" t="s">
        <v>880</v>
      </c>
      <c r="AH4967" s="67">
        <v>3.1349999999999998</v>
      </c>
      <c r="AI4967" s="68" t="s">
        <v>2254</v>
      </c>
      <c r="AJ4967" s="67">
        <v>0</v>
      </c>
      <c r="AK4967" s="69">
        <v>155000</v>
      </c>
    </row>
    <row r="4968" spans="30:37" ht="11.25" x14ac:dyDescent="0.2">
      <c r="AD4968" s="63">
        <v>36648</v>
      </c>
      <c r="AE4968" s="64">
        <v>36739</v>
      </c>
      <c r="AF4968" s="68" t="s">
        <v>878</v>
      </c>
      <c r="AG4968" s="66" t="s">
        <v>881</v>
      </c>
      <c r="AH4968" s="67">
        <v>3.1349999999999998</v>
      </c>
      <c r="AI4968" s="68" t="s">
        <v>2254</v>
      </c>
      <c r="AJ4968" s="67">
        <v>0</v>
      </c>
      <c r="AK4968" s="69">
        <v>155000</v>
      </c>
    </row>
    <row r="4969" spans="30:37" ht="11.25" x14ac:dyDescent="0.2">
      <c r="AD4969" s="63">
        <v>36648</v>
      </c>
      <c r="AE4969" s="64">
        <v>36739</v>
      </c>
      <c r="AF4969" s="68" t="s">
        <v>878</v>
      </c>
      <c r="AG4969" s="66" t="s">
        <v>882</v>
      </c>
      <c r="AH4969" s="67">
        <v>3.1349999999999998</v>
      </c>
      <c r="AI4969" s="68" t="s">
        <v>2254</v>
      </c>
      <c r="AJ4969" s="67">
        <v>0</v>
      </c>
      <c r="AK4969" s="69">
        <v>155000</v>
      </c>
    </row>
    <row r="4970" spans="30:37" ht="11.25" x14ac:dyDescent="0.2">
      <c r="AD4970" s="63">
        <v>36648</v>
      </c>
      <c r="AE4970" s="64">
        <v>36739</v>
      </c>
      <c r="AF4970" s="68" t="s">
        <v>878</v>
      </c>
      <c r="AG4970" s="66" t="s">
        <v>883</v>
      </c>
      <c r="AH4970" s="67">
        <v>3.1349999999999998</v>
      </c>
      <c r="AI4970" s="68" t="s">
        <v>2254</v>
      </c>
      <c r="AJ4970" s="67">
        <v>0</v>
      </c>
      <c r="AK4970" s="69">
        <v>-155000</v>
      </c>
    </row>
    <row r="4971" spans="30:37" ht="11.25" x14ac:dyDescent="0.2">
      <c r="AD4971" s="63">
        <v>36648</v>
      </c>
      <c r="AE4971" s="64">
        <v>36739</v>
      </c>
      <c r="AF4971" s="68" t="s">
        <v>878</v>
      </c>
      <c r="AG4971" s="66" t="s">
        <v>884</v>
      </c>
      <c r="AH4971" s="67">
        <v>3.1349999999999998</v>
      </c>
      <c r="AI4971" s="68" t="s">
        <v>2254</v>
      </c>
      <c r="AJ4971" s="67">
        <v>0</v>
      </c>
      <c r="AK4971" s="69">
        <v>-155000</v>
      </c>
    </row>
    <row r="4972" spans="30:37" ht="11.25" x14ac:dyDescent="0.2">
      <c r="AD4972" s="63">
        <v>36648</v>
      </c>
      <c r="AE4972" s="64">
        <v>36739</v>
      </c>
      <c r="AF4972" s="68" t="s">
        <v>878</v>
      </c>
      <c r="AG4972" s="66" t="s">
        <v>885</v>
      </c>
      <c r="AH4972" s="67">
        <v>3.1349999999999998</v>
      </c>
      <c r="AI4972" s="68" t="s">
        <v>2254</v>
      </c>
      <c r="AJ4972" s="67">
        <v>0</v>
      </c>
      <c r="AK4972" s="69">
        <v>155000</v>
      </c>
    </row>
    <row r="4973" spans="30:37" ht="11.25" x14ac:dyDescent="0.2">
      <c r="AD4973" s="63">
        <v>36649</v>
      </c>
      <c r="AE4973" s="64">
        <v>36739</v>
      </c>
      <c r="AF4973" s="68" t="s">
        <v>886</v>
      </c>
      <c r="AG4973" s="66" t="s">
        <v>887</v>
      </c>
      <c r="AH4973" s="67">
        <v>3.23</v>
      </c>
      <c r="AI4973" s="68" t="s">
        <v>2254</v>
      </c>
      <c r="AJ4973" s="67">
        <v>0</v>
      </c>
      <c r="AK4973" s="69">
        <v>155000</v>
      </c>
    </row>
    <row r="4974" spans="30:37" ht="11.25" x14ac:dyDescent="0.2">
      <c r="AD4974" s="63">
        <v>36649</v>
      </c>
      <c r="AE4974" s="64">
        <v>36739</v>
      </c>
      <c r="AF4974" s="68" t="s">
        <v>886</v>
      </c>
      <c r="AG4974" s="66" t="s">
        <v>888</v>
      </c>
      <c r="AH4974" s="67">
        <v>3.24</v>
      </c>
      <c r="AI4974" s="68" t="s">
        <v>2254</v>
      </c>
      <c r="AJ4974" s="67">
        <v>0</v>
      </c>
      <c r="AK4974" s="69">
        <v>-155000</v>
      </c>
    </row>
    <row r="4975" spans="30:37" ht="11.25" x14ac:dyDescent="0.2">
      <c r="AD4975" s="63">
        <v>36649</v>
      </c>
      <c r="AE4975" s="64">
        <v>36739</v>
      </c>
      <c r="AF4975" s="68" t="s">
        <v>886</v>
      </c>
      <c r="AG4975" s="66" t="s">
        <v>889</v>
      </c>
      <c r="AH4975" s="67">
        <v>3.2549999999999999</v>
      </c>
      <c r="AI4975" s="68" t="s">
        <v>2254</v>
      </c>
      <c r="AJ4975" s="67">
        <v>0</v>
      </c>
      <c r="AK4975" s="69">
        <v>155000</v>
      </c>
    </row>
    <row r="4976" spans="30:37" ht="11.25" x14ac:dyDescent="0.2">
      <c r="AD4976" s="63">
        <v>36649</v>
      </c>
      <c r="AE4976" s="64">
        <v>36739</v>
      </c>
      <c r="AF4976" s="68" t="s">
        <v>886</v>
      </c>
      <c r="AG4976" s="66" t="s">
        <v>890</v>
      </c>
      <c r="AH4976" s="67">
        <v>3.2124999999999999</v>
      </c>
      <c r="AI4976" s="68" t="s">
        <v>2254</v>
      </c>
      <c r="AJ4976" s="67">
        <v>0</v>
      </c>
      <c r="AK4976" s="69">
        <v>155000</v>
      </c>
    </row>
    <row r="4977" spans="30:37" ht="11.25" x14ac:dyDescent="0.2">
      <c r="AD4977" s="63">
        <v>36649</v>
      </c>
      <c r="AE4977" s="64">
        <v>36739</v>
      </c>
      <c r="AF4977" s="68" t="s">
        <v>886</v>
      </c>
      <c r="AG4977" s="66" t="s">
        <v>891</v>
      </c>
      <c r="AH4977" s="67">
        <v>3.2174999999999998</v>
      </c>
      <c r="AI4977" s="68" t="s">
        <v>2254</v>
      </c>
      <c r="AJ4977" s="67">
        <v>0</v>
      </c>
      <c r="AK4977" s="69">
        <v>155000</v>
      </c>
    </row>
    <row r="4978" spans="30:37" ht="11.25" x14ac:dyDescent="0.2">
      <c r="AD4978" s="63">
        <v>36649</v>
      </c>
      <c r="AE4978" s="64">
        <v>36739</v>
      </c>
      <c r="AF4978" s="68" t="s">
        <v>886</v>
      </c>
      <c r="AG4978" s="66" t="s">
        <v>892</v>
      </c>
      <c r="AH4978" s="67">
        <v>3.17</v>
      </c>
      <c r="AI4978" s="68" t="s">
        <v>2254</v>
      </c>
      <c r="AJ4978" s="67">
        <v>0</v>
      </c>
      <c r="AK4978" s="69">
        <v>-155000</v>
      </c>
    </row>
    <row r="4979" spans="30:37" ht="11.25" x14ac:dyDescent="0.2">
      <c r="AD4979" s="63">
        <v>36649</v>
      </c>
      <c r="AE4979" s="64">
        <v>36739</v>
      </c>
      <c r="AF4979" s="68" t="s">
        <v>886</v>
      </c>
      <c r="AG4979" s="66" t="s">
        <v>893</v>
      </c>
      <c r="AH4979" s="67">
        <v>3.1675</v>
      </c>
      <c r="AI4979" s="68" t="s">
        <v>2254</v>
      </c>
      <c r="AJ4979" s="67">
        <v>0</v>
      </c>
      <c r="AK4979" s="69">
        <v>-155000</v>
      </c>
    </row>
    <row r="4980" spans="30:37" ht="11.25" x14ac:dyDescent="0.2">
      <c r="AD4980" s="63">
        <v>36650</v>
      </c>
      <c r="AE4980" s="64">
        <v>36739</v>
      </c>
      <c r="AF4980" s="68" t="s">
        <v>896</v>
      </c>
      <c r="AG4980" s="66" t="s">
        <v>899</v>
      </c>
      <c r="AH4980" s="67">
        <v>3.09</v>
      </c>
      <c r="AI4980" s="68" t="s">
        <v>2254</v>
      </c>
      <c r="AJ4980" s="67">
        <v>0</v>
      </c>
      <c r="AK4980" s="69">
        <v>-155000</v>
      </c>
    </row>
    <row r="4981" spans="30:37" ht="11.25" x14ac:dyDescent="0.2">
      <c r="AD4981" s="63">
        <v>36650</v>
      </c>
      <c r="AE4981" s="64">
        <v>36739</v>
      </c>
      <c r="AF4981" s="68" t="s">
        <v>896</v>
      </c>
      <c r="AG4981" s="66" t="s">
        <v>900</v>
      </c>
      <c r="AH4981" s="67">
        <v>3.09</v>
      </c>
      <c r="AI4981" s="68" t="s">
        <v>2254</v>
      </c>
      <c r="AJ4981" s="67">
        <v>0</v>
      </c>
      <c r="AK4981" s="69">
        <v>-155000</v>
      </c>
    </row>
    <row r="4982" spans="30:37" ht="11.25" x14ac:dyDescent="0.2">
      <c r="AD4982" s="63">
        <v>36650</v>
      </c>
      <c r="AE4982" s="64">
        <v>36739</v>
      </c>
      <c r="AF4982" s="68" t="s">
        <v>896</v>
      </c>
      <c r="AG4982" s="66" t="s">
        <v>901</v>
      </c>
      <c r="AH4982" s="67">
        <v>3.0950000000000002</v>
      </c>
      <c r="AI4982" s="68" t="s">
        <v>2254</v>
      </c>
      <c r="AJ4982" s="67">
        <v>0</v>
      </c>
      <c r="AK4982" s="69">
        <v>-155000</v>
      </c>
    </row>
    <row r="4983" spans="30:37" ht="11.25" x14ac:dyDescent="0.2">
      <c r="AD4983" s="63">
        <v>36650</v>
      </c>
      <c r="AE4983" s="64">
        <v>36739</v>
      </c>
      <c r="AF4983" s="68" t="s">
        <v>896</v>
      </c>
      <c r="AG4983" s="66" t="s">
        <v>903</v>
      </c>
      <c r="AH4983" s="67">
        <v>3.1</v>
      </c>
      <c r="AI4983" s="68" t="s">
        <v>2254</v>
      </c>
      <c r="AJ4983" s="67">
        <v>0</v>
      </c>
      <c r="AK4983" s="69">
        <v>-155000</v>
      </c>
    </row>
    <row r="4984" spans="30:37" ht="11.25" x14ac:dyDescent="0.2">
      <c r="AD4984" s="63">
        <v>36650</v>
      </c>
      <c r="AE4984" s="64">
        <v>36739</v>
      </c>
      <c r="AF4984" s="68" t="s">
        <v>896</v>
      </c>
      <c r="AG4984" s="66" t="s">
        <v>902</v>
      </c>
      <c r="AH4984" s="67">
        <v>3.1</v>
      </c>
      <c r="AI4984" s="68" t="s">
        <v>2254</v>
      </c>
      <c r="AJ4984" s="67">
        <v>0</v>
      </c>
      <c r="AK4984" s="69">
        <v>-155000</v>
      </c>
    </row>
    <row r="4985" spans="30:37" ht="11.25" x14ac:dyDescent="0.2">
      <c r="AD4985" s="63">
        <v>36651</v>
      </c>
      <c r="AE4985" s="64">
        <v>36739</v>
      </c>
      <c r="AF4985" s="68" t="s">
        <v>904</v>
      </c>
      <c r="AG4985" s="66" t="s">
        <v>907</v>
      </c>
      <c r="AH4985" s="67">
        <v>3.1</v>
      </c>
      <c r="AI4985" s="68" t="s">
        <v>2254</v>
      </c>
      <c r="AJ4985" s="67">
        <v>0</v>
      </c>
      <c r="AK4985" s="69">
        <v>-155000</v>
      </c>
    </row>
    <row r="4986" spans="30:37" ht="11.25" x14ac:dyDescent="0.2">
      <c r="AD4986" s="63">
        <v>36651</v>
      </c>
      <c r="AE4986" s="64">
        <v>36739</v>
      </c>
      <c r="AF4986" s="68" t="s">
        <v>904</v>
      </c>
      <c r="AG4986" s="66" t="s">
        <v>908</v>
      </c>
      <c r="AH4986" s="67">
        <v>3.1025</v>
      </c>
      <c r="AI4986" s="68" t="s">
        <v>2254</v>
      </c>
      <c r="AJ4986" s="67">
        <v>0</v>
      </c>
      <c r="AK4986" s="69">
        <v>-155000</v>
      </c>
    </row>
    <row r="4987" spans="30:37" ht="11.25" x14ac:dyDescent="0.2">
      <c r="AD4987" s="63">
        <v>36656</v>
      </c>
      <c r="AE4987" s="64">
        <v>36739</v>
      </c>
      <c r="AF4987" s="68" t="s">
        <v>1043</v>
      </c>
      <c r="AG4987" s="66" t="s">
        <v>1044</v>
      </c>
      <c r="AH4987" s="67">
        <v>3.2025000000000001</v>
      </c>
      <c r="AI4987" s="68" t="s">
        <v>2254</v>
      </c>
      <c r="AJ4987" s="67">
        <v>0</v>
      </c>
      <c r="AK4987" s="69">
        <v>155000</v>
      </c>
    </row>
    <row r="4988" spans="30:37" ht="11.25" x14ac:dyDescent="0.2">
      <c r="AD4988" s="63">
        <v>36656</v>
      </c>
      <c r="AE4988" s="64">
        <v>36739</v>
      </c>
      <c r="AF4988" s="68" t="s">
        <v>1043</v>
      </c>
      <c r="AG4988" s="66" t="s">
        <v>1044</v>
      </c>
      <c r="AH4988" s="67">
        <v>3.2</v>
      </c>
      <c r="AI4988" s="68" t="s">
        <v>2254</v>
      </c>
      <c r="AJ4988" s="67">
        <v>0</v>
      </c>
      <c r="AK4988" s="69">
        <v>155000</v>
      </c>
    </row>
    <row r="4989" spans="30:37" ht="11.25" x14ac:dyDescent="0.2">
      <c r="AD4989" s="63">
        <v>36657</v>
      </c>
      <c r="AE4989" s="64">
        <v>36739</v>
      </c>
      <c r="AF4989" s="68" t="s">
        <v>1047</v>
      </c>
      <c r="AG4989" s="66" t="s">
        <v>1055</v>
      </c>
      <c r="AH4989" s="67">
        <v>3.3824999999999998</v>
      </c>
      <c r="AI4989" s="68" t="s">
        <v>2254</v>
      </c>
      <c r="AJ4989" s="67">
        <v>0</v>
      </c>
      <c r="AK4989" s="69">
        <v>155000</v>
      </c>
    </row>
    <row r="4990" spans="30:37" ht="11.25" x14ac:dyDescent="0.2">
      <c r="AD4990" s="63">
        <v>36657</v>
      </c>
      <c r="AE4990" s="64">
        <v>36739</v>
      </c>
      <c r="AF4990" s="68" t="s">
        <v>1047</v>
      </c>
      <c r="AG4990" s="66" t="s">
        <v>1056</v>
      </c>
      <c r="AH4990" s="67">
        <v>3.38</v>
      </c>
      <c r="AI4990" s="68" t="s">
        <v>2254</v>
      </c>
      <c r="AJ4990" s="67">
        <v>0</v>
      </c>
      <c r="AK4990" s="69">
        <v>155000</v>
      </c>
    </row>
    <row r="4991" spans="30:37" ht="11.25" x14ac:dyDescent="0.2">
      <c r="AD4991" s="63">
        <v>36657</v>
      </c>
      <c r="AE4991" s="64">
        <v>36739</v>
      </c>
      <c r="AF4991" s="68" t="s">
        <v>1047</v>
      </c>
      <c r="AG4991" s="66" t="s">
        <v>1057</v>
      </c>
      <c r="AH4991" s="67">
        <v>3.3774999999999999</v>
      </c>
      <c r="AI4991" s="68" t="s">
        <v>2254</v>
      </c>
      <c r="AJ4991" s="67">
        <v>0</v>
      </c>
      <c r="AK4991" s="69">
        <v>155000</v>
      </c>
    </row>
    <row r="4992" spans="30:37" ht="11.25" x14ac:dyDescent="0.2">
      <c r="AD4992" s="63">
        <v>36657</v>
      </c>
      <c r="AE4992" s="64">
        <v>36739</v>
      </c>
      <c r="AF4992" s="68" t="s">
        <v>1047</v>
      </c>
      <c r="AG4992" s="66" t="s">
        <v>1058</v>
      </c>
      <c r="AH4992" s="67">
        <v>3.3650000000000002</v>
      </c>
      <c r="AI4992" s="68" t="s">
        <v>2254</v>
      </c>
      <c r="AJ4992" s="67">
        <v>0</v>
      </c>
      <c r="AK4992" s="69">
        <v>155000</v>
      </c>
    </row>
    <row r="4993" spans="30:37" ht="11.25" x14ac:dyDescent="0.2">
      <c r="AD4993" s="63">
        <v>36657</v>
      </c>
      <c r="AE4993" s="64">
        <v>36739</v>
      </c>
      <c r="AF4993" s="68" t="s">
        <v>1047</v>
      </c>
      <c r="AG4993" s="66" t="s">
        <v>1059</v>
      </c>
      <c r="AH4993" s="67">
        <v>3.37</v>
      </c>
      <c r="AI4993" s="68" t="s">
        <v>2254</v>
      </c>
      <c r="AJ4993" s="67">
        <v>0</v>
      </c>
      <c r="AK4993" s="69">
        <v>155000</v>
      </c>
    </row>
    <row r="4994" spans="30:37" ht="11.25" x14ac:dyDescent="0.2">
      <c r="AD4994" s="63">
        <v>36657</v>
      </c>
      <c r="AE4994" s="64">
        <v>36739</v>
      </c>
      <c r="AF4994" s="68" t="s">
        <v>1047</v>
      </c>
      <c r="AG4994" s="66" t="s">
        <v>1060</v>
      </c>
      <c r="AH4994" s="67">
        <v>3.3774999999999999</v>
      </c>
      <c r="AI4994" s="68" t="s">
        <v>2254</v>
      </c>
      <c r="AJ4994" s="67">
        <v>0</v>
      </c>
      <c r="AK4994" s="69">
        <v>155000</v>
      </c>
    </row>
    <row r="4995" spans="30:37" ht="11.25" x14ac:dyDescent="0.2">
      <c r="AD4995" s="63">
        <v>36661</v>
      </c>
      <c r="AE4995" s="64">
        <v>36739</v>
      </c>
      <c r="AF4995" s="68" t="s">
        <v>1064</v>
      </c>
      <c r="AG4995" s="66" t="s">
        <v>1072</v>
      </c>
      <c r="AH4995" s="67">
        <v>3.4249999999999998</v>
      </c>
      <c r="AI4995" s="68" t="s">
        <v>2254</v>
      </c>
      <c r="AJ4995" s="67">
        <v>0</v>
      </c>
      <c r="AK4995" s="69">
        <v>155000</v>
      </c>
    </row>
    <row r="4996" spans="30:37" ht="11.25" x14ac:dyDescent="0.2">
      <c r="AD4996" s="63">
        <v>36662</v>
      </c>
      <c r="AE4996" s="64">
        <v>36739</v>
      </c>
      <c r="AF4996" s="68" t="s">
        <v>1073</v>
      </c>
      <c r="AG4996" s="66" t="s">
        <v>1078</v>
      </c>
      <c r="AH4996" s="67">
        <v>3.5049999999999999</v>
      </c>
      <c r="AI4996" s="68" t="s">
        <v>2254</v>
      </c>
      <c r="AJ4996" s="67">
        <v>0</v>
      </c>
      <c r="AK4996" s="69">
        <v>155000</v>
      </c>
    </row>
    <row r="4997" spans="30:37" ht="11.25" x14ac:dyDescent="0.2">
      <c r="AD4997" s="63">
        <v>36668</v>
      </c>
      <c r="AE4997" s="64">
        <v>36739</v>
      </c>
      <c r="AF4997" s="68" t="s">
        <v>1107</v>
      </c>
      <c r="AG4997" s="66" t="s">
        <v>1108</v>
      </c>
      <c r="AH4997" s="67">
        <v>3.98</v>
      </c>
      <c r="AI4997" s="68" t="s">
        <v>2254</v>
      </c>
      <c r="AJ4997" s="67">
        <v>0</v>
      </c>
      <c r="AK4997" s="69">
        <v>155000</v>
      </c>
    </row>
    <row r="4998" spans="30:37" ht="11.25" x14ac:dyDescent="0.2">
      <c r="AD4998" s="63">
        <v>36668</v>
      </c>
      <c r="AE4998" s="64">
        <v>36739</v>
      </c>
      <c r="AF4998" s="68" t="s">
        <v>1107</v>
      </c>
      <c r="AG4998" s="66" t="s">
        <v>1114</v>
      </c>
      <c r="AH4998" s="67">
        <v>3.79</v>
      </c>
      <c r="AI4998" s="68" t="s">
        <v>2254</v>
      </c>
      <c r="AJ4998" s="67">
        <v>0</v>
      </c>
      <c r="AK4998" s="69">
        <v>-1900000</v>
      </c>
    </row>
    <row r="4999" spans="30:37" ht="11.25" x14ac:dyDescent="0.2">
      <c r="AD4999" s="63">
        <v>36669</v>
      </c>
      <c r="AE4999" s="64">
        <v>36739</v>
      </c>
      <c r="AF4999" s="68" t="s">
        <v>1115</v>
      </c>
      <c r="AG4999" s="66" t="s">
        <v>1117</v>
      </c>
      <c r="AH4999" s="67">
        <v>3.81</v>
      </c>
      <c r="AI4999" s="68" t="s">
        <v>2254</v>
      </c>
      <c r="AJ4999" s="67">
        <v>0</v>
      </c>
      <c r="AK4999" s="69">
        <v>155000</v>
      </c>
    </row>
    <row r="5000" spans="30:37" ht="11.25" x14ac:dyDescent="0.2">
      <c r="AD5000" s="63">
        <v>36669</v>
      </c>
      <c r="AE5000" s="64">
        <v>36739</v>
      </c>
      <c r="AF5000" s="68" t="s">
        <v>1115</v>
      </c>
      <c r="AG5000" s="66" t="s">
        <v>1313</v>
      </c>
      <c r="AH5000" s="67">
        <v>3.8050000000000002</v>
      </c>
      <c r="AI5000" s="68" t="s">
        <v>2254</v>
      </c>
      <c r="AJ5000" s="67">
        <v>0</v>
      </c>
      <c r="AK5000" s="69">
        <v>1900000</v>
      </c>
    </row>
    <row r="5001" spans="30:37" ht="11.25" x14ac:dyDescent="0.2">
      <c r="AD5001" s="63">
        <v>36669</v>
      </c>
      <c r="AE5001" s="64">
        <v>36739</v>
      </c>
      <c r="AF5001" s="68" t="s">
        <v>1115</v>
      </c>
      <c r="AG5001" s="66" t="s">
        <v>1332</v>
      </c>
      <c r="AH5001" s="67">
        <v>3.8149999999999999</v>
      </c>
      <c r="AI5001" s="68" t="s">
        <v>2254</v>
      </c>
      <c r="AJ5001" s="67">
        <v>0</v>
      </c>
      <c r="AK5001" s="69">
        <v>-1000000</v>
      </c>
    </row>
    <row r="5002" spans="30:37" ht="11.25" x14ac:dyDescent="0.2">
      <c r="AD5002" s="63">
        <v>36669</v>
      </c>
      <c r="AE5002" s="64">
        <v>36739</v>
      </c>
      <c r="AF5002" s="68" t="s">
        <v>1115</v>
      </c>
      <c r="AG5002" s="66" t="s">
        <v>1332</v>
      </c>
      <c r="AH5002" s="67">
        <v>3.81</v>
      </c>
      <c r="AI5002" s="68" t="s">
        <v>2254</v>
      </c>
      <c r="AJ5002" s="67">
        <v>0</v>
      </c>
      <c r="AK5002" s="69">
        <v>-900000</v>
      </c>
    </row>
    <row r="5003" spans="30:37" ht="11.25" x14ac:dyDescent="0.2">
      <c r="AD5003" s="63">
        <v>36671</v>
      </c>
      <c r="AE5003" s="64">
        <v>36739</v>
      </c>
      <c r="AF5003" s="68" t="s">
        <v>1338</v>
      </c>
      <c r="AG5003" s="66" t="s">
        <v>1385</v>
      </c>
      <c r="AH5003" s="67">
        <v>4.1150000000000002</v>
      </c>
      <c r="AI5003" s="68" t="s">
        <v>2254</v>
      </c>
      <c r="AJ5003" s="67">
        <v>0</v>
      </c>
      <c r="AK5003" s="69">
        <v>155000</v>
      </c>
    </row>
    <row r="5004" spans="30:37" ht="11.25" x14ac:dyDescent="0.2">
      <c r="AD5004" s="63">
        <v>36672</v>
      </c>
      <c r="AE5004" s="64">
        <v>36739</v>
      </c>
      <c r="AF5004" s="68" t="s">
        <v>1339</v>
      </c>
      <c r="AG5004" s="66" t="s">
        <v>1399</v>
      </c>
      <c r="AH5004" s="67">
        <v>4.2649999999999997</v>
      </c>
      <c r="AI5004" s="68" t="s">
        <v>2254</v>
      </c>
      <c r="AJ5004" s="67">
        <v>0</v>
      </c>
      <c r="AK5004" s="69">
        <v>155000</v>
      </c>
    </row>
    <row r="5005" spans="30:37" ht="11.25" x14ac:dyDescent="0.2">
      <c r="AD5005" s="63">
        <v>36672</v>
      </c>
      <c r="AE5005" s="64">
        <v>36739</v>
      </c>
      <c r="AF5005" s="68" t="s">
        <v>1339</v>
      </c>
      <c r="AG5005" s="66" t="s">
        <v>1400</v>
      </c>
      <c r="AH5005" s="67">
        <v>4.26</v>
      </c>
      <c r="AI5005" s="68" t="s">
        <v>2254</v>
      </c>
      <c r="AJ5005" s="67">
        <v>0</v>
      </c>
      <c r="AK5005" s="69">
        <v>155000</v>
      </c>
    </row>
    <row r="5006" spans="30:37" ht="11.25" x14ac:dyDescent="0.2">
      <c r="AD5006" s="63">
        <v>36672</v>
      </c>
      <c r="AE5006" s="64">
        <v>36739</v>
      </c>
      <c r="AF5006" s="68" t="s">
        <v>1339</v>
      </c>
      <c r="AG5006" s="66" t="s">
        <v>1411</v>
      </c>
      <c r="AH5006" s="67">
        <v>4.25</v>
      </c>
      <c r="AI5006" s="68" t="s">
        <v>2254</v>
      </c>
      <c r="AJ5006" s="67">
        <v>0</v>
      </c>
      <c r="AK5006" s="69">
        <v>155000</v>
      </c>
    </row>
    <row r="5007" spans="30:37" ht="11.25" x14ac:dyDescent="0.2">
      <c r="AD5007" s="63">
        <v>36672</v>
      </c>
      <c r="AE5007" s="64">
        <v>36739</v>
      </c>
      <c r="AF5007" s="68" t="s">
        <v>1339</v>
      </c>
      <c r="AG5007" s="66" t="s">
        <v>1412</v>
      </c>
      <c r="AH5007" s="67">
        <v>4.2549999999999999</v>
      </c>
      <c r="AI5007" s="68" t="s">
        <v>2254</v>
      </c>
      <c r="AJ5007" s="67">
        <v>0</v>
      </c>
      <c r="AK5007" s="69">
        <v>155000</v>
      </c>
    </row>
    <row r="5008" spans="30:37" ht="11.25" x14ac:dyDescent="0.2">
      <c r="AD5008" s="63">
        <v>36672</v>
      </c>
      <c r="AE5008" s="64">
        <v>36739</v>
      </c>
      <c r="AF5008" s="68" t="s">
        <v>1339</v>
      </c>
      <c r="AG5008" s="66" t="s">
        <v>1413</v>
      </c>
      <c r="AH5008" s="67">
        <v>4.26</v>
      </c>
      <c r="AI5008" s="68" t="s">
        <v>2254</v>
      </c>
      <c r="AJ5008" s="67">
        <v>0</v>
      </c>
      <c r="AK5008" s="69">
        <v>155000</v>
      </c>
    </row>
    <row r="5009" spans="30:37" ht="11.25" x14ac:dyDescent="0.2">
      <c r="AD5009" s="63">
        <v>36672</v>
      </c>
      <c r="AE5009" s="64">
        <v>36739</v>
      </c>
      <c r="AF5009" s="68" t="s">
        <v>1339</v>
      </c>
      <c r="AG5009" s="66" t="s">
        <v>1397</v>
      </c>
      <c r="AH5009" s="67">
        <v>4.29</v>
      </c>
      <c r="AI5009" s="68" t="s">
        <v>2254</v>
      </c>
      <c r="AJ5009" s="67">
        <v>0</v>
      </c>
      <c r="AK5009" s="69">
        <v>-700000</v>
      </c>
    </row>
    <row r="5010" spans="30:37" ht="11.25" x14ac:dyDescent="0.2">
      <c r="AD5010" s="63">
        <v>36676</v>
      </c>
      <c r="AE5010" s="64">
        <v>36739</v>
      </c>
      <c r="AF5010" s="68" t="s">
        <v>1340</v>
      </c>
      <c r="AG5010" s="66" t="s">
        <v>1414</v>
      </c>
      <c r="AH5010" s="67">
        <v>4.3</v>
      </c>
      <c r="AI5010" s="68" t="s">
        <v>2254</v>
      </c>
      <c r="AJ5010" s="67">
        <v>0</v>
      </c>
      <c r="AK5010" s="69">
        <v>-300000</v>
      </c>
    </row>
    <row r="5011" spans="30:37" ht="11.25" x14ac:dyDescent="0.2">
      <c r="AD5011" s="63">
        <v>36676</v>
      </c>
      <c r="AE5011" s="64">
        <v>36739</v>
      </c>
      <c r="AF5011" s="68" t="s">
        <v>1340</v>
      </c>
      <c r="AG5011" s="66" t="s">
        <v>1416</v>
      </c>
      <c r="AH5011" s="67">
        <v>4.3150000000000004</v>
      </c>
      <c r="AI5011" s="68" t="s">
        <v>2254</v>
      </c>
      <c r="AJ5011" s="67">
        <v>0</v>
      </c>
      <c r="AK5011" s="69">
        <v>155000</v>
      </c>
    </row>
    <row r="5012" spans="30:37" ht="11.25" x14ac:dyDescent="0.2">
      <c r="AD5012" s="63">
        <v>36676</v>
      </c>
      <c r="AE5012" s="64">
        <v>36739</v>
      </c>
      <c r="AF5012" s="68" t="s">
        <v>1340</v>
      </c>
      <c r="AG5012" s="66" t="s">
        <v>1417</v>
      </c>
      <c r="AH5012" s="67">
        <v>4.3</v>
      </c>
      <c r="AI5012" s="68" t="s">
        <v>2254</v>
      </c>
      <c r="AJ5012" s="67">
        <v>0</v>
      </c>
      <c r="AK5012" s="69">
        <v>155000</v>
      </c>
    </row>
    <row r="5013" spans="30:37" ht="11.25" x14ac:dyDescent="0.2">
      <c r="AD5013" s="63">
        <v>36676</v>
      </c>
      <c r="AE5013" s="64">
        <v>36739</v>
      </c>
      <c r="AF5013" s="68" t="s">
        <v>1340</v>
      </c>
      <c r="AG5013" s="66" t="s">
        <v>1418</v>
      </c>
      <c r="AH5013" s="67">
        <v>4.25</v>
      </c>
      <c r="AI5013" s="68" t="s">
        <v>2254</v>
      </c>
      <c r="AJ5013" s="67">
        <v>0</v>
      </c>
      <c r="AK5013" s="69">
        <v>155000</v>
      </c>
    </row>
    <row r="5014" spans="30:37" ht="11.25" x14ac:dyDescent="0.2">
      <c r="AD5014" s="63">
        <v>36676</v>
      </c>
      <c r="AE5014" s="64">
        <v>36739</v>
      </c>
      <c r="AF5014" s="68" t="s">
        <v>1340</v>
      </c>
      <c r="AG5014" s="66" t="s">
        <v>1419</v>
      </c>
      <c r="AH5014" s="67">
        <v>4.2774999999999999</v>
      </c>
      <c r="AI5014" s="68" t="s">
        <v>2254</v>
      </c>
      <c r="AJ5014" s="67">
        <v>0</v>
      </c>
      <c r="AK5014" s="69">
        <v>-155000</v>
      </c>
    </row>
    <row r="5015" spans="30:37" ht="11.25" x14ac:dyDescent="0.2">
      <c r="AD5015" s="63">
        <v>36679</v>
      </c>
      <c r="AE5015" s="64">
        <v>36739</v>
      </c>
      <c r="AF5015" s="68" t="s">
        <v>1351</v>
      </c>
      <c r="AG5015" s="66" t="s">
        <v>1374</v>
      </c>
      <c r="AH5015" s="67">
        <v>4.13</v>
      </c>
      <c r="AI5015" s="68" t="s">
        <v>2254</v>
      </c>
      <c r="AJ5015" s="67">
        <v>0</v>
      </c>
      <c r="AK5015" s="69">
        <v>155000</v>
      </c>
    </row>
    <row r="5016" spans="30:37" ht="11.25" x14ac:dyDescent="0.2">
      <c r="AD5016" s="63">
        <v>36679</v>
      </c>
      <c r="AE5016" s="64">
        <v>36739</v>
      </c>
      <c r="AF5016" s="68" t="s">
        <v>1351</v>
      </c>
      <c r="AG5016" s="66" t="s">
        <v>1375</v>
      </c>
      <c r="AH5016" s="67">
        <v>4.1100000000000003</v>
      </c>
      <c r="AI5016" s="68" t="s">
        <v>2254</v>
      </c>
      <c r="AJ5016" s="67">
        <v>0</v>
      </c>
      <c r="AK5016" s="69">
        <v>155000</v>
      </c>
    </row>
    <row r="5017" spans="30:37" ht="11.25" x14ac:dyDescent="0.2">
      <c r="AD5017" s="63">
        <v>36679</v>
      </c>
      <c r="AE5017" s="64">
        <v>36739</v>
      </c>
      <c r="AF5017" s="68" t="s">
        <v>1351</v>
      </c>
      <c r="AG5017" s="66" t="s">
        <v>1376</v>
      </c>
      <c r="AH5017" s="67">
        <v>4.1100000000000003</v>
      </c>
      <c r="AI5017" s="68" t="s">
        <v>2254</v>
      </c>
      <c r="AJ5017" s="67">
        <v>0</v>
      </c>
      <c r="AK5017" s="69">
        <v>155000</v>
      </c>
    </row>
    <row r="5018" spans="30:37" ht="11.25" x14ac:dyDescent="0.2">
      <c r="AD5018" s="63">
        <v>36679</v>
      </c>
      <c r="AE5018" s="64">
        <v>36739</v>
      </c>
      <c r="AF5018" s="68" t="s">
        <v>1351</v>
      </c>
      <c r="AG5018" s="66" t="s">
        <v>1377</v>
      </c>
      <c r="AH5018" s="67">
        <v>3.98</v>
      </c>
      <c r="AI5018" s="68" t="s">
        <v>2254</v>
      </c>
      <c r="AJ5018" s="67">
        <v>0</v>
      </c>
      <c r="AK5018" s="69">
        <v>-155000</v>
      </c>
    </row>
    <row r="5019" spans="30:37" ht="11.25" x14ac:dyDescent="0.2">
      <c r="AD5019" s="63">
        <v>36684</v>
      </c>
      <c r="AE5019" s="64">
        <v>36739</v>
      </c>
      <c r="AF5019" s="68" t="s">
        <v>1444</v>
      </c>
      <c r="AG5019" s="66" t="s">
        <v>1455</v>
      </c>
      <c r="AH5019" s="67">
        <v>4.1900000000000004</v>
      </c>
      <c r="AI5019" s="68" t="s">
        <v>2254</v>
      </c>
      <c r="AJ5019" s="67">
        <v>0</v>
      </c>
      <c r="AK5019" s="69">
        <v>-155000</v>
      </c>
    </row>
    <row r="5020" spans="30:37" ht="11.25" x14ac:dyDescent="0.2">
      <c r="AD5020" s="63">
        <v>36684</v>
      </c>
      <c r="AE5020" s="64">
        <v>36739</v>
      </c>
      <c r="AF5020" s="68" t="s">
        <v>1444</v>
      </c>
      <c r="AG5020" s="66" t="s">
        <v>1466</v>
      </c>
      <c r="AH5020" s="67">
        <v>3.96</v>
      </c>
      <c r="AI5020" s="68" t="s">
        <v>2254</v>
      </c>
      <c r="AJ5020" s="67">
        <v>0</v>
      </c>
      <c r="AK5020" s="69">
        <v>-2050000</v>
      </c>
    </row>
    <row r="5021" spans="30:37" ht="11.25" x14ac:dyDescent="0.2">
      <c r="AD5021" s="63">
        <v>36684</v>
      </c>
      <c r="AE5021" s="64">
        <v>36739</v>
      </c>
      <c r="AF5021" s="68" t="s">
        <v>1444</v>
      </c>
      <c r="AG5021" s="66" t="s">
        <v>1467</v>
      </c>
      <c r="AH5021" s="67">
        <v>4.18</v>
      </c>
      <c r="AI5021" s="68" t="s">
        <v>2254</v>
      </c>
      <c r="AJ5021" s="67">
        <v>0</v>
      </c>
      <c r="AK5021" s="69">
        <v>-1000000</v>
      </c>
    </row>
    <row r="5022" spans="30:37" ht="11.25" x14ac:dyDescent="0.2">
      <c r="AD5022" s="63">
        <v>36685</v>
      </c>
      <c r="AE5022" s="64">
        <v>36739</v>
      </c>
      <c r="AF5022" s="68" t="s">
        <v>1468</v>
      </c>
      <c r="AG5022" s="66" t="s">
        <v>1500</v>
      </c>
      <c r="AH5022" s="67">
        <v>3.84</v>
      </c>
      <c r="AI5022" s="68" t="s">
        <v>2254</v>
      </c>
      <c r="AJ5022" s="67">
        <v>0</v>
      </c>
      <c r="AK5022" s="69">
        <v>-155000</v>
      </c>
    </row>
    <row r="5023" spans="30:37" ht="11.25" x14ac:dyDescent="0.2">
      <c r="AD5023" s="63">
        <v>36685</v>
      </c>
      <c r="AE5023" s="64">
        <v>36739</v>
      </c>
      <c r="AF5023" s="68" t="s">
        <v>1468</v>
      </c>
      <c r="AG5023" s="66" t="s">
        <v>1502</v>
      </c>
      <c r="AH5023" s="67">
        <v>3.84</v>
      </c>
      <c r="AI5023" s="68" t="s">
        <v>2254</v>
      </c>
      <c r="AJ5023" s="67">
        <v>0</v>
      </c>
      <c r="AK5023" s="69">
        <v>-155000</v>
      </c>
    </row>
    <row r="5024" spans="30:37" ht="11.25" x14ac:dyDescent="0.2">
      <c r="AD5024" s="63">
        <v>36685</v>
      </c>
      <c r="AE5024" s="64">
        <v>36739</v>
      </c>
      <c r="AF5024" s="68" t="s">
        <v>1468</v>
      </c>
      <c r="AG5024" s="66" t="s">
        <v>1510</v>
      </c>
      <c r="AH5024" s="67">
        <v>3.85</v>
      </c>
      <c r="AI5024" s="68" t="s">
        <v>2254</v>
      </c>
      <c r="AJ5024" s="67">
        <v>0</v>
      </c>
      <c r="AK5024" s="69">
        <v>-310000</v>
      </c>
    </row>
    <row r="5025" spans="30:37" ht="11.25" x14ac:dyDescent="0.2">
      <c r="AD5025" s="63">
        <v>36685</v>
      </c>
      <c r="AE5025" s="64">
        <v>36739</v>
      </c>
      <c r="AF5025" s="68" t="s">
        <v>1468</v>
      </c>
      <c r="AG5025" s="66" t="s">
        <v>1511</v>
      </c>
      <c r="AH5025" s="67">
        <v>3.88</v>
      </c>
      <c r="AI5025" s="68" t="s">
        <v>2254</v>
      </c>
      <c r="AJ5025" s="67">
        <v>0</v>
      </c>
      <c r="AK5025" s="69">
        <v>-310000</v>
      </c>
    </row>
    <row r="5026" spans="30:37" ht="11.25" x14ac:dyDescent="0.2">
      <c r="AD5026" s="63">
        <v>36685</v>
      </c>
      <c r="AE5026" s="64">
        <v>36739</v>
      </c>
      <c r="AF5026" s="68" t="s">
        <v>1468</v>
      </c>
      <c r="AG5026" s="66" t="s">
        <v>1512</v>
      </c>
      <c r="AH5026" s="67">
        <v>3.96</v>
      </c>
      <c r="AI5026" s="68" t="s">
        <v>2254</v>
      </c>
      <c r="AJ5026" s="67">
        <v>0</v>
      </c>
      <c r="AK5026" s="69">
        <v>-310000</v>
      </c>
    </row>
    <row r="5027" spans="30:37" ht="11.25" x14ac:dyDescent="0.2">
      <c r="AD5027" s="63">
        <v>36685</v>
      </c>
      <c r="AE5027" s="64">
        <v>36739</v>
      </c>
      <c r="AF5027" s="68" t="s">
        <v>1468</v>
      </c>
      <c r="AG5027" s="66" t="s">
        <v>1509</v>
      </c>
      <c r="AH5027" s="67">
        <v>3.96</v>
      </c>
      <c r="AI5027" s="68" t="s">
        <v>2254</v>
      </c>
      <c r="AJ5027" s="67">
        <v>0</v>
      </c>
      <c r="AK5027" s="69">
        <v>-310000</v>
      </c>
    </row>
    <row r="5028" spans="30:37" ht="11.25" x14ac:dyDescent="0.2">
      <c r="AD5028" s="63">
        <v>36685</v>
      </c>
      <c r="AE5028" s="64">
        <v>36739</v>
      </c>
      <c r="AF5028" s="68" t="s">
        <v>1468</v>
      </c>
      <c r="AG5028" s="66" t="s">
        <v>1513</v>
      </c>
      <c r="AH5028" s="67">
        <v>3.97</v>
      </c>
      <c r="AI5028" s="68" t="s">
        <v>2254</v>
      </c>
      <c r="AJ5028" s="67">
        <v>0</v>
      </c>
      <c r="AK5028" s="69">
        <v>-310000</v>
      </c>
    </row>
    <row r="5029" spans="30:37" ht="11.25" x14ac:dyDescent="0.2">
      <c r="AD5029" s="63">
        <v>36685</v>
      </c>
      <c r="AE5029" s="64">
        <v>36739</v>
      </c>
      <c r="AF5029" s="68" t="s">
        <v>1468</v>
      </c>
      <c r="AG5029" s="66" t="s">
        <v>1514</v>
      </c>
      <c r="AH5029" s="67">
        <v>3.97</v>
      </c>
      <c r="AI5029" s="68" t="s">
        <v>2254</v>
      </c>
      <c r="AJ5029" s="67">
        <v>0</v>
      </c>
      <c r="AK5029" s="69">
        <v>-310000</v>
      </c>
    </row>
    <row r="5030" spans="30:37" ht="11.25" x14ac:dyDescent="0.2">
      <c r="AD5030" s="63">
        <v>36685</v>
      </c>
      <c r="AE5030" s="64">
        <v>36739</v>
      </c>
      <c r="AF5030" s="68" t="s">
        <v>1468</v>
      </c>
      <c r="AG5030" s="66" t="s">
        <v>1515</v>
      </c>
      <c r="AH5030" s="67">
        <v>3.96</v>
      </c>
      <c r="AI5030" s="68" t="s">
        <v>2254</v>
      </c>
      <c r="AJ5030" s="67">
        <v>0</v>
      </c>
      <c r="AK5030" s="69">
        <v>-310000</v>
      </c>
    </row>
    <row r="5031" spans="30:37" ht="11.25" x14ac:dyDescent="0.2">
      <c r="AD5031" s="63">
        <v>36685</v>
      </c>
      <c r="AE5031" s="64">
        <v>36739</v>
      </c>
      <c r="AF5031" s="68" t="s">
        <v>1468</v>
      </c>
      <c r="AG5031" s="66" t="s">
        <v>1516</v>
      </c>
      <c r="AH5031" s="67">
        <v>3.97</v>
      </c>
      <c r="AI5031" s="68" t="s">
        <v>2254</v>
      </c>
      <c r="AJ5031" s="67">
        <v>0</v>
      </c>
      <c r="AK5031" s="69">
        <v>-310000</v>
      </c>
    </row>
    <row r="5032" spans="30:37" ht="11.25" x14ac:dyDescent="0.2">
      <c r="AD5032" s="63">
        <v>36685</v>
      </c>
      <c r="AE5032" s="64">
        <v>36739</v>
      </c>
      <c r="AF5032" s="68" t="s">
        <v>1468</v>
      </c>
      <c r="AG5032" s="66" t="s">
        <v>1517</v>
      </c>
      <c r="AH5032" s="67">
        <v>3.91</v>
      </c>
      <c r="AI5032" s="68" t="s">
        <v>2254</v>
      </c>
      <c r="AJ5032" s="67">
        <v>0</v>
      </c>
      <c r="AK5032" s="69">
        <v>5050000</v>
      </c>
    </row>
    <row r="5033" spans="30:37" ht="11.25" x14ac:dyDescent="0.2">
      <c r="AD5033" s="63">
        <v>36685</v>
      </c>
      <c r="AE5033" s="64">
        <v>36739</v>
      </c>
      <c r="AF5033" s="68" t="s">
        <v>1468</v>
      </c>
      <c r="AG5033" s="66" t="s">
        <v>1635</v>
      </c>
      <c r="AH5033" s="67">
        <v>3.84</v>
      </c>
      <c r="AI5033" s="68" t="s">
        <v>2254</v>
      </c>
      <c r="AJ5033" s="67">
        <v>0</v>
      </c>
      <c r="AK5033" s="69">
        <v>-1000000</v>
      </c>
    </row>
    <row r="5034" spans="30:37" ht="11.25" x14ac:dyDescent="0.2">
      <c r="AD5034" s="63">
        <v>36685</v>
      </c>
      <c r="AE5034" s="64">
        <v>36739</v>
      </c>
      <c r="AF5034" s="68" t="s">
        <v>1468</v>
      </c>
      <c r="AG5034" s="66" t="s">
        <v>1635</v>
      </c>
      <c r="AH5034" s="67">
        <v>3.98</v>
      </c>
      <c r="AI5034" s="68" t="s">
        <v>2254</v>
      </c>
      <c r="AJ5034" s="67">
        <v>0</v>
      </c>
      <c r="AK5034" s="69">
        <v>-1000000</v>
      </c>
    </row>
    <row r="5035" spans="30:37" ht="11.25" x14ac:dyDescent="0.2">
      <c r="AD5035" s="63">
        <v>36685</v>
      </c>
      <c r="AE5035" s="64">
        <v>36739</v>
      </c>
      <c r="AF5035" s="68" t="s">
        <v>1468</v>
      </c>
      <c r="AG5035" s="66" t="s">
        <v>1635</v>
      </c>
      <c r="AH5035" s="67">
        <v>3.9649999999999999</v>
      </c>
      <c r="AI5035" s="68" t="s">
        <v>2254</v>
      </c>
      <c r="AJ5035" s="67">
        <v>0</v>
      </c>
      <c r="AK5035" s="69">
        <v>-1000000</v>
      </c>
    </row>
    <row r="5036" spans="30:37" ht="11.25" x14ac:dyDescent="0.2">
      <c r="AD5036" s="63">
        <v>36689</v>
      </c>
      <c r="AE5036" s="64">
        <v>36739</v>
      </c>
      <c r="AF5036" s="68" t="s">
        <v>1676</v>
      </c>
      <c r="AG5036" s="66" t="s">
        <v>1712</v>
      </c>
      <c r="AH5036" s="67">
        <v>4.12</v>
      </c>
      <c r="AI5036" s="68" t="s">
        <v>2254</v>
      </c>
      <c r="AJ5036" s="67">
        <v>0</v>
      </c>
      <c r="AK5036" s="69">
        <v>-310000</v>
      </c>
    </row>
    <row r="5037" spans="30:37" ht="11.25" x14ac:dyDescent="0.2">
      <c r="AD5037" s="63">
        <v>36689</v>
      </c>
      <c r="AE5037" s="64">
        <v>36739</v>
      </c>
      <c r="AF5037" s="68" t="s">
        <v>1676</v>
      </c>
      <c r="AG5037" s="66" t="s">
        <v>1708</v>
      </c>
      <c r="AH5037" s="67">
        <v>4.09</v>
      </c>
      <c r="AI5037" s="68" t="s">
        <v>2254</v>
      </c>
      <c r="AJ5037" s="67">
        <v>0</v>
      </c>
      <c r="AK5037" s="69">
        <v>-155000</v>
      </c>
    </row>
    <row r="5038" spans="30:37" ht="11.25" x14ac:dyDescent="0.2">
      <c r="AD5038" s="63">
        <v>36689</v>
      </c>
      <c r="AE5038" s="64">
        <v>36739</v>
      </c>
      <c r="AF5038" s="68" t="s">
        <v>1676</v>
      </c>
      <c r="AG5038" s="66" t="s">
        <v>1709</v>
      </c>
      <c r="AH5038" s="67">
        <v>4.08</v>
      </c>
      <c r="AI5038" s="68" t="s">
        <v>2254</v>
      </c>
      <c r="AJ5038" s="67">
        <v>0</v>
      </c>
      <c r="AK5038" s="69">
        <v>-155000</v>
      </c>
    </row>
    <row r="5039" spans="30:37" ht="11.25" x14ac:dyDescent="0.2">
      <c r="AD5039" s="63">
        <v>36689</v>
      </c>
      <c r="AE5039" s="64">
        <v>36739</v>
      </c>
      <c r="AF5039" s="68" t="s">
        <v>1676</v>
      </c>
      <c r="AG5039" s="66" t="s">
        <v>1710</v>
      </c>
      <c r="AH5039" s="67">
        <v>4.0949999999999998</v>
      </c>
      <c r="AI5039" s="68" t="s">
        <v>2254</v>
      </c>
      <c r="AJ5039" s="67">
        <v>0</v>
      </c>
      <c r="AK5039" s="69">
        <v>-155000</v>
      </c>
    </row>
    <row r="5040" spans="30:37" ht="11.25" x14ac:dyDescent="0.2">
      <c r="AD5040" s="63">
        <v>36689</v>
      </c>
      <c r="AE5040" s="64">
        <v>36739</v>
      </c>
      <c r="AF5040" s="68" t="s">
        <v>1676</v>
      </c>
      <c r="AG5040" s="66" t="s">
        <v>1711</v>
      </c>
      <c r="AH5040" s="67">
        <v>4.1100000000000003</v>
      </c>
      <c r="AI5040" s="68" t="s">
        <v>2254</v>
      </c>
      <c r="AJ5040" s="67">
        <v>0</v>
      </c>
      <c r="AK5040" s="69">
        <v>-155000</v>
      </c>
    </row>
    <row r="5041" spans="30:37" ht="11.25" x14ac:dyDescent="0.2">
      <c r="AD5041" s="63">
        <v>36690</v>
      </c>
      <c r="AE5041" s="64">
        <v>36739</v>
      </c>
      <c r="AF5041" s="68" t="s">
        <v>1713</v>
      </c>
      <c r="AG5041" s="66" t="s">
        <v>1732</v>
      </c>
      <c r="AH5041" s="67">
        <v>4.1900000000000004</v>
      </c>
      <c r="AI5041" s="68" t="s">
        <v>2254</v>
      </c>
      <c r="AJ5041" s="67">
        <v>0</v>
      </c>
      <c r="AK5041" s="69">
        <v>310000</v>
      </c>
    </row>
    <row r="5042" spans="30:37" ht="11.25" x14ac:dyDescent="0.2">
      <c r="AD5042" s="63">
        <v>36691</v>
      </c>
      <c r="AE5042" s="64">
        <v>36739</v>
      </c>
      <c r="AF5042" s="68" t="s">
        <v>1735</v>
      </c>
      <c r="AG5042" s="66" t="s">
        <v>1737</v>
      </c>
      <c r="AH5042" s="67">
        <v>4.0999999999999996</v>
      </c>
      <c r="AI5042" s="68" t="s">
        <v>2254</v>
      </c>
      <c r="AJ5042" s="67">
        <v>0</v>
      </c>
      <c r="AK5042" s="69">
        <v>-155000</v>
      </c>
    </row>
    <row r="5043" spans="30:37" ht="11.25" x14ac:dyDescent="0.2">
      <c r="AD5043" s="63">
        <v>36691</v>
      </c>
      <c r="AE5043" s="64">
        <v>36739</v>
      </c>
      <c r="AF5043" s="68" t="s">
        <v>1735</v>
      </c>
      <c r="AG5043" s="66" t="s">
        <v>1777</v>
      </c>
      <c r="AH5043" s="67">
        <v>4.09</v>
      </c>
      <c r="AI5043" s="68" t="s">
        <v>2254</v>
      </c>
      <c r="AJ5043" s="67">
        <v>0</v>
      </c>
      <c r="AK5043" s="69">
        <v>155000</v>
      </c>
    </row>
    <row r="5044" spans="30:37" ht="11.25" x14ac:dyDescent="0.2">
      <c r="AD5044" s="63">
        <v>36692</v>
      </c>
      <c r="AE5044" s="64">
        <v>36739</v>
      </c>
      <c r="AF5044" s="68" t="s">
        <v>1793</v>
      </c>
      <c r="AG5044" s="66" t="s">
        <v>1794</v>
      </c>
      <c r="AH5044" s="67">
        <v>4.34</v>
      </c>
      <c r="AI5044" s="68" t="s">
        <v>2254</v>
      </c>
      <c r="AJ5044" s="67">
        <v>0</v>
      </c>
      <c r="AK5044" s="69">
        <v>155000</v>
      </c>
    </row>
    <row r="5045" spans="30:37" ht="11.25" x14ac:dyDescent="0.2">
      <c r="AD5045" s="63">
        <v>36692</v>
      </c>
      <c r="AE5045" s="64">
        <v>36739</v>
      </c>
      <c r="AF5045" s="68" t="s">
        <v>1793</v>
      </c>
      <c r="AG5045" s="66" t="s">
        <v>1795</v>
      </c>
      <c r="AH5045" s="67">
        <v>4.32</v>
      </c>
      <c r="AI5045" s="68" t="s">
        <v>2254</v>
      </c>
      <c r="AJ5045" s="67">
        <v>0</v>
      </c>
      <c r="AK5045" s="69">
        <v>155000</v>
      </c>
    </row>
    <row r="5046" spans="30:37" ht="11.25" x14ac:dyDescent="0.2">
      <c r="AD5046" s="63">
        <v>36692</v>
      </c>
      <c r="AE5046" s="64">
        <v>36739</v>
      </c>
      <c r="AF5046" s="68" t="s">
        <v>1793</v>
      </c>
      <c r="AG5046" s="66" t="s">
        <v>1796</v>
      </c>
      <c r="AH5046" s="67">
        <v>4.3550000000000004</v>
      </c>
      <c r="AI5046" s="68" t="s">
        <v>2254</v>
      </c>
      <c r="AJ5046" s="67">
        <v>0</v>
      </c>
      <c r="AK5046" s="69">
        <v>155000</v>
      </c>
    </row>
    <row r="5047" spans="30:37" ht="11.25" x14ac:dyDescent="0.2">
      <c r="AD5047" s="63">
        <v>36692</v>
      </c>
      <c r="AE5047" s="64">
        <v>36739</v>
      </c>
      <c r="AF5047" s="68" t="s">
        <v>1793</v>
      </c>
      <c r="AG5047" s="66" t="s">
        <v>1810</v>
      </c>
      <c r="AH5047" s="67">
        <v>4.3499999999999996</v>
      </c>
      <c r="AI5047" s="68" t="s">
        <v>2254</v>
      </c>
      <c r="AJ5047" s="67">
        <v>0</v>
      </c>
      <c r="AK5047" s="69">
        <v>155000</v>
      </c>
    </row>
    <row r="5048" spans="30:37" ht="11.25" x14ac:dyDescent="0.2">
      <c r="AD5048" s="63">
        <v>36692</v>
      </c>
      <c r="AE5048" s="64">
        <v>36739</v>
      </c>
      <c r="AF5048" s="68" t="s">
        <v>1793</v>
      </c>
      <c r="AG5048" s="66" t="s">
        <v>1811</v>
      </c>
      <c r="AH5048" s="67">
        <v>4.3250000000000002</v>
      </c>
      <c r="AI5048" s="68" t="s">
        <v>2254</v>
      </c>
      <c r="AJ5048" s="67">
        <v>0</v>
      </c>
      <c r="AK5048" s="69">
        <v>155000</v>
      </c>
    </row>
    <row r="5049" spans="30:37" ht="11.25" x14ac:dyDescent="0.2">
      <c r="AD5049" s="63">
        <v>36692</v>
      </c>
      <c r="AE5049" s="64">
        <v>36739</v>
      </c>
      <c r="AF5049" s="68" t="s">
        <v>1793</v>
      </c>
      <c r="AG5049" s="66" t="s">
        <v>1812</v>
      </c>
      <c r="AH5049" s="67">
        <v>4.3150000000000004</v>
      </c>
      <c r="AI5049" s="68" t="s">
        <v>2254</v>
      </c>
      <c r="AJ5049" s="67">
        <v>0</v>
      </c>
      <c r="AK5049" s="69">
        <v>155000</v>
      </c>
    </row>
    <row r="5050" spans="30:37" ht="11.25" x14ac:dyDescent="0.2">
      <c r="AD5050" s="63">
        <v>36692</v>
      </c>
      <c r="AE5050" s="64">
        <v>36739</v>
      </c>
      <c r="AF5050" s="68" t="s">
        <v>1793</v>
      </c>
      <c r="AG5050" s="66" t="s">
        <v>1813</v>
      </c>
      <c r="AH5050" s="67">
        <v>4.32</v>
      </c>
      <c r="AI5050" s="68" t="s">
        <v>2254</v>
      </c>
      <c r="AJ5050" s="67">
        <v>0</v>
      </c>
      <c r="AK5050" s="69">
        <v>155000</v>
      </c>
    </row>
    <row r="5051" spans="30:37" ht="11.25" x14ac:dyDescent="0.2">
      <c r="AD5051" s="63">
        <v>36692</v>
      </c>
      <c r="AE5051" s="64">
        <v>36739</v>
      </c>
      <c r="AF5051" s="68" t="s">
        <v>1793</v>
      </c>
      <c r="AG5051" s="66" t="s">
        <v>1814</v>
      </c>
      <c r="AH5051" s="67">
        <v>4.3499999999999996</v>
      </c>
      <c r="AI5051" s="68" t="s">
        <v>2254</v>
      </c>
      <c r="AJ5051" s="67">
        <v>0</v>
      </c>
      <c r="AK5051" s="69">
        <v>155000</v>
      </c>
    </row>
    <row r="5052" spans="30:37" ht="11.25" x14ac:dyDescent="0.2">
      <c r="AD5052" s="63">
        <v>36692</v>
      </c>
      <c r="AE5052" s="64">
        <v>36739</v>
      </c>
      <c r="AF5052" s="68" t="s">
        <v>1793</v>
      </c>
      <c r="AG5052" s="66" t="s">
        <v>1815</v>
      </c>
      <c r="AH5052" s="67">
        <v>4.38</v>
      </c>
      <c r="AI5052" s="68" t="s">
        <v>2254</v>
      </c>
      <c r="AJ5052" s="67">
        <v>0</v>
      </c>
      <c r="AK5052" s="69">
        <v>-155000</v>
      </c>
    </row>
    <row r="5053" spans="30:37" ht="11.25" x14ac:dyDescent="0.2">
      <c r="AD5053" s="63">
        <v>36692</v>
      </c>
      <c r="AE5053" s="64">
        <v>36739</v>
      </c>
      <c r="AF5053" s="68" t="s">
        <v>1793</v>
      </c>
      <c r="AG5053" s="66" t="s">
        <v>1817</v>
      </c>
      <c r="AH5053" s="67">
        <v>4.3449999999999998</v>
      </c>
      <c r="AI5053" s="68" t="s">
        <v>2254</v>
      </c>
      <c r="AJ5053" s="67">
        <v>0</v>
      </c>
      <c r="AK5053" s="69">
        <v>-310000</v>
      </c>
    </row>
    <row r="5054" spans="30:37" ht="11.25" x14ac:dyDescent="0.2">
      <c r="AD5054" s="63">
        <v>36692</v>
      </c>
      <c r="AE5054" s="64">
        <v>36739</v>
      </c>
      <c r="AF5054" s="68" t="s">
        <v>1793</v>
      </c>
      <c r="AG5054" s="66" t="s">
        <v>1818</v>
      </c>
      <c r="AH5054" s="67">
        <v>4.34</v>
      </c>
      <c r="AI5054" s="68" t="s">
        <v>2254</v>
      </c>
      <c r="AJ5054" s="67">
        <v>0</v>
      </c>
      <c r="AK5054" s="69">
        <v>-310000</v>
      </c>
    </row>
    <row r="5055" spans="30:37" ht="11.25" x14ac:dyDescent="0.2">
      <c r="AD5055" s="63">
        <v>36696</v>
      </c>
      <c r="AE5055" s="64">
        <v>36739</v>
      </c>
      <c r="AF5055" s="68" t="s">
        <v>1835</v>
      </c>
      <c r="AG5055" s="66" t="s">
        <v>1836</v>
      </c>
      <c r="AH5055" s="67">
        <v>4.3</v>
      </c>
      <c r="AI5055" s="68" t="s">
        <v>2254</v>
      </c>
      <c r="AJ5055" s="67">
        <v>0</v>
      </c>
      <c r="AK5055" s="69">
        <v>155000</v>
      </c>
    </row>
    <row r="5056" spans="30:37" ht="11.25" x14ac:dyDescent="0.2">
      <c r="AD5056" s="63">
        <v>36696</v>
      </c>
      <c r="AE5056" s="64">
        <v>36739</v>
      </c>
      <c r="AF5056" s="68" t="s">
        <v>1835</v>
      </c>
      <c r="AG5056" s="66" t="s">
        <v>1837</v>
      </c>
      <c r="AH5056" s="67">
        <v>4.1550000000000002</v>
      </c>
      <c r="AI5056" s="68" t="s">
        <v>2254</v>
      </c>
      <c r="AJ5056" s="67">
        <v>0</v>
      </c>
      <c r="AK5056" s="69">
        <v>-155000</v>
      </c>
    </row>
    <row r="5057" spans="30:37" ht="11.25" x14ac:dyDescent="0.2">
      <c r="AD5057" s="63">
        <v>36697</v>
      </c>
      <c r="AE5057" s="64">
        <v>36739</v>
      </c>
      <c r="AF5057" s="68" t="s">
        <v>1849</v>
      </c>
      <c r="AG5057" s="66" t="s">
        <v>1850</v>
      </c>
      <c r="AH5057" s="67">
        <v>3.915</v>
      </c>
      <c r="AI5057" s="68" t="s">
        <v>2254</v>
      </c>
      <c r="AJ5057" s="67">
        <v>0</v>
      </c>
      <c r="AK5057" s="69">
        <v>-155000</v>
      </c>
    </row>
    <row r="5058" spans="30:37" ht="11.25" x14ac:dyDescent="0.2">
      <c r="AD5058" s="63">
        <v>36697</v>
      </c>
      <c r="AE5058" s="64">
        <v>36739</v>
      </c>
      <c r="AF5058" s="68" t="s">
        <v>1849</v>
      </c>
      <c r="AG5058" s="66" t="s">
        <v>1854</v>
      </c>
      <c r="AH5058" s="67">
        <v>3.9449999999999998</v>
      </c>
      <c r="AI5058" s="68" t="s">
        <v>2254</v>
      </c>
      <c r="AJ5058" s="67">
        <v>0</v>
      </c>
      <c r="AK5058" s="69">
        <v>-155000</v>
      </c>
    </row>
    <row r="5059" spans="30:37" ht="11.25" x14ac:dyDescent="0.2">
      <c r="AD5059" s="63">
        <v>36697</v>
      </c>
      <c r="AE5059" s="64">
        <v>36739</v>
      </c>
      <c r="AF5059" s="68" t="s">
        <v>1849</v>
      </c>
      <c r="AG5059" s="66" t="s">
        <v>1857</v>
      </c>
      <c r="AH5059" s="67">
        <v>3.94</v>
      </c>
      <c r="AI5059" s="68" t="s">
        <v>2254</v>
      </c>
      <c r="AJ5059" s="67">
        <v>0</v>
      </c>
      <c r="AK5059" s="69">
        <v>155000</v>
      </c>
    </row>
    <row r="5060" spans="30:37" ht="11.25" x14ac:dyDescent="0.2">
      <c r="AD5060" s="63">
        <v>36698</v>
      </c>
      <c r="AE5060" s="64">
        <v>36739</v>
      </c>
      <c r="AF5060" s="68" t="s">
        <v>1877</v>
      </c>
      <c r="AG5060" s="66" t="s">
        <v>1990</v>
      </c>
      <c r="AH5060" s="67">
        <v>4.29</v>
      </c>
      <c r="AI5060" s="68" t="s">
        <v>2254</v>
      </c>
      <c r="AJ5060" s="67">
        <v>0</v>
      </c>
      <c r="AK5060" s="69">
        <v>310000</v>
      </c>
    </row>
    <row r="5061" spans="30:37" ht="11.25" x14ac:dyDescent="0.2">
      <c r="AD5061" s="63">
        <v>36698</v>
      </c>
      <c r="AE5061" s="64">
        <v>36739</v>
      </c>
      <c r="AF5061" s="68" t="s">
        <v>1877</v>
      </c>
      <c r="AG5061" s="66" t="s">
        <v>1991</v>
      </c>
      <c r="AH5061" s="67">
        <v>4.2699999999999996</v>
      </c>
      <c r="AI5061" s="68" t="s">
        <v>2254</v>
      </c>
      <c r="AJ5061" s="67">
        <v>0</v>
      </c>
      <c r="AK5061" s="69">
        <v>155000</v>
      </c>
    </row>
    <row r="5062" spans="30:37" ht="11.25" x14ac:dyDescent="0.2">
      <c r="AD5062" s="63">
        <v>36698</v>
      </c>
      <c r="AE5062" s="64">
        <v>36739</v>
      </c>
      <c r="AF5062" s="68" t="s">
        <v>1877</v>
      </c>
      <c r="AG5062" s="66" t="s">
        <v>1985</v>
      </c>
      <c r="AH5062" s="67">
        <v>4.1349999999999998</v>
      </c>
      <c r="AI5062" s="68" t="s">
        <v>2254</v>
      </c>
      <c r="AJ5062" s="67">
        <v>0</v>
      </c>
      <c r="AK5062" s="69">
        <v>-155000</v>
      </c>
    </row>
    <row r="5063" spans="30:37" ht="11.25" x14ac:dyDescent="0.2">
      <c r="AD5063" s="63">
        <v>36698</v>
      </c>
      <c r="AE5063" s="64">
        <v>36739</v>
      </c>
      <c r="AF5063" s="68" t="s">
        <v>1877</v>
      </c>
      <c r="AG5063" s="66" t="s">
        <v>1986</v>
      </c>
      <c r="AH5063" s="67">
        <v>4.375</v>
      </c>
      <c r="AI5063" s="68" t="s">
        <v>2254</v>
      </c>
      <c r="AJ5063" s="67">
        <v>0</v>
      </c>
      <c r="AK5063" s="69">
        <v>155000</v>
      </c>
    </row>
    <row r="5064" spans="30:37" ht="11.25" x14ac:dyDescent="0.2">
      <c r="AD5064" s="63">
        <v>36698</v>
      </c>
      <c r="AE5064" s="64">
        <v>36739</v>
      </c>
      <c r="AF5064" s="68" t="s">
        <v>1877</v>
      </c>
      <c r="AG5064" s="66" t="s">
        <v>1989</v>
      </c>
      <c r="AH5064" s="74">
        <v>4.1500000000000004</v>
      </c>
      <c r="AI5064" s="68" t="s">
        <v>2254</v>
      </c>
      <c r="AJ5064" s="67">
        <v>0</v>
      </c>
      <c r="AK5064" s="69">
        <v>-500000</v>
      </c>
    </row>
    <row r="5065" spans="30:37" ht="11.25" x14ac:dyDescent="0.2">
      <c r="AD5065" s="63">
        <v>36700</v>
      </c>
      <c r="AE5065" s="64">
        <v>36739</v>
      </c>
      <c r="AF5065" s="68" t="s">
        <v>2010</v>
      </c>
      <c r="AG5065" s="66" t="s">
        <v>2095</v>
      </c>
      <c r="AH5065" s="74">
        <v>4.42</v>
      </c>
      <c r="AI5065" s="68" t="s">
        <v>2254</v>
      </c>
      <c r="AJ5065" s="67">
        <v>0</v>
      </c>
      <c r="AK5065" s="69">
        <v>-310000</v>
      </c>
    </row>
    <row r="5066" spans="30:37" ht="11.25" x14ac:dyDescent="0.2">
      <c r="AD5066" s="63">
        <v>36700</v>
      </c>
      <c r="AE5066" s="64">
        <v>36739</v>
      </c>
      <c r="AF5066" s="68" t="s">
        <v>2010</v>
      </c>
      <c r="AG5066" s="66" t="s">
        <v>2096</v>
      </c>
      <c r="AH5066" s="74">
        <v>4.4050000000000002</v>
      </c>
      <c r="AI5066" s="68" t="s">
        <v>2254</v>
      </c>
      <c r="AJ5066" s="67">
        <v>0</v>
      </c>
      <c r="AK5066" s="69">
        <v>155000</v>
      </c>
    </row>
    <row r="5067" spans="30:37" ht="11.25" x14ac:dyDescent="0.2">
      <c r="AD5067" s="63">
        <v>36700</v>
      </c>
      <c r="AE5067" s="64">
        <v>36739</v>
      </c>
      <c r="AF5067" s="68" t="s">
        <v>2010</v>
      </c>
      <c r="AG5067" s="66" t="s">
        <v>2087</v>
      </c>
      <c r="AH5067" s="74">
        <v>4.4000000000000004</v>
      </c>
      <c r="AI5067" s="68" t="s">
        <v>2254</v>
      </c>
      <c r="AJ5067" s="67">
        <v>0</v>
      </c>
      <c r="AK5067" s="69">
        <v>-155000</v>
      </c>
    </row>
    <row r="5068" spans="30:37" ht="11.25" x14ac:dyDescent="0.2">
      <c r="AD5068" s="63">
        <v>36700</v>
      </c>
      <c r="AE5068" s="64">
        <v>36739</v>
      </c>
      <c r="AF5068" s="68" t="s">
        <v>2010</v>
      </c>
      <c r="AG5068" s="66" t="s">
        <v>2088</v>
      </c>
      <c r="AH5068" s="74">
        <v>4.41</v>
      </c>
      <c r="AI5068" s="68" t="s">
        <v>2254</v>
      </c>
      <c r="AJ5068" s="67">
        <v>0</v>
      </c>
      <c r="AK5068" s="69">
        <v>-155000</v>
      </c>
    </row>
    <row r="5069" spans="30:37" ht="11.25" x14ac:dyDescent="0.2">
      <c r="AD5069" s="63">
        <v>36700</v>
      </c>
      <c r="AE5069" s="64">
        <v>36739</v>
      </c>
      <c r="AF5069" s="68" t="s">
        <v>2010</v>
      </c>
      <c r="AG5069" s="66" t="s">
        <v>2089</v>
      </c>
      <c r="AH5069" s="74">
        <v>4.38</v>
      </c>
      <c r="AI5069" s="68" t="s">
        <v>2254</v>
      </c>
      <c r="AJ5069" s="67">
        <v>0</v>
      </c>
      <c r="AK5069" s="69">
        <v>155000</v>
      </c>
    </row>
    <row r="5070" spans="30:37" ht="11.25" x14ac:dyDescent="0.2">
      <c r="AD5070" s="63">
        <v>36700</v>
      </c>
      <c r="AE5070" s="64">
        <v>36739</v>
      </c>
      <c r="AF5070" s="68" t="s">
        <v>2010</v>
      </c>
      <c r="AG5070" s="66" t="s">
        <v>2090</v>
      </c>
      <c r="AH5070" s="74">
        <v>4.3949999999999996</v>
      </c>
      <c r="AI5070" s="68" t="s">
        <v>2254</v>
      </c>
      <c r="AJ5070" s="67">
        <v>0</v>
      </c>
      <c r="AK5070" s="69">
        <v>155000</v>
      </c>
    </row>
    <row r="5071" spans="30:37" ht="11.25" x14ac:dyDescent="0.2">
      <c r="AD5071" s="63">
        <v>36700</v>
      </c>
      <c r="AE5071" s="64">
        <v>36739</v>
      </c>
      <c r="AF5071" s="68" t="s">
        <v>2010</v>
      </c>
      <c r="AG5071" s="66" t="s">
        <v>2091</v>
      </c>
      <c r="AH5071" s="74">
        <v>4.41</v>
      </c>
      <c r="AI5071" s="68" t="s">
        <v>2254</v>
      </c>
      <c r="AJ5071" s="67">
        <v>0</v>
      </c>
      <c r="AK5071" s="69">
        <v>155000</v>
      </c>
    </row>
    <row r="5072" spans="30:37" ht="11.25" x14ac:dyDescent="0.2">
      <c r="AD5072" s="63">
        <v>36700</v>
      </c>
      <c r="AE5072" s="64">
        <v>36739</v>
      </c>
      <c r="AF5072" s="68" t="s">
        <v>2010</v>
      </c>
      <c r="AG5072" s="66" t="s">
        <v>2092</v>
      </c>
      <c r="AH5072" s="74">
        <v>4.3899999999999997</v>
      </c>
      <c r="AI5072" s="68" t="s">
        <v>2254</v>
      </c>
      <c r="AJ5072" s="67">
        <v>0</v>
      </c>
      <c r="AK5072" s="69">
        <v>155000</v>
      </c>
    </row>
    <row r="5073" spans="30:37" ht="11.25" x14ac:dyDescent="0.2">
      <c r="AD5073" s="63">
        <v>36700</v>
      </c>
      <c r="AE5073" s="64">
        <v>36739</v>
      </c>
      <c r="AF5073" s="68" t="s">
        <v>2010</v>
      </c>
      <c r="AG5073" s="66" t="s">
        <v>2093</v>
      </c>
      <c r="AH5073" s="74">
        <v>4.43</v>
      </c>
      <c r="AI5073" s="68" t="s">
        <v>2254</v>
      </c>
      <c r="AJ5073" s="67">
        <v>0</v>
      </c>
      <c r="AK5073" s="69">
        <v>-155000</v>
      </c>
    </row>
    <row r="5074" spans="30:37" ht="11.25" x14ac:dyDescent="0.2">
      <c r="AD5074" s="63">
        <v>36700</v>
      </c>
      <c r="AE5074" s="64">
        <v>36739</v>
      </c>
      <c r="AF5074" s="68" t="s">
        <v>2010</v>
      </c>
      <c r="AG5074" s="66" t="s">
        <v>2094</v>
      </c>
      <c r="AH5074" s="74">
        <v>4.43</v>
      </c>
      <c r="AI5074" s="68" t="s">
        <v>2254</v>
      </c>
      <c r="AJ5074" s="67">
        <v>0</v>
      </c>
      <c r="AK5074" s="69">
        <v>-155000</v>
      </c>
    </row>
    <row r="5075" spans="30:37" ht="11.25" x14ac:dyDescent="0.2">
      <c r="AD5075" s="63">
        <v>36704</v>
      </c>
      <c r="AE5075" s="64">
        <v>36739</v>
      </c>
      <c r="AF5075" s="68" t="s">
        <v>1887</v>
      </c>
      <c r="AG5075" s="66" t="s">
        <v>1888</v>
      </c>
      <c r="AH5075" s="74">
        <v>4.6150000000000002</v>
      </c>
      <c r="AI5075" s="68" t="s">
        <v>2254</v>
      </c>
      <c r="AJ5075" s="67">
        <v>0</v>
      </c>
      <c r="AK5075" s="69">
        <v>535591</v>
      </c>
    </row>
    <row r="5076" spans="30:37" ht="11.25" x14ac:dyDescent="0.2">
      <c r="AD5076" s="63">
        <v>36706</v>
      </c>
      <c r="AE5076" s="64">
        <v>36739</v>
      </c>
      <c r="AF5076" s="68" t="s">
        <v>1686</v>
      </c>
      <c r="AG5076" s="66" t="s">
        <v>1687</v>
      </c>
      <c r="AH5076" s="74">
        <v>4.42</v>
      </c>
      <c r="AI5076" s="68" t="s">
        <v>2254</v>
      </c>
      <c r="AJ5076" s="67">
        <v>0</v>
      </c>
      <c r="AK5076" s="69">
        <v>310000</v>
      </c>
    </row>
    <row r="5077" spans="30:37" ht="11.25" x14ac:dyDescent="0.2">
      <c r="AD5077" s="63">
        <v>36706</v>
      </c>
      <c r="AE5077" s="64">
        <v>36739</v>
      </c>
      <c r="AF5077" s="68" t="s">
        <v>1686</v>
      </c>
      <c r="AG5077" s="66" t="s">
        <v>1688</v>
      </c>
      <c r="AH5077" s="74">
        <v>4.43</v>
      </c>
      <c r="AI5077" s="68" t="s">
        <v>2254</v>
      </c>
      <c r="AJ5077" s="67">
        <v>0</v>
      </c>
      <c r="AK5077" s="69">
        <v>310000</v>
      </c>
    </row>
    <row r="5078" spans="30:37" ht="11.25" x14ac:dyDescent="0.2">
      <c r="AD5078" s="63">
        <v>36706</v>
      </c>
      <c r="AE5078" s="64">
        <v>36739</v>
      </c>
      <c r="AF5078" s="68" t="s">
        <v>1686</v>
      </c>
      <c r="AG5078" s="66" t="s">
        <v>1689</v>
      </c>
      <c r="AH5078" s="74">
        <v>4.3499999999999996</v>
      </c>
      <c r="AI5078" s="68" t="s">
        <v>2254</v>
      </c>
      <c r="AJ5078" s="67">
        <v>0</v>
      </c>
      <c r="AK5078" s="69">
        <v>-310000</v>
      </c>
    </row>
    <row r="5079" spans="30:37" ht="11.25" x14ac:dyDescent="0.2">
      <c r="AD5079" s="63">
        <v>36706</v>
      </c>
      <c r="AE5079" s="64">
        <v>36739</v>
      </c>
      <c r="AF5079" s="68" t="s">
        <v>1686</v>
      </c>
      <c r="AG5079" s="66" t="s">
        <v>1690</v>
      </c>
      <c r="AH5079" s="74">
        <v>4.34</v>
      </c>
      <c r="AI5079" s="68" t="s">
        <v>2254</v>
      </c>
      <c r="AJ5079" s="67">
        <v>0</v>
      </c>
      <c r="AK5079" s="69">
        <v>-310000</v>
      </c>
    </row>
    <row r="5080" spans="30:37" ht="11.25" x14ac:dyDescent="0.2">
      <c r="AD5080" s="63">
        <v>36706</v>
      </c>
      <c r="AE5080" s="64">
        <v>36739</v>
      </c>
      <c r="AF5080" s="68" t="s">
        <v>1686</v>
      </c>
      <c r="AG5080" s="66" t="s">
        <v>1691</v>
      </c>
      <c r="AH5080" s="74">
        <v>4.3449999999999998</v>
      </c>
      <c r="AI5080" s="68" t="s">
        <v>2254</v>
      </c>
      <c r="AJ5080" s="67">
        <v>0</v>
      </c>
      <c r="AK5080" s="69">
        <v>-310000</v>
      </c>
    </row>
    <row r="5081" spans="30:37" ht="11.25" x14ac:dyDescent="0.2">
      <c r="AD5081" s="63">
        <v>36706</v>
      </c>
      <c r="AE5081" s="64">
        <v>36739</v>
      </c>
      <c r="AF5081" s="68" t="s">
        <v>1686</v>
      </c>
      <c r="AG5081" s="66" t="s">
        <v>1692</v>
      </c>
      <c r="AH5081" s="74">
        <v>4.3150000000000004</v>
      </c>
      <c r="AI5081" s="68" t="s">
        <v>2254</v>
      </c>
      <c r="AJ5081" s="67">
        <v>0</v>
      </c>
      <c r="AK5081" s="69">
        <v>-310000</v>
      </c>
    </row>
    <row r="5082" spans="30:37" ht="11.25" x14ac:dyDescent="0.2">
      <c r="AD5082" s="63">
        <v>36706</v>
      </c>
      <c r="AE5082" s="64">
        <v>36739</v>
      </c>
      <c r="AF5082" s="68" t="s">
        <v>1686</v>
      </c>
      <c r="AG5082" s="66" t="s">
        <v>1693</v>
      </c>
      <c r="AH5082" s="74">
        <v>4.3</v>
      </c>
      <c r="AI5082" s="68" t="s">
        <v>2254</v>
      </c>
      <c r="AJ5082" s="67">
        <v>0</v>
      </c>
      <c r="AK5082" s="69">
        <v>-310000</v>
      </c>
    </row>
    <row r="5083" spans="30:37" ht="11.25" x14ac:dyDescent="0.2">
      <c r="AD5083" s="63">
        <v>36706</v>
      </c>
      <c r="AE5083" s="64">
        <v>36739</v>
      </c>
      <c r="AF5083" s="68" t="s">
        <v>1686</v>
      </c>
      <c r="AG5083" s="66" t="s">
        <v>1694</v>
      </c>
      <c r="AH5083" s="74">
        <v>4.2850000000000001</v>
      </c>
      <c r="AI5083" s="68" t="s">
        <v>2254</v>
      </c>
      <c r="AJ5083" s="67">
        <v>0</v>
      </c>
      <c r="AK5083" s="69">
        <v>310000</v>
      </c>
    </row>
    <row r="5084" spans="30:37" ht="11.25" x14ac:dyDescent="0.2">
      <c r="AD5084" s="63">
        <v>36706</v>
      </c>
      <c r="AE5084" s="64">
        <v>36739</v>
      </c>
      <c r="AF5084" s="68" t="s">
        <v>1686</v>
      </c>
      <c r="AG5084" s="66" t="s">
        <v>1695</v>
      </c>
      <c r="AH5084" s="74">
        <v>4.3</v>
      </c>
      <c r="AI5084" s="68" t="s">
        <v>2254</v>
      </c>
      <c r="AJ5084" s="67">
        <v>0</v>
      </c>
      <c r="AK5084" s="69">
        <v>310000</v>
      </c>
    </row>
    <row r="5085" spans="30:37" ht="11.25" x14ac:dyDescent="0.2">
      <c r="AD5085" s="63">
        <v>36706</v>
      </c>
      <c r="AE5085" s="64">
        <v>36739</v>
      </c>
      <c r="AF5085" s="68" t="s">
        <v>1686</v>
      </c>
      <c r="AG5085" s="66" t="s">
        <v>1696</v>
      </c>
      <c r="AH5085" s="74">
        <v>4.3150000000000004</v>
      </c>
      <c r="AI5085" s="68" t="s">
        <v>2254</v>
      </c>
      <c r="AJ5085" s="67">
        <v>0</v>
      </c>
      <c r="AK5085" s="69">
        <v>155000</v>
      </c>
    </row>
    <row r="5086" spans="30:37" ht="11.25" x14ac:dyDescent="0.2">
      <c r="AD5086" s="63">
        <v>36706</v>
      </c>
      <c r="AE5086" s="64">
        <v>36739</v>
      </c>
      <c r="AF5086" s="68" t="s">
        <v>1686</v>
      </c>
      <c r="AG5086" s="66" t="s">
        <v>1697</v>
      </c>
      <c r="AH5086" s="74">
        <v>4.3250000000000002</v>
      </c>
      <c r="AI5086" s="68" t="s">
        <v>2254</v>
      </c>
      <c r="AJ5086" s="67">
        <v>0</v>
      </c>
      <c r="AK5086" s="69">
        <v>310000</v>
      </c>
    </row>
    <row r="5087" spans="30:37" ht="11.25" x14ac:dyDescent="0.2">
      <c r="AD5087" s="63">
        <v>36706</v>
      </c>
      <c r="AE5087" s="64">
        <v>36739</v>
      </c>
      <c r="AF5087" s="68" t="s">
        <v>1686</v>
      </c>
      <c r="AG5087" s="66" t="s">
        <v>1698</v>
      </c>
      <c r="AH5087" s="74">
        <v>4.33</v>
      </c>
      <c r="AI5087" s="68" t="s">
        <v>2254</v>
      </c>
      <c r="AJ5087" s="67">
        <v>0</v>
      </c>
      <c r="AK5087" s="69">
        <v>310000</v>
      </c>
    </row>
    <row r="5088" spans="30:37" ht="11.25" x14ac:dyDescent="0.2">
      <c r="AD5088" s="63">
        <v>36706</v>
      </c>
      <c r="AE5088" s="64">
        <v>36739</v>
      </c>
      <c r="AF5088" s="68" t="s">
        <v>1686</v>
      </c>
      <c r="AG5088" s="66" t="s">
        <v>1699</v>
      </c>
      <c r="AH5088" s="74">
        <v>4.335</v>
      </c>
      <c r="AI5088" s="68" t="s">
        <v>2254</v>
      </c>
      <c r="AJ5088" s="67">
        <v>0</v>
      </c>
      <c r="AK5088" s="69">
        <v>155000</v>
      </c>
    </row>
    <row r="5089" spans="30:37" ht="11.25" x14ac:dyDescent="0.2">
      <c r="AD5089" s="63">
        <v>36706</v>
      </c>
      <c r="AE5089" s="64">
        <v>36739</v>
      </c>
      <c r="AF5089" s="68" t="s">
        <v>1686</v>
      </c>
      <c r="AG5089" s="66" t="s">
        <v>1700</v>
      </c>
      <c r="AH5089" s="74">
        <v>4.34</v>
      </c>
      <c r="AI5089" s="68" t="s">
        <v>2254</v>
      </c>
      <c r="AJ5089" s="67">
        <v>0</v>
      </c>
      <c r="AK5089" s="69">
        <v>310000</v>
      </c>
    </row>
    <row r="5090" spans="30:37" ht="11.25" x14ac:dyDescent="0.2">
      <c r="AD5090" s="63">
        <v>36706</v>
      </c>
      <c r="AE5090" s="64">
        <v>36739</v>
      </c>
      <c r="AF5090" s="68" t="s">
        <v>1686</v>
      </c>
      <c r="AG5090" s="66" t="s">
        <v>1701</v>
      </c>
      <c r="AH5090" s="74">
        <v>4.37</v>
      </c>
      <c r="AI5090" s="68" t="s">
        <v>2254</v>
      </c>
      <c r="AJ5090" s="67">
        <v>0</v>
      </c>
      <c r="AK5090" s="69">
        <v>-310000</v>
      </c>
    </row>
    <row r="5091" spans="30:37" ht="11.25" x14ac:dyDescent="0.2">
      <c r="AD5091" s="63">
        <v>36706</v>
      </c>
      <c r="AE5091" s="64">
        <v>36739</v>
      </c>
      <c r="AF5091" s="68" t="s">
        <v>1686</v>
      </c>
      <c r="AG5091" s="66" t="s">
        <v>1702</v>
      </c>
      <c r="AH5091" s="74">
        <v>4.3499999999999996</v>
      </c>
      <c r="AI5091" s="68" t="s">
        <v>2254</v>
      </c>
      <c r="AJ5091" s="67">
        <v>0</v>
      </c>
      <c r="AK5091" s="69">
        <v>-155000</v>
      </c>
    </row>
    <row r="5092" spans="30:37" ht="11.25" x14ac:dyDescent="0.2">
      <c r="AD5092" s="63">
        <v>36706</v>
      </c>
      <c r="AE5092" s="64">
        <v>36739</v>
      </c>
      <c r="AF5092" s="68" t="s">
        <v>1686</v>
      </c>
      <c r="AG5092" s="66" t="s">
        <v>1703</v>
      </c>
      <c r="AH5092" s="74">
        <v>4.34</v>
      </c>
      <c r="AI5092" s="68" t="s">
        <v>2254</v>
      </c>
      <c r="AJ5092" s="67">
        <v>0</v>
      </c>
      <c r="AK5092" s="69">
        <v>-310000</v>
      </c>
    </row>
    <row r="5093" spans="30:37" ht="11.25" x14ac:dyDescent="0.2">
      <c r="AD5093" s="63">
        <v>36706</v>
      </c>
      <c r="AE5093" s="64">
        <v>36739</v>
      </c>
      <c r="AF5093" s="68" t="s">
        <v>1686</v>
      </c>
      <c r="AG5093" s="66" t="s">
        <v>1704</v>
      </c>
      <c r="AH5093" s="74">
        <v>4.42</v>
      </c>
      <c r="AI5093" s="68" t="s">
        <v>2254</v>
      </c>
      <c r="AJ5093" s="67">
        <v>0</v>
      </c>
      <c r="AK5093" s="69">
        <v>-310000</v>
      </c>
    </row>
    <row r="5094" spans="30:37" ht="11.25" x14ac:dyDescent="0.2">
      <c r="AD5094" s="63">
        <v>36706</v>
      </c>
      <c r="AE5094" s="64">
        <v>36739</v>
      </c>
      <c r="AF5094" s="68" t="s">
        <v>1686</v>
      </c>
      <c r="AG5094" s="66" t="s">
        <v>1705</v>
      </c>
      <c r="AH5094" s="74">
        <v>4.42</v>
      </c>
      <c r="AI5094" s="68" t="s">
        <v>2254</v>
      </c>
      <c r="AJ5094" s="67">
        <v>0</v>
      </c>
      <c r="AK5094" s="69">
        <v>310000</v>
      </c>
    </row>
    <row r="5095" spans="30:37" ht="11.25" x14ac:dyDescent="0.2">
      <c r="AD5095" s="63">
        <v>36706</v>
      </c>
      <c r="AE5095" s="64">
        <v>36739</v>
      </c>
      <c r="AF5095" s="68" t="s">
        <v>1686</v>
      </c>
      <c r="AG5095" s="66" t="s">
        <v>1706</v>
      </c>
      <c r="AH5095" s="74">
        <v>4.375</v>
      </c>
      <c r="AI5095" s="68" t="s">
        <v>2254</v>
      </c>
      <c r="AJ5095" s="67">
        <v>0</v>
      </c>
      <c r="AK5095" s="69">
        <v>155000</v>
      </c>
    </row>
    <row r="5096" spans="30:37" ht="11.25" x14ac:dyDescent="0.2">
      <c r="AD5096" s="63">
        <v>36719</v>
      </c>
      <c r="AE5096" s="64">
        <v>36739</v>
      </c>
      <c r="AF5096" s="68" t="s">
        <v>1036</v>
      </c>
      <c r="AG5096" s="66" t="s">
        <v>1037</v>
      </c>
      <c r="AH5096" s="74">
        <v>4</v>
      </c>
      <c r="AI5096" s="68" t="s">
        <v>2254</v>
      </c>
      <c r="AJ5096" s="67">
        <v>0</v>
      </c>
      <c r="AK5096" s="69">
        <v>1000000</v>
      </c>
    </row>
    <row r="5097" spans="30:37" ht="11.25" x14ac:dyDescent="0.2">
      <c r="AD5097" s="63">
        <v>36721</v>
      </c>
      <c r="AE5097" s="64">
        <v>36739</v>
      </c>
      <c r="AF5097" s="68" t="s">
        <v>827</v>
      </c>
      <c r="AG5097" s="66" t="s">
        <v>828</v>
      </c>
      <c r="AH5097" s="74">
        <v>4.16</v>
      </c>
      <c r="AI5097" s="68" t="s">
        <v>2254</v>
      </c>
      <c r="AJ5097" s="67">
        <v>0</v>
      </c>
      <c r="AK5097" s="69">
        <v>2000000</v>
      </c>
    </row>
    <row r="5098" spans="30:37" ht="11.25" x14ac:dyDescent="0.2">
      <c r="AD5098" s="63">
        <v>36724</v>
      </c>
      <c r="AE5098" s="64">
        <v>36739</v>
      </c>
      <c r="AF5098" s="68" t="s">
        <v>660</v>
      </c>
      <c r="AG5098" s="66" t="s">
        <v>661</v>
      </c>
      <c r="AH5098" s="74">
        <v>4.03</v>
      </c>
      <c r="AI5098" s="68" t="s">
        <v>2254</v>
      </c>
      <c r="AJ5098" s="67">
        <v>0</v>
      </c>
      <c r="AK5098" s="69">
        <v>155000</v>
      </c>
    </row>
    <row r="5099" spans="30:37" ht="11.25" x14ac:dyDescent="0.2">
      <c r="AD5099" s="63">
        <v>36724</v>
      </c>
      <c r="AE5099" s="64">
        <v>36739</v>
      </c>
      <c r="AF5099" s="68" t="s">
        <v>660</v>
      </c>
      <c r="AG5099" s="66" t="s">
        <v>662</v>
      </c>
      <c r="AH5099" s="74">
        <v>4.0250000000000004</v>
      </c>
      <c r="AI5099" s="68" t="s">
        <v>2254</v>
      </c>
      <c r="AJ5099" s="67">
        <v>0</v>
      </c>
      <c r="AK5099" s="69">
        <v>155000</v>
      </c>
    </row>
    <row r="5100" spans="30:37" ht="11.25" x14ac:dyDescent="0.2">
      <c r="AD5100" s="63">
        <v>36724</v>
      </c>
      <c r="AE5100" s="64">
        <v>36739</v>
      </c>
      <c r="AF5100" s="68" t="s">
        <v>660</v>
      </c>
      <c r="AG5100" s="66" t="s">
        <v>663</v>
      </c>
      <c r="AH5100" s="74">
        <v>4.0199999999999996</v>
      </c>
      <c r="AI5100" s="68" t="s">
        <v>2254</v>
      </c>
      <c r="AJ5100" s="67">
        <v>0</v>
      </c>
      <c r="AK5100" s="69">
        <v>155000</v>
      </c>
    </row>
    <row r="5101" spans="30:37" ht="11.25" x14ac:dyDescent="0.2">
      <c r="AD5101" s="63">
        <v>36724</v>
      </c>
      <c r="AE5101" s="64">
        <v>36739</v>
      </c>
      <c r="AF5101" s="68" t="s">
        <v>660</v>
      </c>
      <c r="AG5101" s="66" t="s">
        <v>664</v>
      </c>
      <c r="AH5101" s="74">
        <v>4.0149999999999997</v>
      </c>
      <c r="AI5101" s="68" t="s">
        <v>2254</v>
      </c>
      <c r="AJ5101" s="67">
        <v>0</v>
      </c>
      <c r="AK5101" s="69">
        <v>155000</v>
      </c>
    </row>
    <row r="5102" spans="30:37" ht="11.25" x14ac:dyDescent="0.2">
      <c r="AD5102" s="63">
        <v>36724</v>
      </c>
      <c r="AE5102" s="64">
        <v>36739</v>
      </c>
      <c r="AF5102" s="68" t="s">
        <v>660</v>
      </c>
      <c r="AG5102" s="66" t="s">
        <v>665</v>
      </c>
      <c r="AH5102" s="74">
        <v>4.03</v>
      </c>
      <c r="AI5102" s="68" t="s">
        <v>2254</v>
      </c>
      <c r="AJ5102" s="67">
        <v>0</v>
      </c>
      <c r="AK5102" s="69">
        <v>310000</v>
      </c>
    </row>
    <row r="5103" spans="30:37" ht="11.25" x14ac:dyDescent="0.2">
      <c r="AD5103" s="63">
        <v>36724</v>
      </c>
      <c r="AE5103" s="64">
        <v>36739</v>
      </c>
      <c r="AF5103" s="68" t="s">
        <v>660</v>
      </c>
      <c r="AG5103" s="66" t="s">
        <v>666</v>
      </c>
      <c r="AH5103" s="74">
        <v>4.085</v>
      </c>
      <c r="AI5103" s="68" t="s">
        <v>2254</v>
      </c>
      <c r="AJ5103" s="67">
        <v>0</v>
      </c>
      <c r="AK5103" s="69">
        <v>310000</v>
      </c>
    </row>
    <row r="5104" spans="30:37" ht="11.25" x14ac:dyDescent="0.2">
      <c r="AD5104" s="63">
        <v>36724</v>
      </c>
      <c r="AE5104" s="64">
        <v>36739</v>
      </c>
      <c r="AF5104" s="68" t="s">
        <v>660</v>
      </c>
      <c r="AG5104" s="66" t="s">
        <v>479</v>
      </c>
      <c r="AH5104" s="74">
        <v>3.96</v>
      </c>
      <c r="AI5104" s="68" t="s">
        <v>2254</v>
      </c>
      <c r="AJ5104" s="67">
        <v>0</v>
      </c>
      <c r="AK5104" s="69">
        <v>155000</v>
      </c>
    </row>
    <row r="5105" spans="30:37" ht="11.25" x14ac:dyDescent="0.2">
      <c r="AD5105" s="63">
        <v>36725</v>
      </c>
      <c r="AE5105" s="64">
        <v>36739</v>
      </c>
      <c r="AF5105" s="68" t="s">
        <v>343</v>
      </c>
      <c r="AG5105" s="66" t="s">
        <v>344</v>
      </c>
      <c r="AH5105" s="74">
        <v>3.95</v>
      </c>
      <c r="AI5105" s="68" t="s">
        <v>2254</v>
      </c>
      <c r="AJ5105" s="67">
        <v>0</v>
      </c>
      <c r="AK5105" s="69">
        <v>-310000</v>
      </c>
    </row>
    <row r="5106" spans="30:37" ht="11.25" x14ac:dyDescent="0.2">
      <c r="AD5106" s="63">
        <v>36725</v>
      </c>
      <c r="AE5106" s="64">
        <v>36739</v>
      </c>
      <c r="AF5106" s="68" t="s">
        <v>343</v>
      </c>
      <c r="AG5106" s="66" t="s">
        <v>345</v>
      </c>
      <c r="AH5106" s="74">
        <v>3.9750000000000001</v>
      </c>
      <c r="AI5106" s="68" t="s">
        <v>2254</v>
      </c>
      <c r="AJ5106" s="67">
        <v>0</v>
      </c>
      <c r="AK5106" s="69">
        <v>-310000</v>
      </c>
    </row>
    <row r="5107" spans="30:37" ht="11.25" x14ac:dyDescent="0.2">
      <c r="AD5107" s="63">
        <v>36725</v>
      </c>
      <c r="AE5107" s="64">
        <v>36739</v>
      </c>
      <c r="AF5107" s="68" t="s">
        <v>343</v>
      </c>
      <c r="AG5107" s="66" t="s">
        <v>346</v>
      </c>
      <c r="AH5107" s="74">
        <v>3.9350000000000001</v>
      </c>
      <c r="AI5107" s="68" t="s">
        <v>2254</v>
      </c>
      <c r="AJ5107" s="67">
        <v>0</v>
      </c>
      <c r="AK5107" s="69">
        <v>-310000</v>
      </c>
    </row>
    <row r="5108" spans="30:37" ht="11.25" x14ac:dyDescent="0.2">
      <c r="AD5108" s="63">
        <v>36725</v>
      </c>
      <c r="AE5108" s="64">
        <v>36739</v>
      </c>
      <c r="AF5108" s="68" t="s">
        <v>343</v>
      </c>
      <c r="AG5108" s="66" t="s">
        <v>347</v>
      </c>
      <c r="AH5108" s="74">
        <v>3.915</v>
      </c>
      <c r="AI5108" s="68" t="s">
        <v>2254</v>
      </c>
      <c r="AJ5108" s="67">
        <v>0</v>
      </c>
      <c r="AK5108" s="69">
        <v>-310000</v>
      </c>
    </row>
    <row r="5109" spans="30:37" ht="11.25" x14ac:dyDescent="0.2">
      <c r="AD5109" s="63">
        <v>36725</v>
      </c>
      <c r="AE5109" s="64">
        <v>36739</v>
      </c>
      <c r="AF5109" s="68" t="s">
        <v>343</v>
      </c>
      <c r="AG5109" s="66" t="s">
        <v>348</v>
      </c>
      <c r="AH5109" s="74">
        <v>3.93</v>
      </c>
      <c r="AI5109" s="68" t="s">
        <v>2254</v>
      </c>
      <c r="AJ5109" s="67">
        <v>0</v>
      </c>
      <c r="AK5109" s="69">
        <v>-310000</v>
      </c>
    </row>
    <row r="5110" spans="30:37" ht="11.25" x14ac:dyDescent="0.2">
      <c r="AD5110" s="63">
        <v>36725</v>
      </c>
      <c r="AE5110" s="64">
        <v>36739</v>
      </c>
      <c r="AF5110" s="68" t="s">
        <v>343</v>
      </c>
      <c r="AG5110" s="66" t="s">
        <v>349</v>
      </c>
      <c r="AH5110" s="74">
        <v>3.9449999999999998</v>
      </c>
      <c r="AI5110" s="68" t="s">
        <v>2254</v>
      </c>
      <c r="AJ5110" s="67">
        <v>0</v>
      </c>
      <c r="AK5110" s="69">
        <v>-310000</v>
      </c>
    </row>
    <row r="5111" spans="30:37" ht="11.25" x14ac:dyDescent="0.2">
      <c r="AD5111" s="63">
        <v>36725</v>
      </c>
      <c r="AE5111" s="64">
        <v>36739</v>
      </c>
      <c r="AF5111" s="68" t="s">
        <v>343</v>
      </c>
      <c r="AG5111" s="66" t="s">
        <v>350</v>
      </c>
      <c r="AH5111" s="74">
        <v>3.9249999999999998</v>
      </c>
      <c r="AI5111" s="68" t="s">
        <v>2254</v>
      </c>
      <c r="AJ5111" s="67">
        <v>0</v>
      </c>
      <c r="AK5111" s="69">
        <v>-310000</v>
      </c>
    </row>
    <row r="5112" spans="30:37" ht="11.25" x14ac:dyDescent="0.2">
      <c r="AD5112" s="63">
        <v>36725</v>
      </c>
      <c r="AE5112" s="64">
        <v>36739</v>
      </c>
      <c r="AF5112" s="68" t="s">
        <v>343</v>
      </c>
      <c r="AG5112" s="66" t="s">
        <v>351</v>
      </c>
      <c r="AH5112" s="74">
        <v>3.93</v>
      </c>
      <c r="AI5112" s="68" t="s">
        <v>2254</v>
      </c>
      <c r="AJ5112" s="67">
        <v>0</v>
      </c>
      <c r="AK5112" s="69">
        <v>-310000</v>
      </c>
    </row>
    <row r="5113" spans="30:37" ht="11.25" x14ac:dyDescent="0.2">
      <c r="AD5113" s="63">
        <v>36725</v>
      </c>
      <c r="AE5113" s="64">
        <v>36739</v>
      </c>
      <c r="AF5113" s="68" t="s">
        <v>343</v>
      </c>
      <c r="AG5113" s="66" t="s">
        <v>352</v>
      </c>
      <c r="AH5113" s="74">
        <v>3.9350000000000001</v>
      </c>
      <c r="AI5113" s="68" t="s">
        <v>2254</v>
      </c>
      <c r="AJ5113" s="67">
        <v>0</v>
      </c>
      <c r="AK5113" s="69">
        <v>-310000</v>
      </c>
    </row>
    <row r="5114" spans="30:37" ht="11.25" x14ac:dyDescent="0.2">
      <c r="AD5114" s="63">
        <v>36725</v>
      </c>
      <c r="AE5114" s="64">
        <v>36739</v>
      </c>
      <c r="AF5114" s="68" t="s">
        <v>343</v>
      </c>
      <c r="AG5114" s="66" t="s">
        <v>353</v>
      </c>
      <c r="AH5114" s="74">
        <v>3.915</v>
      </c>
      <c r="AI5114" s="68" t="s">
        <v>2254</v>
      </c>
      <c r="AJ5114" s="67">
        <v>0</v>
      </c>
      <c r="AK5114" s="69">
        <v>-310000</v>
      </c>
    </row>
    <row r="5115" spans="30:37" ht="11.25" x14ac:dyDescent="0.2">
      <c r="AD5115" s="63">
        <v>36725</v>
      </c>
      <c r="AE5115" s="64">
        <v>36739</v>
      </c>
      <c r="AF5115" s="68" t="s">
        <v>343</v>
      </c>
      <c r="AG5115" s="66" t="s">
        <v>354</v>
      </c>
      <c r="AH5115" s="74">
        <v>3.9</v>
      </c>
      <c r="AI5115" s="68" t="s">
        <v>2254</v>
      </c>
      <c r="AJ5115" s="67">
        <v>0</v>
      </c>
      <c r="AK5115" s="69">
        <v>-310000</v>
      </c>
    </row>
    <row r="5116" spans="30:37" ht="11.25" x14ac:dyDescent="0.2">
      <c r="AD5116" s="63">
        <v>36725</v>
      </c>
      <c r="AE5116" s="64">
        <v>36739</v>
      </c>
      <c r="AF5116" s="68" t="s">
        <v>343</v>
      </c>
      <c r="AG5116" s="66" t="s">
        <v>355</v>
      </c>
      <c r="AH5116" s="74">
        <v>3.91</v>
      </c>
      <c r="AI5116" s="68" t="s">
        <v>2254</v>
      </c>
      <c r="AJ5116" s="67">
        <v>0</v>
      </c>
      <c r="AK5116" s="69">
        <v>-310000</v>
      </c>
    </row>
    <row r="5117" spans="30:37" ht="11.25" x14ac:dyDescent="0.2">
      <c r="AD5117" s="63">
        <v>36725</v>
      </c>
      <c r="AE5117" s="64">
        <v>36739</v>
      </c>
      <c r="AF5117" s="68" t="s">
        <v>343</v>
      </c>
      <c r="AG5117" s="66" t="s">
        <v>356</v>
      </c>
      <c r="AH5117" s="74">
        <v>3.92</v>
      </c>
      <c r="AI5117" s="68" t="s">
        <v>2254</v>
      </c>
      <c r="AJ5117" s="67">
        <v>0</v>
      </c>
      <c r="AK5117" s="69">
        <v>-155000</v>
      </c>
    </row>
    <row r="5118" spans="30:37" ht="11.25" x14ac:dyDescent="0.2">
      <c r="AD5118" s="63">
        <v>36725</v>
      </c>
      <c r="AE5118" s="64">
        <v>36739</v>
      </c>
      <c r="AF5118" s="68" t="s">
        <v>343</v>
      </c>
      <c r="AG5118" s="66" t="s">
        <v>357</v>
      </c>
      <c r="AH5118" s="74">
        <v>3.93</v>
      </c>
      <c r="AI5118" s="68" t="s">
        <v>2254</v>
      </c>
      <c r="AJ5118" s="67">
        <v>0</v>
      </c>
      <c r="AK5118" s="69">
        <v>-155000</v>
      </c>
    </row>
    <row r="5119" spans="30:37" ht="11.25" x14ac:dyDescent="0.2">
      <c r="AD5119" s="63">
        <v>36725</v>
      </c>
      <c r="AE5119" s="64">
        <v>36739</v>
      </c>
      <c r="AF5119" s="68" t="s">
        <v>343</v>
      </c>
      <c r="AG5119" s="66" t="s">
        <v>104</v>
      </c>
      <c r="AH5119" s="74">
        <v>3.9649999999999999</v>
      </c>
      <c r="AI5119" s="68" t="s">
        <v>2254</v>
      </c>
      <c r="AJ5119" s="67">
        <v>0</v>
      </c>
      <c r="AK5119" s="69">
        <v>-1000000</v>
      </c>
    </row>
    <row r="5120" spans="30:37" ht="11.25" x14ac:dyDescent="0.2">
      <c r="AD5120" s="63">
        <v>36725</v>
      </c>
      <c r="AE5120" s="64">
        <v>36739</v>
      </c>
      <c r="AF5120" s="68" t="s">
        <v>343</v>
      </c>
      <c r="AG5120" s="66" t="s">
        <v>5479</v>
      </c>
      <c r="AH5120" s="74">
        <v>4.0449999999999999</v>
      </c>
      <c r="AI5120" s="68" t="s">
        <v>2254</v>
      </c>
      <c r="AJ5120" s="67">
        <v>0</v>
      </c>
      <c r="AK5120" s="69">
        <v>310000</v>
      </c>
    </row>
    <row r="5121" spans="30:37" ht="11.25" x14ac:dyDescent="0.2">
      <c r="AD5121" s="63">
        <v>36726</v>
      </c>
      <c r="AE5121" s="64">
        <v>36739</v>
      </c>
      <c r="AF5121" s="68" t="s">
        <v>5136</v>
      </c>
      <c r="AG5121" s="66" t="s">
        <v>5137</v>
      </c>
      <c r="AH5121" s="74">
        <v>3.94</v>
      </c>
      <c r="AI5121" s="68" t="s">
        <v>2254</v>
      </c>
      <c r="AJ5121" s="67">
        <v>0</v>
      </c>
      <c r="AK5121" s="69">
        <v>-1000000</v>
      </c>
    </row>
    <row r="5122" spans="30:37" ht="11.25" x14ac:dyDescent="0.2">
      <c r="AD5122" s="63">
        <v>36726</v>
      </c>
      <c r="AE5122" s="64">
        <v>36739</v>
      </c>
      <c r="AF5122" s="68" t="s">
        <v>5136</v>
      </c>
      <c r="AG5122" s="66" t="s">
        <v>5138</v>
      </c>
      <c r="AH5122" s="74">
        <v>3.9</v>
      </c>
      <c r="AI5122" s="68" t="s">
        <v>2254</v>
      </c>
      <c r="AJ5122" s="67">
        <v>0</v>
      </c>
      <c r="AK5122" s="69">
        <v>-310000</v>
      </c>
    </row>
    <row r="5123" spans="30:37" ht="11.25" x14ac:dyDescent="0.2">
      <c r="AD5123" s="63">
        <v>36726</v>
      </c>
      <c r="AE5123" s="64">
        <v>36739</v>
      </c>
      <c r="AF5123" s="68" t="s">
        <v>5136</v>
      </c>
      <c r="AG5123" s="66" t="s">
        <v>5139</v>
      </c>
      <c r="AH5123" s="74">
        <v>3.93</v>
      </c>
      <c r="AI5123" s="68" t="s">
        <v>2254</v>
      </c>
      <c r="AJ5123" s="67">
        <v>0</v>
      </c>
      <c r="AK5123" s="69">
        <v>-310000</v>
      </c>
    </row>
    <row r="5124" spans="30:37" ht="11.25" x14ac:dyDescent="0.2">
      <c r="AD5124" s="63">
        <v>36726</v>
      </c>
      <c r="AE5124" s="64">
        <v>36739</v>
      </c>
      <c r="AF5124" s="68" t="s">
        <v>5136</v>
      </c>
      <c r="AG5124" s="66" t="s">
        <v>5140</v>
      </c>
      <c r="AH5124" s="74">
        <v>3.9449999999999998</v>
      </c>
      <c r="AI5124" s="68" t="s">
        <v>2254</v>
      </c>
      <c r="AJ5124" s="67">
        <v>0</v>
      </c>
      <c r="AK5124" s="69">
        <v>-310000</v>
      </c>
    </row>
    <row r="5125" spans="30:37" ht="11.25" x14ac:dyDescent="0.2">
      <c r="AD5125" s="63">
        <v>36726</v>
      </c>
      <c r="AE5125" s="64">
        <v>36739</v>
      </c>
      <c r="AF5125" s="68" t="s">
        <v>5136</v>
      </c>
      <c r="AG5125" s="66" t="s">
        <v>5141</v>
      </c>
      <c r="AH5125" s="74">
        <v>3.95</v>
      </c>
      <c r="AI5125" s="68" t="s">
        <v>2254</v>
      </c>
      <c r="AJ5125" s="67">
        <v>0</v>
      </c>
      <c r="AK5125" s="69">
        <v>-310000</v>
      </c>
    </row>
    <row r="5126" spans="30:37" ht="11.25" x14ac:dyDescent="0.2">
      <c r="AD5126" s="63">
        <v>36726</v>
      </c>
      <c r="AE5126" s="64">
        <v>36739</v>
      </c>
      <c r="AF5126" s="68" t="s">
        <v>5136</v>
      </c>
      <c r="AG5126" s="66" t="s">
        <v>5157</v>
      </c>
      <c r="AH5126" s="74">
        <v>4.0549999999999997</v>
      </c>
      <c r="AI5126" s="68" t="s">
        <v>2254</v>
      </c>
      <c r="AJ5126" s="67">
        <v>0</v>
      </c>
      <c r="AK5126" s="69">
        <v>310000</v>
      </c>
    </row>
    <row r="5127" spans="30:37" ht="11.25" x14ac:dyDescent="0.2">
      <c r="AD5127" s="63">
        <v>36726</v>
      </c>
      <c r="AE5127" s="64">
        <v>36739</v>
      </c>
      <c r="AF5127" s="68" t="s">
        <v>5136</v>
      </c>
      <c r="AG5127" s="66" t="s">
        <v>5158</v>
      </c>
      <c r="AH5127" s="74">
        <v>4.0549999999999997</v>
      </c>
      <c r="AI5127" s="68" t="s">
        <v>2254</v>
      </c>
      <c r="AJ5127" s="67">
        <v>0</v>
      </c>
      <c r="AK5127" s="69">
        <v>310000</v>
      </c>
    </row>
    <row r="5128" spans="30:37" ht="11.25" x14ac:dyDescent="0.2">
      <c r="AD5128" s="63">
        <v>36726</v>
      </c>
      <c r="AE5128" s="64">
        <v>36739</v>
      </c>
      <c r="AF5128" s="68" t="s">
        <v>5136</v>
      </c>
      <c r="AG5128" s="66" t="s">
        <v>5159</v>
      </c>
      <c r="AH5128" s="74">
        <v>3.9449999999999998</v>
      </c>
      <c r="AI5128" s="68" t="s">
        <v>2254</v>
      </c>
      <c r="AJ5128" s="67">
        <v>0</v>
      </c>
      <c r="AK5128" s="69">
        <v>-155000</v>
      </c>
    </row>
    <row r="5129" spans="30:37" ht="11.25" x14ac:dyDescent="0.2">
      <c r="AD5129" s="63">
        <v>36726</v>
      </c>
      <c r="AE5129" s="64">
        <v>36739</v>
      </c>
      <c r="AF5129" s="68" t="s">
        <v>5136</v>
      </c>
      <c r="AG5129" s="66" t="s">
        <v>5160</v>
      </c>
      <c r="AH5129" s="74">
        <v>4.0199999999999996</v>
      </c>
      <c r="AI5129" s="68" t="s">
        <v>2254</v>
      </c>
      <c r="AJ5129" s="67">
        <v>0</v>
      </c>
      <c r="AK5129" s="69">
        <v>155000</v>
      </c>
    </row>
    <row r="5130" spans="30:37" ht="11.25" x14ac:dyDescent="0.2">
      <c r="AD5130" s="63">
        <v>36727</v>
      </c>
      <c r="AE5130" s="64">
        <v>36739</v>
      </c>
      <c r="AF5130" s="68" t="s">
        <v>4843</v>
      </c>
      <c r="AG5130" s="66" t="s">
        <v>4844</v>
      </c>
      <c r="AH5130" s="74">
        <v>3.87</v>
      </c>
      <c r="AI5130" s="68" t="s">
        <v>2254</v>
      </c>
      <c r="AJ5130" s="67">
        <v>0</v>
      </c>
      <c r="AK5130" s="69">
        <v>-310000</v>
      </c>
    </row>
    <row r="5131" spans="30:37" ht="11.25" x14ac:dyDescent="0.2">
      <c r="AD5131" s="63">
        <v>36727</v>
      </c>
      <c r="AE5131" s="64">
        <v>36739</v>
      </c>
      <c r="AF5131" s="68" t="s">
        <v>4843</v>
      </c>
      <c r="AG5131" s="66" t="s">
        <v>4845</v>
      </c>
      <c r="AH5131" s="74">
        <v>3.8650000000000002</v>
      </c>
      <c r="AI5131" s="68" t="s">
        <v>2254</v>
      </c>
      <c r="AJ5131" s="67">
        <v>0</v>
      </c>
      <c r="AK5131" s="69">
        <v>1000000</v>
      </c>
    </row>
    <row r="5132" spans="30:37" ht="11.25" x14ac:dyDescent="0.2">
      <c r="AD5132" s="63">
        <v>36728</v>
      </c>
      <c r="AE5132" s="64">
        <v>36739</v>
      </c>
      <c r="AF5132" s="68" t="s">
        <v>4099</v>
      </c>
      <c r="AG5132" s="66" t="s">
        <v>4100</v>
      </c>
      <c r="AH5132" s="74">
        <v>3.91</v>
      </c>
      <c r="AI5132" s="68" t="s">
        <v>2254</v>
      </c>
      <c r="AJ5132" s="67">
        <v>0</v>
      </c>
      <c r="AK5132" s="69">
        <v>310000</v>
      </c>
    </row>
    <row r="5133" spans="30:37" ht="11.25" x14ac:dyDescent="0.2">
      <c r="AD5133" s="63">
        <v>36728</v>
      </c>
      <c r="AE5133" s="64">
        <v>36739</v>
      </c>
      <c r="AF5133" s="68" t="s">
        <v>4099</v>
      </c>
      <c r="AG5133" s="66" t="s">
        <v>4101</v>
      </c>
      <c r="AH5133" s="74">
        <v>3.9049999999999998</v>
      </c>
      <c r="AI5133" s="68" t="s">
        <v>2254</v>
      </c>
      <c r="AJ5133" s="67">
        <v>0</v>
      </c>
      <c r="AK5133" s="69">
        <v>310000</v>
      </c>
    </row>
    <row r="5134" spans="30:37" ht="11.25" x14ac:dyDescent="0.2">
      <c r="AD5134" s="63">
        <v>36728</v>
      </c>
      <c r="AE5134" s="64">
        <v>36739</v>
      </c>
      <c r="AF5134" s="68" t="s">
        <v>4099</v>
      </c>
      <c r="AG5134" s="66" t="s">
        <v>4102</v>
      </c>
      <c r="AH5134" s="74">
        <v>3.9</v>
      </c>
      <c r="AI5134" s="68" t="s">
        <v>2254</v>
      </c>
      <c r="AJ5134" s="67">
        <v>0</v>
      </c>
      <c r="AK5134" s="69">
        <v>310000</v>
      </c>
    </row>
    <row r="5135" spans="30:37" ht="11.25" x14ac:dyDescent="0.2">
      <c r="AD5135" s="63">
        <v>36728</v>
      </c>
      <c r="AE5135" s="64">
        <v>36739</v>
      </c>
      <c r="AF5135" s="68" t="s">
        <v>4099</v>
      </c>
      <c r="AG5135" s="66" t="s">
        <v>4103</v>
      </c>
      <c r="AH5135" s="74">
        <v>3.8340000000000001</v>
      </c>
      <c r="AI5135" s="68" t="s">
        <v>2254</v>
      </c>
      <c r="AJ5135" s="67">
        <v>0</v>
      </c>
      <c r="AK5135" s="69">
        <v>6247000</v>
      </c>
    </row>
    <row r="5136" spans="30:37" ht="11.25" x14ac:dyDescent="0.2">
      <c r="AD5136" s="63">
        <v>36728</v>
      </c>
      <c r="AE5136" s="64">
        <v>36739</v>
      </c>
      <c r="AF5136" s="68" t="s">
        <v>4099</v>
      </c>
      <c r="AG5136" s="66" t="s">
        <v>4104</v>
      </c>
      <c r="AH5136" s="74">
        <v>3.8340000000000001</v>
      </c>
      <c r="AI5136" s="68" t="s">
        <v>2280</v>
      </c>
      <c r="AJ5136" s="67">
        <v>0</v>
      </c>
      <c r="AK5136" s="69">
        <v>-6247000</v>
      </c>
    </row>
    <row r="5137" spans="30:37" ht="11.25" x14ac:dyDescent="0.2">
      <c r="AD5137" s="63">
        <v>36731</v>
      </c>
      <c r="AE5137" s="64">
        <v>36739</v>
      </c>
      <c r="AF5137" s="68" t="s">
        <v>3246</v>
      </c>
      <c r="AG5137" s="66" t="s">
        <v>3247</v>
      </c>
      <c r="AH5137" s="74">
        <v>3.7</v>
      </c>
      <c r="AI5137" s="68" t="s">
        <v>2254</v>
      </c>
      <c r="AJ5137" s="67">
        <v>0</v>
      </c>
      <c r="AK5137" s="69">
        <v>-3000000</v>
      </c>
    </row>
    <row r="5138" spans="30:37" ht="11.25" x14ac:dyDescent="0.2">
      <c r="AD5138" s="63">
        <v>36731</v>
      </c>
      <c r="AE5138" s="64">
        <v>36739</v>
      </c>
      <c r="AF5138" s="68" t="s">
        <v>3246</v>
      </c>
      <c r="AG5138" s="66" t="s">
        <v>3248</v>
      </c>
      <c r="AH5138" s="74">
        <v>3.7149999999999999</v>
      </c>
      <c r="AI5138" s="68" t="s">
        <v>2254</v>
      </c>
      <c r="AJ5138" s="67">
        <v>0</v>
      </c>
      <c r="AK5138" s="69">
        <v>-1000000</v>
      </c>
    </row>
    <row r="5139" spans="30:37" ht="11.25" x14ac:dyDescent="0.2">
      <c r="AD5139" s="63">
        <v>36732</v>
      </c>
      <c r="AE5139" s="64">
        <v>36739</v>
      </c>
      <c r="AF5139" s="68" t="s">
        <v>2402</v>
      </c>
      <c r="AG5139" s="66" t="s">
        <v>2403</v>
      </c>
      <c r="AH5139" s="74">
        <v>3.6749999999999998</v>
      </c>
      <c r="AI5139" s="68" t="s">
        <v>2254</v>
      </c>
      <c r="AJ5139" s="67">
        <v>0</v>
      </c>
      <c r="AK5139" s="69">
        <v>-310000</v>
      </c>
    </row>
    <row r="5140" spans="30:37" ht="11.25" x14ac:dyDescent="0.2">
      <c r="AD5140" s="63">
        <v>36732</v>
      </c>
      <c r="AE5140" s="64">
        <v>36739</v>
      </c>
      <c r="AF5140" s="68" t="s">
        <v>2402</v>
      </c>
      <c r="AG5140" s="66" t="s">
        <v>2404</v>
      </c>
      <c r="AH5140" s="74">
        <v>3.67</v>
      </c>
      <c r="AI5140" s="68" t="s">
        <v>2254</v>
      </c>
      <c r="AJ5140" s="67">
        <v>0</v>
      </c>
      <c r="AK5140" s="69">
        <v>-310000</v>
      </c>
    </row>
    <row r="5141" spans="30:37" ht="11.25" x14ac:dyDescent="0.2">
      <c r="AD5141" s="63">
        <v>36732</v>
      </c>
      <c r="AE5141" s="64">
        <v>36739</v>
      </c>
      <c r="AF5141" s="68" t="s">
        <v>2402</v>
      </c>
      <c r="AG5141" s="66" t="s">
        <v>2405</v>
      </c>
      <c r="AH5141" s="74">
        <v>3.6749999999999998</v>
      </c>
      <c r="AI5141" s="68" t="s">
        <v>2254</v>
      </c>
      <c r="AJ5141" s="67">
        <v>0</v>
      </c>
      <c r="AK5141" s="69">
        <v>-310000</v>
      </c>
    </row>
    <row r="5142" spans="30:37" ht="11.25" x14ac:dyDescent="0.2">
      <c r="AD5142" s="63">
        <v>36732</v>
      </c>
      <c r="AE5142" s="64">
        <v>36739</v>
      </c>
      <c r="AF5142" s="68" t="s">
        <v>2402</v>
      </c>
      <c r="AG5142" s="66" t="s">
        <v>2406</v>
      </c>
      <c r="AH5142" s="74">
        <v>3.65</v>
      </c>
      <c r="AI5142" s="68" t="s">
        <v>2254</v>
      </c>
      <c r="AJ5142" s="67">
        <v>0</v>
      </c>
      <c r="AK5142" s="69">
        <v>-310000</v>
      </c>
    </row>
    <row r="5143" spans="30:37" ht="11.25" x14ac:dyDescent="0.2">
      <c r="AD5143" s="63">
        <v>36732</v>
      </c>
      <c r="AE5143" s="64">
        <v>36739</v>
      </c>
      <c r="AF5143" s="68" t="s">
        <v>2402</v>
      </c>
      <c r="AG5143" s="66" t="s">
        <v>2407</v>
      </c>
      <c r="AH5143" s="74">
        <v>3.67</v>
      </c>
      <c r="AI5143" s="68" t="s">
        <v>2254</v>
      </c>
      <c r="AJ5143" s="67">
        <v>0</v>
      </c>
      <c r="AK5143" s="69">
        <v>-310000</v>
      </c>
    </row>
    <row r="5144" spans="30:37" ht="11.25" x14ac:dyDescent="0.2">
      <c r="AD5144" s="63">
        <v>36732</v>
      </c>
      <c r="AE5144" s="64">
        <v>36739</v>
      </c>
      <c r="AF5144" s="68" t="s">
        <v>2402</v>
      </c>
      <c r="AG5144" s="66" t="s">
        <v>2188</v>
      </c>
      <c r="AH5144" s="74">
        <v>3.65</v>
      </c>
      <c r="AI5144" s="68" t="s">
        <v>2254</v>
      </c>
      <c r="AJ5144" s="67">
        <v>0</v>
      </c>
      <c r="AK5144" s="69">
        <v>310000</v>
      </c>
    </row>
    <row r="5145" spans="30:37" ht="11.25" x14ac:dyDescent="0.2">
      <c r="AD5145" s="63">
        <v>36732</v>
      </c>
      <c r="AE5145" s="64">
        <v>36739</v>
      </c>
      <c r="AF5145" s="68" t="s">
        <v>2402</v>
      </c>
      <c r="AG5145" s="66" t="s">
        <v>2232</v>
      </c>
      <c r="AH5145" s="74">
        <v>3.6549999999999998</v>
      </c>
      <c r="AI5145" s="68" t="s">
        <v>2254</v>
      </c>
      <c r="AJ5145" s="67">
        <v>0</v>
      </c>
      <c r="AK5145" s="69">
        <v>310000</v>
      </c>
    </row>
    <row r="5146" spans="30:37" ht="11.25" x14ac:dyDescent="0.2">
      <c r="AD5146" s="63">
        <v>36732</v>
      </c>
      <c r="AE5146" s="64">
        <v>36739</v>
      </c>
      <c r="AF5146" s="68" t="s">
        <v>2402</v>
      </c>
      <c r="AG5146" s="66" t="s">
        <v>2185</v>
      </c>
      <c r="AH5146" s="74">
        <v>3.6549999999999998</v>
      </c>
      <c r="AI5146" s="68" t="s">
        <v>2254</v>
      </c>
      <c r="AJ5146" s="67">
        <v>0</v>
      </c>
      <c r="AK5146" s="69">
        <v>310000</v>
      </c>
    </row>
    <row r="5147" spans="30:37" ht="11.25" x14ac:dyDescent="0.2">
      <c r="AD5147" s="63">
        <v>36732</v>
      </c>
      <c r="AE5147" s="64">
        <v>36739</v>
      </c>
      <c r="AF5147" s="68" t="s">
        <v>2402</v>
      </c>
      <c r="AG5147" s="66" t="s">
        <v>2186</v>
      </c>
      <c r="AH5147" s="74">
        <v>3.66</v>
      </c>
      <c r="AI5147" s="68" t="s">
        <v>2254</v>
      </c>
      <c r="AJ5147" s="67">
        <v>0</v>
      </c>
      <c r="AK5147" s="69">
        <v>310000</v>
      </c>
    </row>
    <row r="5148" spans="30:37" ht="11.25" x14ac:dyDescent="0.2">
      <c r="AD5148" s="63">
        <v>36732</v>
      </c>
      <c r="AE5148" s="64">
        <v>36739</v>
      </c>
      <c r="AF5148" s="68" t="s">
        <v>2402</v>
      </c>
      <c r="AG5148" s="66" t="s">
        <v>2187</v>
      </c>
      <c r="AH5148" s="74">
        <v>3.67</v>
      </c>
      <c r="AI5148" s="68" t="s">
        <v>2254</v>
      </c>
      <c r="AJ5148" s="67">
        <v>0</v>
      </c>
      <c r="AK5148" s="69">
        <v>155000</v>
      </c>
    </row>
    <row r="5149" spans="30:37" ht="11.25" x14ac:dyDescent="0.2">
      <c r="AD5149" s="63">
        <v>36733</v>
      </c>
      <c r="AE5149" s="64">
        <v>36739</v>
      </c>
      <c r="AF5149" s="68" t="s">
        <v>1891</v>
      </c>
      <c r="AG5149" s="66" t="s">
        <v>1892</v>
      </c>
      <c r="AH5149" s="74">
        <v>3.78</v>
      </c>
      <c r="AI5149" s="68" t="s">
        <v>2254</v>
      </c>
      <c r="AJ5149" s="67">
        <v>0</v>
      </c>
      <c r="AK5149" s="69">
        <v>-155000</v>
      </c>
    </row>
    <row r="5150" spans="30:37" ht="11.25" x14ac:dyDescent="0.2">
      <c r="AD5150" s="63">
        <v>36733</v>
      </c>
      <c r="AE5150" s="64">
        <v>36739</v>
      </c>
      <c r="AF5150" s="68" t="s">
        <v>1891</v>
      </c>
      <c r="AG5150" s="66" t="s">
        <v>1893</v>
      </c>
      <c r="AH5150" s="74">
        <v>3.82</v>
      </c>
      <c r="AI5150" s="68" t="s">
        <v>2254</v>
      </c>
      <c r="AJ5150" s="67">
        <v>0</v>
      </c>
      <c r="AK5150" s="69">
        <v>-620000</v>
      </c>
    </row>
    <row r="5151" spans="30:37" ht="11.25" x14ac:dyDescent="0.2">
      <c r="AD5151" s="63">
        <v>36733</v>
      </c>
      <c r="AE5151" s="64">
        <v>36739</v>
      </c>
      <c r="AF5151" s="68" t="s">
        <v>1891</v>
      </c>
      <c r="AG5151" s="66" t="s">
        <v>1894</v>
      </c>
      <c r="AH5151" s="74">
        <v>3.81</v>
      </c>
      <c r="AI5151" s="68" t="s">
        <v>2254</v>
      </c>
      <c r="AJ5151" s="67">
        <v>0</v>
      </c>
      <c r="AK5151" s="69">
        <v>-310000</v>
      </c>
    </row>
    <row r="5152" spans="30:37" ht="11.25" x14ac:dyDescent="0.2">
      <c r="AD5152" s="63">
        <v>36733</v>
      </c>
      <c r="AE5152" s="64">
        <v>36739</v>
      </c>
      <c r="AF5152" s="68" t="s">
        <v>1891</v>
      </c>
      <c r="AG5152" s="66" t="s">
        <v>1895</v>
      </c>
      <c r="AH5152" s="74">
        <v>3.68</v>
      </c>
      <c r="AI5152" s="68" t="s">
        <v>2254</v>
      </c>
      <c r="AJ5152" s="67">
        <v>0</v>
      </c>
      <c r="AK5152" s="69">
        <v>-310000</v>
      </c>
    </row>
    <row r="5153" spans="30:37" ht="11.25" x14ac:dyDescent="0.2">
      <c r="AD5153" s="63">
        <v>36733</v>
      </c>
      <c r="AE5153" s="64">
        <v>36739</v>
      </c>
      <c r="AF5153" s="68" t="s">
        <v>1891</v>
      </c>
      <c r="AG5153" s="66" t="s">
        <v>1896</v>
      </c>
      <c r="AH5153" s="74">
        <v>3.6850000000000001</v>
      </c>
      <c r="AI5153" s="68" t="s">
        <v>2254</v>
      </c>
      <c r="AJ5153" s="67">
        <v>0</v>
      </c>
      <c r="AK5153" s="69">
        <v>-310000</v>
      </c>
    </row>
    <row r="5154" spans="30:37" ht="11.25" x14ac:dyDescent="0.2">
      <c r="AD5154" s="63">
        <v>36733</v>
      </c>
      <c r="AE5154" s="64">
        <v>36739</v>
      </c>
      <c r="AF5154" s="68" t="s">
        <v>1891</v>
      </c>
      <c r="AG5154" s="66" t="s">
        <v>1897</v>
      </c>
      <c r="AH5154" s="74">
        <v>3.67</v>
      </c>
      <c r="AI5154" s="68" t="s">
        <v>2254</v>
      </c>
      <c r="AJ5154" s="67">
        <v>0</v>
      </c>
      <c r="AK5154" s="69">
        <v>-310000</v>
      </c>
    </row>
    <row r="5155" spans="30:37" ht="11.25" x14ac:dyDescent="0.2">
      <c r="AD5155" s="63">
        <v>36733</v>
      </c>
      <c r="AE5155" s="64">
        <v>36739</v>
      </c>
      <c r="AF5155" s="68" t="s">
        <v>1891</v>
      </c>
      <c r="AG5155" s="66" t="s">
        <v>1898</v>
      </c>
      <c r="AH5155" s="74">
        <v>3.6749999999999998</v>
      </c>
      <c r="AI5155" s="68" t="s">
        <v>2254</v>
      </c>
      <c r="AJ5155" s="67">
        <v>0</v>
      </c>
      <c r="AK5155" s="69">
        <v>-310000</v>
      </c>
    </row>
    <row r="5156" spans="30:37" ht="11.25" x14ac:dyDescent="0.2">
      <c r="AD5156" s="63">
        <v>36733</v>
      </c>
      <c r="AE5156" s="64">
        <v>36739</v>
      </c>
      <c r="AF5156" s="68" t="s">
        <v>1891</v>
      </c>
      <c r="AG5156" s="66" t="s">
        <v>1899</v>
      </c>
      <c r="AH5156" s="74">
        <v>3.67</v>
      </c>
      <c r="AI5156" s="68" t="s">
        <v>2254</v>
      </c>
      <c r="AJ5156" s="67">
        <v>0</v>
      </c>
      <c r="AK5156" s="69">
        <v>-310000</v>
      </c>
    </row>
    <row r="5157" spans="30:37" ht="11.25" x14ac:dyDescent="0.2">
      <c r="AD5157" s="63">
        <v>36733</v>
      </c>
      <c r="AE5157" s="64">
        <v>36739</v>
      </c>
      <c r="AF5157" s="68" t="s">
        <v>1891</v>
      </c>
      <c r="AG5157" s="66" t="s">
        <v>1900</v>
      </c>
      <c r="AH5157" s="74">
        <v>3.64</v>
      </c>
      <c r="AI5157" s="68" t="s">
        <v>2254</v>
      </c>
      <c r="AJ5157" s="67">
        <v>0</v>
      </c>
      <c r="AK5157" s="69">
        <v>-310000</v>
      </c>
    </row>
    <row r="5158" spans="30:37" ht="11.25" x14ac:dyDescent="0.2">
      <c r="AD5158" s="63">
        <v>36733</v>
      </c>
      <c r="AE5158" s="64">
        <v>36739</v>
      </c>
      <c r="AF5158" s="68" t="s">
        <v>1891</v>
      </c>
      <c r="AG5158" s="66" t="s">
        <v>1903</v>
      </c>
      <c r="AH5158" s="74">
        <v>3.62</v>
      </c>
      <c r="AI5158" s="68" t="s">
        <v>2254</v>
      </c>
      <c r="AJ5158" s="67">
        <v>0</v>
      </c>
      <c r="AK5158" s="69">
        <v>-310000</v>
      </c>
    </row>
    <row r="5159" spans="30:37" ht="11.25" x14ac:dyDescent="0.2">
      <c r="AD5159" s="63">
        <v>36733</v>
      </c>
      <c r="AE5159" s="64">
        <v>36739</v>
      </c>
      <c r="AF5159" s="68" t="s">
        <v>1891</v>
      </c>
      <c r="AG5159" s="66" t="s">
        <v>1904</v>
      </c>
      <c r="AH5159" s="74">
        <v>3.61</v>
      </c>
      <c r="AI5159" s="68" t="s">
        <v>2254</v>
      </c>
      <c r="AJ5159" s="67">
        <v>0</v>
      </c>
      <c r="AK5159" s="69">
        <v>-310000</v>
      </c>
    </row>
    <row r="5160" spans="30:37" ht="11.25" x14ac:dyDescent="0.2">
      <c r="AD5160" s="63">
        <v>36733</v>
      </c>
      <c r="AE5160" s="64">
        <v>36739</v>
      </c>
      <c r="AF5160" s="68" t="s">
        <v>1891</v>
      </c>
      <c r="AG5160" s="66" t="s">
        <v>1905</v>
      </c>
      <c r="AH5160" s="74">
        <v>3.62</v>
      </c>
      <c r="AI5160" s="68" t="s">
        <v>2254</v>
      </c>
      <c r="AJ5160" s="67">
        <v>0</v>
      </c>
      <c r="AK5160" s="69">
        <v>310000</v>
      </c>
    </row>
    <row r="5161" spans="30:37" ht="11.25" x14ac:dyDescent="0.2">
      <c r="AD5161" s="63">
        <v>36733</v>
      </c>
      <c r="AE5161" s="64">
        <v>36739</v>
      </c>
      <c r="AF5161" s="68" t="s">
        <v>1891</v>
      </c>
      <c r="AG5161" s="66" t="s">
        <v>1906</v>
      </c>
      <c r="AH5161" s="74">
        <v>3.61</v>
      </c>
      <c r="AI5161" s="68" t="s">
        <v>2254</v>
      </c>
      <c r="AJ5161" s="67">
        <v>0</v>
      </c>
      <c r="AK5161" s="69">
        <v>-310000</v>
      </c>
    </row>
    <row r="5162" spans="30:37" ht="11.25" x14ac:dyDescent="0.2">
      <c r="AD5162" s="63">
        <v>36734</v>
      </c>
      <c r="AE5162" s="64">
        <v>36739</v>
      </c>
      <c r="AF5162" s="68" t="s">
        <v>1518</v>
      </c>
      <c r="AG5162" s="66" t="s">
        <v>1519</v>
      </c>
      <c r="AH5162" s="74">
        <v>3.84</v>
      </c>
      <c r="AI5162" s="68" t="s">
        <v>2254</v>
      </c>
      <c r="AJ5162" s="67">
        <v>0</v>
      </c>
      <c r="AK5162" s="69">
        <v>1200000</v>
      </c>
    </row>
    <row r="5163" spans="30:37" ht="11.25" x14ac:dyDescent="0.2">
      <c r="AD5163" s="63">
        <v>36734</v>
      </c>
      <c r="AE5163" s="64">
        <v>36739</v>
      </c>
      <c r="AF5163" s="68" t="s">
        <v>1518</v>
      </c>
      <c r="AG5163" s="66" t="s">
        <v>1520</v>
      </c>
      <c r="AH5163" s="74">
        <v>3.835</v>
      </c>
      <c r="AI5163" s="68" t="s">
        <v>2254</v>
      </c>
      <c r="AJ5163" s="67">
        <v>0</v>
      </c>
      <c r="AK5163" s="69">
        <v>1000000</v>
      </c>
    </row>
    <row r="5164" spans="30:37" ht="11.25" x14ac:dyDescent="0.2">
      <c r="AD5164" s="63">
        <v>36734</v>
      </c>
      <c r="AE5164" s="64">
        <v>36739</v>
      </c>
      <c r="AF5164" s="68" t="s">
        <v>1518</v>
      </c>
      <c r="AG5164" s="66" t="s">
        <v>1521</v>
      </c>
      <c r="AH5164" s="74">
        <v>3.85</v>
      </c>
      <c r="AI5164" s="68" t="s">
        <v>2254</v>
      </c>
      <c r="AJ5164" s="67">
        <v>0</v>
      </c>
      <c r="AK5164" s="69">
        <v>310000</v>
      </c>
    </row>
    <row r="5165" spans="30:37" ht="11.25" x14ac:dyDescent="0.2">
      <c r="AD5165" s="63">
        <v>36734</v>
      </c>
      <c r="AE5165" s="64">
        <v>36739</v>
      </c>
      <c r="AF5165" s="68" t="s">
        <v>1518</v>
      </c>
      <c r="AG5165" s="66" t="s">
        <v>1522</v>
      </c>
      <c r="AH5165" s="74">
        <v>3.85</v>
      </c>
      <c r="AI5165" s="68" t="s">
        <v>2254</v>
      </c>
      <c r="AJ5165" s="67">
        <v>0</v>
      </c>
      <c r="AK5165" s="69">
        <v>310000</v>
      </c>
    </row>
    <row r="5166" spans="30:37" ht="11.25" x14ac:dyDescent="0.2">
      <c r="AD5166" s="63">
        <v>36734</v>
      </c>
      <c r="AE5166" s="64">
        <v>36739</v>
      </c>
      <c r="AF5166" s="68" t="s">
        <v>1518</v>
      </c>
      <c r="AG5166" s="66" t="s">
        <v>1523</v>
      </c>
      <c r="AH5166" s="74">
        <v>3.84</v>
      </c>
      <c r="AI5166" s="68" t="s">
        <v>2254</v>
      </c>
      <c r="AJ5166" s="67">
        <v>0</v>
      </c>
      <c r="AK5166" s="69">
        <v>310000</v>
      </c>
    </row>
    <row r="5167" spans="30:37" ht="11.25" x14ac:dyDescent="0.2">
      <c r="AD5167" s="63">
        <v>36734</v>
      </c>
      <c r="AE5167" s="64">
        <v>36739</v>
      </c>
      <c r="AF5167" s="68" t="s">
        <v>1518</v>
      </c>
      <c r="AG5167" s="66" t="s">
        <v>1524</v>
      </c>
      <c r="AH5167" s="74">
        <v>3.84</v>
      </c>
      <c r="AI5167" s="68" t="s">
        <v>2254</v>
      </c>
      <c r="AJ5167" s="67">
        <v>0</v>
      </c>
      <c r="AK5167" s="69">
        <v>310000</v>
      </c>
    </row>
    <row r="5168" spans="30:37" ht="11.25" x14ac:dyDescent="0.2">
      <c r="AD5168" s="63">
        <v>36734</v>
      </c>
      <c r="AE5168" s="64">
        <v>36739</v>
      </c>
      <c r="AF5168" s="68" t="s">
        <v>1518</v>
      </c>
      <c r="AG5168" s="66" t="s">
        <v>1525</v>
      </c>
      <c r="AH5168" s="74">
        <v>3.84</v>
      </c>
      <c r="AI5168" s="68" t="s">
        <v>2254</v>
      </c>
      <c r="AJ5168" s="67">
        <v>0</v>
      </c>
      <c r="AK5168" s="69">
        <v>310000</v>
      </c>
    </row>
    <row r="5169" spans="30:37" ht="11.25" x14ac:dyDescent="0.2">
      <c r="AD5169" s="63">
        <v>36734</v>
      </c>
      <c r="AE5169" s="64">
        <v>36739</v>
      </c>
      <c r="AF5169" s="68" t="s">
        <v>1518</v>
      </c>
      <c r="AG5169" s="66" t="s">
        <v>1526</v>
      </c>
      <c r="AH5169" s="74">
        <v>3.84</v>
      </c>
      <c r="AI5169" s="68" t="s">
        <v>2254</v>
      </c>
      <c r="AJ5169" s="67">
        <v>0</v>
      </c>
      <c r="AK5169" s="69">
        <v>310000</v>
      </c>
    </row>
    <row r="5170" spans="30:37" ht="11.25" x14ac:dyDescent="0.2">
      <c r="AD5170" s="63">
        <v>36734</v>
      </c>
      <c r="AE5170" s="64">
        <v>36739</v>
      </c>
      <c r="AF5170" s="68" t="s">
        <v>1518</v>
      </c>
      <c r="AG5170" s="66" t="s">
        <v>1527</v>
      </c>
      <c r="AH5170" s="74">
        <v>3.835</v>
      </c>
      <c r="AI5170" s="68" t="s">
        <v>2254</v>
      </c>
      <c r="AJ5170" s="67">
        <v>0</v>
      </c>
      <c r="AK5170" s="69">
        <v>310000</v>
      </c>
    </row>
    <row r="5171" spans="30:37" ht="11.25" x14ac:dyDescent="0.2">
      <c r="AD5171" s="63">
        <v>36734</v>
      </c>
      <c r="AE5171" s="64">
        <v>36739</v>
      </c>
      <c r="AF5171" s="68" t="s">
        <v>1518</v>
      </c>
      <c r="AG5171" s="66" t="s">
        <v>1528</v>
      </c>
      <c r="AH5171" s="74">
        <v>3.8149999999999999</v>
      </c>
      <c r="AI5171" s="68" t="s">
        <v>2254</v>
      </c>
      <c r="AJ5171" s="67">
        <v>0</v>
      </c>
      <c r="AK5171" s="69">
        <v>310000</v>
      </c>
    </row>
    <row r="5172" spans="30:37" ht="11.25" x14ac:dyDescent="0.2">
      <c r="AD5172" s="63">
        <v>36734</v>
      </c>
      <c r="AE5172" s="64">
        <v>36739</v>
      </c>
      <c r="AF5172" s="68" t="s">
        <v>1518</v>
      </c>
      <c r="AG5172" s="66" t="s">
        <v>1529</v>
      </c>
      <c r="AH5172" s="74">
        <v>3.8149999999999999</v>
      </c>
      <c r="AI5172" s="68" t="s">
        <v>2254</v>
      </c>
      <c r="AJ5172" s="67">
        <v>0</v>
      </c>
      <c r="AK5172" s="69">
        <v>155000</v>
      </c>
    </row>
    <row r="5173" spans="30:37" ht="11.25" x14ac:dyDescent="0.2">
      <c r="AD5173" s="63">
        <v>36734</v>
      </c>
      <c r="AE5173" s="64">
        <v>36739</v>
      </c>
      <c r="AF5173" s="68" t="s">
        <v>1518</v>
      </c>
      <c r="AG5173" s="66" t="s">
        <v>1530</v>
      </c>
      <c r="AH5173" s="74">
        <v>3.82</v>
      </c>
      <c r="AI5173" s="68" t="s">
        <v>2254</v>
      </c>
      <c r="AJ5173" s="67">
        <v>0</v>
      </c>
      <c r="AK5173" s="69">
        <v>310000</v>
      </c>
    </row>
    <row r="5174" spans="30:37" ht="11.25" x14ac:dyDescent="0.2">
      <c r="AD5174" s="63">
        <v>36734</v>
      </c>
      <c r="AE5174" s="64">
        <v>36739</v>
      </c>
      <c r="AF5174" s="68" t="s">
        <v>1518</v>
      </c>
      <c r="AG5174" s="66" t="s">
        <v>1531</v>
      </c>
      <c r="AH5174" s="74">
        <v>3.82</v>
      </c>
      <c r="AI5174" s="68" t="s">
        <v>2254</v>
      </c>
      <c r="AJ5174" s="67">
        <v>0</v>
      </c>
      <c r="AK5174" s="69">
        <v>310000</v>
      </c>
    </row>
    <row r="5175" spans="30:37" ht="11.25" x14ac:dyDescent="0.2">
      <c r="AD5175" s="63">
        <v>36734</v>
      </c>
      <c r="AE5175" s="64">
        <v>36739</v>
      </c>
      <c r="AF5175" s="68" t="s">
        <v>1518</v>
      </c>
      <c r="AG5175" s="66" t="s">
        <v>1532</v>
      </c>
      <c r="AH5175" s="74">
        <v>3.835</v>
      </c>
      <c r="AI5175" s="68" t="s">
        <v>2254</v>
      </c>
      <c r="AJ5175" s="67">
        <v>0</v>
      </c>
      <c r="AK5175" s="69">
        <v>310000</v>
      </c>
    </row>
    <row r="5176" spans="30:37" ht="11.25" x14ac:dyDescent="0.2">
      <c r="AD5176" s="63">
        <v>36734</v>
      </c>
      <c r="AE5176" s="64">
        <v>36739</v>
      </c>
      <c r="AF5176" s="68" t="s">
        <v>1518</v>
      </c>
      <c r="AG5176" s="66" t="s">
        <v>1542</v>
      </c>
      <c r="AH5176" s="74">
        <v>3.84</v>
      </c>
      <c r="AI5176" s="68" t="s">
        <v>2254</v>
      </c>
      <c r="AJ5176" s="67">
        <v>0</v>
      </c>
      <c r="AK5176" s="69">
        <v>310000</v>
      </c>
    </row>
    <row r="5177" spans="30:37" ht="11.25" x14ac:dyDescent="0.2">
      <c r="AD5177" s="63">
        <v>36734</v>
      </c>
      <c r="AE5177" s="64">
        <v>36739</v>
      </c>
      <c r="AF5177" s="68" t="s">
        <v>1518</v>
      </c>
      <c r="AG5177" s="66" t="s">
        <v>1543</v>
      </c>
      <c r="AH5177" s="74">
        <v>3.84</v>
      </c>
      <c r="AI5177" s="68" t="s">
        <v>2254</v>
      </c>
      <c r="AJ5177" s="67">
        <v>0</v>
      </c>
      <c r="AK5177" s="69">
        <v>310000</v>
      </c>
    </row>
    <row r="5178" spans="30:37" ht="11.25" x14ac:dyDescent="0.2">
      <c r="AD5178" s="63">
        <v>36734</v>
      </c>
      <c r="AE5178" s="64">
        <v>36739</v>
      </c>
      <c r="AF5178" s="68" t="s">
        <v>1518</v>
      </c>
      <c r="AG5178" s="66" t="s">
        <v>1544</v>
      </c>
      <c r="AH5178" s="74">
        <v>3.835</v>
      </c>
      <c r="AI5178" s="68" t="s">
        <v>2254</v>
      </c>
      <c r="AJ5178" s="67">
        <v>0</v>
      </c>
      <c r="AK5178" s="69">
        <v>310000</v>
      </c>
    </row>
    <row r="5179" spans="30:37" ht="11.25" x14ac:dyDescent="0.2">
      <c r="AD5179" s="63">
        <v>36734</v>
      </c>
      <c r="AE5179" s="64">
        <v>36739</v>
      </c>
      <c r="AF5179" s="68" t="s">
        <v>1518</v>
      </c>
      <c r="AG5179" s="66" t="s">
        <v>1545</v>
      </c>
      <c r="AH5179" s="74">
        <v>3.855</v>
      </c>
      <c r="AI5179" s="68" t="s">
        <v>2254</v>
      </c>
      <c r="AJ5179" s="67">
        <v>0</v>
      </c>
      <c r="AK5179" s="69">
        <v>310000</v>
      </c>
    </row>
    <row r="5180" spans="30:37" ht="11.25" x14ac:dyDescent="0.2">
      <c r="AD5180" s="63">
        <v>36734</v>
      </c>
      <c r="AE5180" s="64">
        <v>36739</v>
      </c>
      <c r="AF5180" s="68" t="s">
        <v>1518</v>
      </c>
      <c r="AG5180" s="66" t="s">
        <v>1546</v>
      </c>
      <c r="AH5180" s="74">
        <v>3.85</v>
      </c>
      <c r="AI5180" s="68" t="s">
        <v>2254</v>
      </c>
      <c r="AJ5180" s="67">
        <v>0</v>
      </c>
      <c r="AK5180" s="69">
        <v>310000</v>
      </c>
    </row>
    <row r="5181" spans="30:37" ht="11.25" x14ac:dyDescent="0.2">
      <c r="AD5181" s="63">
        <v>36734</v>
      </c>
      <c r="AE5181" s="64">
        <v>36739</v>
      </c>
      <c r="AF5181" s="68" t="s">
        <v>1518</v>
      </c>
      <c r="AG5181" s="66" t="s">
        <v>1547</v>
      </c>
      <c r="AH5181" s="74">
        <v>3.85</v>
      </c>
      <c r="AI5181" s="68" t="s">
        <v>2254</v>
      </c>
      <c r="AJ5181" s="67">
        <v>0</v>
      </c>
      <c r="AK5181" s="69">
        <v>310000</v>
      </c>
    </row>
    <row r="5182" spans="30:37" ht="11.25" x14ac:dyDescent="0.2">
      <c r="AD5182" s="63">
        <v>36734</v>
      </c>
      <c r="AE5182" s="64">
        <v>36739</v>
      </c>
      <c r="AF5182" s="68" t="s">
        <v>1518</v>
      </c>
      <c r="AG5182" s="66" t="s">
        <v>1548</v>
      </c>
      <c r="AH5182" s="74">
        <v>3.82</v>
      </c>
      <c r="AI5182" s="68" t="s">
        <v>2254</v>
      </c>
      <c r="AJ5182" s="67">
        <v>0</v>
      </c>
      <c r="AK5182" s="69">
        <v>310000</v>
      </c>
    </row>
    <row r="5183" spans="30:37" ht="11.25" x14ac:dyDescent="0.2">
      <c r="AD5183" s="63">
        <v>36734</v>
      </c>
      <c r="AE5183" s="64">
        <v>36739</v>
      </c>
      <c r="AF5183" s="68" t="s">
        <v>1518</v>
      </c>
      <c r="AG5183" s="66" t="s">
        <v>1549</v>
      </c>
      <c r="AH5183" s="74">
        <v>3.82</v>
      </c>
      <c r="AI5183" s="68" t="s">
        <v>2254</v>
      </c>
      <c r="AJ5183" s="67">
        <v>0</v>
      </c>
      <c r="AK5183" s="69">
        <v>-310000</v>
      </c>
    </row>
    <row r="5184" spans="30:37" ht="11.25" x14ac:dyDescent="0.2">
      <c r="AD5184" s="63">
        <v>36734</v>
      </c>
      <c r="AE5184" s="64">
        <v>36739</v>
      </c>
      <c r="AF5184" s="68" t="s">
        <v>1518</v>
      </c>
      <c r="AG5184" s="66" t="s">
        <v>1550</v>
      </c>
      <c r="AH5184" s="74">
        <v>3.875</v>
      </c>
      <c r="AI5184" s="68" t="s">
        <v>2254</v>
      </c>
      <c r="AJ5184" s="67">
        <v>0</v>
      </c>
      <c r="AK5184" s="69">
        <v>155000</v>
      </c>
    </row>
    <row r="5185" spans="30:37" ht="11.25" x14ac:dyDescent="0.2">
      <c r="AD5185" s="63">
        <v>36734</v>
      </c>
      <c r="AE5185" s="64">
        <v>36739</v>
      </c>
      <c r="AF5185" s="68" t="s">
        <v>1518</v>
      </c>
      <c r="AG5185" s="66" t="s">
        <v>1551</v>
      </c>
      <c r="AH5185" s="74">
        <v>3.8849999999999998</v>
      </c>
      <c r="AI5185" s="68" t="s">
        <v>2254</v>
      </c>
      <c r="AJ5185" s="67">
        <v>0</v>
      </c>
      <c r="AK5185" s="69">
        <v>155000</v>
      </c>
    </row>
    <row r="5186" spans="30:37" ht="12" customHeight="1" x14ac:dyDescent="0.2">
      <c r="AD5186" s="63">
        <v>36734</v>
      </c>
      <c r="AE5186" s="64">
        <v>36739</v>
      </c>
      <c r="AF5186" s="68" t="s">
        <v>1518</v>
      </c>
      <c r="AG5186" s="66" t="s">
        <v>1552</v>
      </c>
      <c r="AH5186" s="74">
        <v>3.88</v>
      </c>
      <c r="AI5186" s="68" t="s">
        <v>2254</v>
      </c>
      <c r="AJ5186" s="67">
        <v>0</v>
      </c>
      <c r="AK5186" s="69">
        <v>155000</v>
      </c>
    </row>
    <row r="5187" spans="30:37" ht="11.25" x14ac:dyDescent="0.2">
      <c r="AK5187" s="69">
        <f>SUM(AK4919:AK5186)</f>
        <v>1189717</v>
      </c>
    </row>
    <row r="5189" spans="30:37" ht="11.25" x14ac:dyDescent="0.2">
      <c r="AD5189" s="63">
        <v>35312</v>
      </c>
      <c r="AE5189" s="64">
        <v>36770</v>
      </c>
      <c r="AF5189" s="65" t="s">
        <v>5325</v>
      </c>
      <c r="AG5189" s="66" t="s">
        <v>5326</v>
      </c>
      <c r="AH5189" s="67">
        <v>1.87</v>
      </c>
      <c r="AI5189" s="68" t="s">
        <v>2245</v>
      </c>
      <c r="AJ5189" s="67">
        <v>0</v>
      </c>
      <c r="AK5189" s="69">
        <v>1000000</v>
      </c>
    </row>
    <row r="5190" spans="30:37" ht="11.25" x14ac:dyDescent="0.2">
      <c r="AD5190" s="63">
        <v>35495</v>
      </c>
      <c r="AE5190" s="64">
        <v>36770</v>
      </c>
      <c r="AF5190" s="68" t="s">
        <v>4547</v>
      </c>
      <c r="AG5190" s="66" t="s">
        <v>4548</v>
      </c>
      <c r="AH5190" s="67">
        <v>2.1819000000000002</v>
      </c>
      <c r="AI5190" s="68" t="s">
        <v>2280</v>
      </c>
      <c r="AJ5190" s="67">
        <v>0</v>
      </c>
      <c r="AK5190" s="69">
        <v>100000</v>
      </c>
    </row>
    <row r="5191" spans="30:37" ht="11.25" x14ac:dyDescent="0.2">
      <c r="AD5191" s="63">
        <v>35530</v>
      </c>
      <c r="AE5191" s="64">
        <v>36770</v>
      </c>
      <c r="AF5191" s="68" t="s">
        <v>3525</v>
      </c>
      <c r="AG5191" s="66" t="s">
        <v>3526</v>
      </c>
      <c r="AH5191" s="67">
        <v>2.1349999999999998</v>
      </c>
      <c r="AI5191" s="68" t="s">
        <v>2254</v>
      </c>
      <c r="AJ5191" s="67">
        <v>0</v>
      </c>
      <c r="AK5191" s="69">
        <v>-150000</v>
      </c>
    </row>
    <row r="5192" spans="30:37" ht="11.25" x14ac:dyDescent="0.2">
      <c r="AD5192" s="63">
        <v>35689</v>
      </c>
      <c r="AE5192" s="64">
        <v>36770</v>
      </c>
      <c r="AF5192" s="68" t="s">
        <v>4158</v>
      </c>
      <c r="AG5192" s="66" t="s">
        <v>5324</v>
      </c>
      <c r="AH5192" s="67">
        <v>2.1659999999999999</v>
      </c>
      <c r="AI5192" s="68" t="s">
        <v>2254</v>
      </c>
      <c r="AJ5192" s="67">
        <v>0</v>
      </c>
      <c r="AK5192" s="69">
        <v>5000000</v>
      </c>
    </row>
    <row r="5193" spans="30:37" ht="11.25" x14ac:dyDescent="0.2">
      <c r="AD5193" s="63">
        <v>36053</v>
      </c>
      <c r="AE5193" s="64">
        <v>36770</v>
      </c>
      <c r="AF5193" s="68" t="s">
        <v>4992</v>
      </c>
      <c r="AG5193" s="66"/>
      <c r="AH5193" s="67">
        <v>2.173</v>
      </c>
      <c r="AI5193" s="68" t="s">
        <v>2280</v>
      </c>
      <c r="AJ5193" s="67">
        <v>0</v>
      </c>
      <c r="AK5193" s="69">
        <v>-1010101</v>
      </c>
    </row>
    <row r="5194" spans="30:37" ht="11.25" x14ac:dyDescent="0.2">
      <c r="AD5194" s="63">
        <v>36305</v>
      </c>
      <c r="AE5194" s="64">
        <v>36770</v>
      </c>
      <c r="AF5194" s="68" t="s">
        <v>5567</v>
      </c>
      <c r="AG5194" s="66" t="s">
        <v>5568</v>
      </c>
      <c r="AH5194" s="67">
        <v>2.34</v>
      </c>
      <c r="AI5194" s="68" t="s">
        <v>2254</v>
      </c>
      <c r="AJ5194" s="67">
        <v>0</v>
      </c>
      <c r="AK5194" s="69">
        <v>4000000</v>
      </c>
    </row>
    <row r="5195" spans="30:37" ht="11.25" x14ac:dyDescent="0.2">
      <c r="AD5195" s="63">
        <v>36326</v>
      </c>
      <c r="AE5195" s="64">
        <v>36770</v>
      </c>
      <c r="AF5195" s="68" t="s">
        <v>5631</v>
      </c>
      <c r="AG5195" s="66" t="s">
        <v>5632</v>
      </c>
      <c r="AH5195" s="67">
        <v>2.36</v>
      </c>
      <c r="AI5195" s="68" t="s">
        <v>2254</v>
      </c>
      <c r="AJ5195" s="67">
        <v>0</v>
      </c>
      <c r="AK5195" s="69">
        <v>210000</v>
      </c>
    </row>
    <row r="5196" spans="30:37" ht="11.25" x14ac:dyDescent="0.2">
      <c r="AD5196" s="63">
        <v>36444</v>
      </c>
      <c r="AE5196" s="64">
        <v>36770</v>
      </c>
      <c r="AF5196" s="68" t="s">
        <v>313</v>
      </c>
      <c r="AG5196" s="66" t="s">
        <v>314</v>
      </c>
      <c r="AH5196" s="67">
        <v>2.54</v>
      </c>
      <c r="AI5196" s="68" t="s">
        <v>2254</v>
      </c>
      <c r="AJ5196" s="67">
        <v>0</v>
      </c>
      <c r="AK5196" s="69">
        <v>150000</v>
      </c>
    </row>
    <row r="5197" spans="30:37" ht="11.25" x14ac:dyDescent="0.2">
      <c r="AD5197" s="63">
        <v>36455</v>
      </c>
      <c r="AE5197" s="64">
        <v>36770</v>
      </c>
      <c r="AF5197" s="68" t="s">
        <v>334</v>
      </c>
      <c r="AG5197" s="66"/>
      <c r="AH5197" s="67">
        <v>2.605</v>
      </c>
      <c r="AI5197" s="68" t="s">
        <v>2280</v>
      </c>
      <c r="AJ5197" s="67">
        <v>0</v>
      </c>
      <c r="AK5197" s="69">
        <v>1010101</v>
      </c>
    </row>
    <row r="5198" spans="30:37" ht="11.25" x14ac:dyDescent="0.2">
      <c r="AD5198" s="63">
        <v>36480</v>
      </c>
      <c r="AE5198" s="64">
        <v>36770</v>
      </c>
      <c r="AF5198" s="68" t="s">
        <v>379</v>
      </c>
      <c r="AG5198" s="66" t="s">
        <v>380</v>
      </c>
      <c r="AH5198" s="67">
        <v>2.5249999999999999</v>
      </c>
      <c r="AI5198" s="68" t="s">
        <v>2254</v>
      </c>
      <c r="AJ5198" s="67">
        <v>0</v>
      </c>
      <c r="AK5198" s="69">
        <v>-2500000</v>
      </c>
    </row>
    <row r="5199" spans="30:37" ht="11.25" x14ac:dyDescent="0.2">
      <c r="AD5199" s="63">
        <v>36480</v>
      </c>
      <c r="AE5199" s="64">
        <v>36770</v>
      </c>
      <c r="AF5199" s="68" t="s">
        <v>379</v>
      </c>
      <c r="AG5199" s="66" t="s">
        <v>380</v>
      </c>
      <c r="AH5199" s="67">
        <v>2.5249999999999999</v>
      </c>
      <c r="AI5199" s="68" t="s">
        <v>2254</v>
      </c>
      <c r="AJ5199" s="67">
        <v>0</v>
      </c>
      <c r="AK5199" s="69">
        <v>-500000</v>
      </c>
    </row>
    <row r="5200" spans="30:37" ht="11.25" x14ac:dyDescent="0.2">
      <c r="AD5200" s="63">
        <v>36501</v>
      </c>
      <c r="AE5200" s="64">
        <v>36770</v>
      </c>
      <c r="AF5200" s="68" t="s">
        <v>408</v>
      </c>
      <c r="AG5200" s="66"/>
      <c r="AH5200" s="67">
        <v>2.4</v>
      </c>
      <c r="AI5200" s="68" t="s">
        <v>2254</v>
      </c>
      <c r="AJ5200" s="67">
        <v>0</v>
      </c>
      <c r="AK5200" s="69">
        <v>28000</v>
      </c>
    </row>
    <row r="5201" spans="30:37" ht="11.25" x14ac:dyDescent="0.2">
      <c r="AD5201" s="63">
        <v>36501</v>
      </c>
      <c r="AE5201" s="64">
        <v>36770</v>
      </c>
      <c r="AF5201" s="68" t="s">
        <v>408</v>
      </c>
      <c r="AG5201" s="66"/>
      <c r="AH5201" s="67">
        <v>2.4</v>
      </c>
      <c r="AI5201" s="68" t="s">
        <v>2280</v>
      </c>
      <c r="AJ5201" s="67">
        <v>0</v>
      </c>
      <c r="AK5201" s="69">
        <v>2000</v>
      </c>
    </row>
    <row r="5202" spans="30:37" ht="11.25" x14ac:dyDescent="0.2">
      <c r="AD5202" s="63">
        <v>36522</v>
      </c>
      <c r="AE5202" s="64">
        <v>36770</v>
      </c>
      <c r="AF5202" s="68" t="s">
        <v>438</v>
      </c>
      <c r="AG5202" s="66" t="s">
        <v>439</v>
      </c>
      <c r="AH5202" s="67">
        <v>2.4</v>
      </c>
      <c r="AI5202" s="68" t="s">
        <v>2254</v>
      </c>
      <c r="AJ5202" s="67">
        <v>0</v>
      </c>
      <c r="AK5202" s="69">
        <v>-2200000</v>
      </c>
    </row>
    <row r="5203" spans="30:37" ht="11.25" x14ac:dyDescent="0.2">
      <c r="AD5203" s="63">
        <v>36523</v>
      </c>
      <c r="AE5203" s="64">
        <v>36770</v>
      </c>
      <c r="AF5203" s="68" t="s">
        <v>441</v>
      </c>
      <c r="AG5203" s="66" t="s">
        <v>442</v>
      </c>
      <c r="AH5203" s="67">
        <v>2.42</v>
      </c>
      <c r="AI5203" s="68" t="s">
        <v>2254</v>
      </c>
      <c r="AJ5203" s="67">
        <v>0</v>
      </c>
      <c r="AK5203" s="69">
        <v>-1000000</v>
      </c>
    </row>
    <row r="5204" spans="30:37" ht="11.25" x14ac:dyDescent="0.2">
      <c r="AD5204" s="63">
        <v>36524</v>
      </c>
      <c r="AE5204" s="64">
        <v>36770</v>
      </c>
      <c r="AF5204" s="68" t="s">
        <v>443</v>
      </c>
      <c r="AG5204" s="66" t="s">
        <v>444</v>
      </c>
      <c r="AH5204" s="67">
        <v>2.415</v>
      </c>
      <c r="AI5204" s="68" t="s">
        <v>2254</v>
      </c>
      <c r="AJ5204" s="67">
        <v>0</v>
      </c>
      <c r="AK5204" s="69">
        <v>-2000000</v>
      </c>
    </row>
    <row r="5205" spans="30:37" ht="11.25" x14ac:dyDescent="0.2">
      <c r="AD5205" s="63">
        <v>36532</v>
      </c>
      <c r="AE5205" s="64">
        <v>36770</v>
      </c>
      <c r="AF5205" s="68" t="s">
        <v>452</v>
      </c>
      <c r="AG5205" s="66" t="s">
        <v>453</v>
      </c>
      <c r="AH5205" s="67">
        <v>2.3650000000000002</v>
      </c>
      <c r="AI5205" s="68" t="s">
        <v>2254</v>
      </c>
      <c r="AJ5205" s="67">
        <v>0</v>
      </c>
      <c r="AK5205" s="69">
        <v>-1000000</v>
      </c>
    </row>
    <row r="5206" spans="30:37" ht="11.25" x14ac:dyDescent="0.2">
      <c r="AD5206" s="63">
        <v>36544</v>
      </c>
      <c r="AE5206" s="64">
        <v>36770</v>
      </c>
      <c r="AF5206" s="68" t="s">
        <v>482</v>
      </c>
      <c r="AG5206" s="66" t="s">
        <v>484</v>
      </c>
      <c r="AH5206" s="67">
        <v>2.5099999999999998</v>
      </c>
      <c r="AI5206" s="68" t="s">
        <v>2254</v>
      </c>
      <c r="AJ5206" s="67">
        <v>0</v>
      </c>
      <c r="AK5206" s="69">
        <v>-1150000</v>
      </c>
    </row>
    <row r="5207" spans="30:37" ht="11.25" x14ac:dyDescent="0.2">
      <c r="AD5207" s="63">
        <v>36545</v>
      </c>
      <c r="AE5207" s="64">
        <v>36770</v>
      </c>
      <c r="AF5207" s="68" t="s">
        <v>485</v>
      </c>
      <c r="AG5207" s="66" t="s">
        <v>502</v>
      </c>
      <c r="AH5207" s="67">
        <v>2.6</v>
      </c>
      <c r="AI5207" s="68" t="s">
        <v>2254</v>
      </c>
      <c r="AJ5207" s="67">
        <v>0</v>
      </c>
      <c r="AK5207" s="69">
        <v>2150000</v>
      </c>
    </row>
    <row r="5208" spans="30:37" ht="11.25" x14ac:dyDescent="0.2">
      <c r="AD5208" s="63">
        <v>36545</v>
      </c>
      <c r="AE5208" s="64">
        <v>36770</v>
      </c>
      <c r="AF5208" s="68" t="s">
        <v>485</v>
      </c>
      <c r="AG5208" s="66" t="s">
        <v>502</v>
      </c>
      <c r="AH5208" s="67">
        <v>2.6150000000000002</v>
      </c>
      <c r="AI5208" s="68" t="s">
        <v>2254</v>
      </c>
      <c r="AJ5208" s="67">
        <v>0</v>
      </c>
      <c r="AK5208" s="69">
        <v>2000000</v>
      </c>
    </row>
    <row r="5209" spans="30:37" ht="11.25" x14ac:dyDescent="0.2">
      <c r="AD5209" s="63">
        <v>36545</v>
      </c>
      <c r="AE5209" s="64">
        <v>36770</v>
      </c>
      <c r="AF5209" s="68" t="s">
        <v>485</v>
      </c>
      <c r="AG5209" s="66" t="s">
        <v>502</v>
      </c>
      <c r="AH5209" s="67">
        <v>2.61</v>
      </c>
      <c r="AI5209" s="68" t="s">
        <v>2254</v>
      </c>
      <c r="AJ5209" s="67">
        <v>0</v>
      </c>
      <c r="AK5209" s="69">
        <v>2000000</v>
      </c>
    </row>
    <row r="5210" spans="30:37" ht="11.25" x14ac:dyDescent="0.2">
      <c r="AD5210" s="63">
        <v>36546</v>
      </c>
      <c r="AE5210" s="64">
        <v>36770</v>
      </c>
      <c r="AF5210" s="68" t="s">
        <v>503</v>
      </c>
      <c r="AG5210" s="66" t="s">
        <v>505</v>
      </c>
      <c r="AH5210" s="67">
        <v>2.52</v>
      </c>
      <c r="AI5210" s="68" t="s">
        <v>2254</v>
      </c>
      <c r="AJ5210" s="67">
        <v>0</v>
      </c>
      <c r="AK5210" s="69">
        <v>1880000</v>
      </c>
    </row>
    <row r="5211" spans="30:37" ht="11.25" x14ac:dyDescent="0.2">
      <c r="AD5211" s="63">
        <v>36546</v>
      </c>
      <c r="AE5211" s="64">
        <v>36770</v>
      </c>
      <c r="AF5211" s="68" t="s">
        <v>503</v>
      </c>
      <c r="AG5211" s="66" t="s">
        <v>505</v>
      </c>
      <c r="AH5211" s="67">
        <v>2.52</v>
      </c>
      <c r="AI5211" s="68" t="s">
        <v>2254</v>
      </c>
      <c r="AJ5211" s="67">
        <v>0</v>
      </c>
      <c r="AK5211" s="69">
        <v>830000</v>
      </c>
    </row>
    <row r="5212" spans="30:37" ht="11.25" x14ac:dyDescent="0.2">
      <c r="AD5212" s="63">
        <v>36551</v>
      </c>
      <c r="AE5212" s="64">
        <v>36770</v>
      </c>
      <c r="AF5212" s="68" t="s">
        <v>510</v>
      </c>
      <c r="AG5212" s="66" t="s">
        <v>511</v>
      </c>
      <c r="AH5212" s="67">
        <v>2.5649999999999999</v>
      </c>
      <c r="AI5212" s="68" t="s">
        <v>2254</v>
      </c>
      <c r="AJ5212" s="67">
        <v>0</v>
      </c>
      <c r="AK5212" s="69">
        <v>1000000</v>
      </c>
    </row>
    <row r="5213" spans="30:37" ht="11.25" x14ac:dyDescent="0.2">
      <c r="AD5213" s="63">
        <v>36552</v>
      </c>
      <c r="AE5213" s="64">
        <v>36770</v>
      </c>
      <c r="AF5213" s="68" t="s">
        <v>512</v>
      </c>
      <c r="AG5213" s="66" t="s">
        <v>515</v>
      </c>
      <c r="AH5213" s="67">
        <v>2.5449999999999999</v>
      </c>
      <c r="AI5213" s="68" t="s">
        <v>2254</v>
      </c>
      <c r="AJ5213" s="67">
        <v>0</v>
      </c>
      <c r="AK5213" s="69">
        <v>1000000</v>
      </c>
    </row>
    <row r="5214" spans="30:37" ht="11.25" x14ac:dyDescent="0.2">
      <c r="AD5214" s="63">
        <v>36563</v>
      </c>
      <c r="AE5214" s="64">
        <v>36770</v>
      </c>
      <c r="AF5214" s="68" t="s">
        <v>531</v>
      </c>
      <c r="AG5214" s="66" t="s">
        <v>532</v>
      </c>
      <c r="AH5214" s="67">
        <v>2.5499999999999998</v>
      </c>
      <c r="AI5214" s="68" t="s">
        <v>2254</v>
      </c>
      <c r="AJ5214" s="67">
        <v>0</v>
      </c>
      <c r="AK5214" s="69">
        <v>-1500000</v>
      </c>
    </row>
    <row r="5215" spans="30:37" ht="11.25" x14ac:dyDescent="0.2">
      <c r="AD5215" s="63">
        <v>36564</v>
      </c>
      <c r="AE5215" s="64">
        <v>36770</v>
      </c>
      <c r="AF5215" s="68" t="s">
        <v>534</v>
      </c>
      <c r="AG5215" s="66" t="s">
        <v>533</v>
      </c>
      <c r="AH5215" s="67">
        <v>2.5049999999999999</v>
      </c>
      <c r="AI5215" s="68" t="s">
        <v>2254</v>
      </c>
      <c r="AJ5215" s="67">
        <v>0</v>
      </c>
      <c r="AK5215" s="69">
        <v>-1000000</v>
      </c>
    </row>
    <row r="5216" spans="30:37" ht="11.25" x14ac:dyDescent="0.2">
      <c r="AD5216" s="63">
        <v>36566</v>
      </c>
      <c r="AE5216" s="64">
        <v>36770</v>
      </c>
      <c r="AF5216" s="68" t="s">
        <v>537</v>
      </c>
      <c r="AG5216" s="66" t="s">
        <v>538</v>
      </c>
      <c r="AH5216" s="67">
        <v>2.6</v>
      </c>
      <c r="AI5216" s="68" t="s">
        <v>2254</v>
      </c>
      <c r="AJ5216" s="67">
        <v>0</v>
      </c>
      <c r="AK5216" s="69">
        <v>1000000</v>
      </c>
    </row>
    <row r="5217" spans="30:37" ht="11.25" x14ac:dyDescent="0.2">
      <c r="AD5217" s="63">
        <v>36570</v>
      </c>
      <c r="AE5217" s="64">
        <v>36770</v>
      </c>
      <c r="AF5217" s="68" t="s">
        <v>541</v>
      </c>
      <c r="AG5217" s="66" t="s">
        <v>542</v>
      </c>
      <c r="AH5217" s="67">
        <v>2.5937999999999999</v>
      </c>
      <c r="AI5217" s="68" t="s">
        <v>2254</v>
      </c>
      <c r="AJ5217" s="67">
        <v>0</v>
      </c>
      <c r="AK5217" s="69">
        <v>-4000000</v>
      </c>
    </row>
    <row r="5218" spans="30:37" ht="11.25" x14ac:dyDescent="0.2">
      <c r="AD5218" s="63">
        <v>36573</v>
      </c>
      <c r="AE5218" s="64">
        <v>36770</v>
      </c>
      <c r="AF5218" s="68" t="s">
        <v>547</v>
      </c>
      <c r="AG5218" s="66" t="s">
        <v>548</v>
      </c>
      <c r="AH5218" s="67">
        <v>2.7050000000000001</v>
      </c>
      <c r="AI5218" s="68" t="s">
        <v>2254</v>
      </c>
      <c r="AJ5218" s="67">
        <v>0</v>
      </c>
      <c r="AK5218" s="69">
        <v>3000000</v>
      </c>
    </row>
    <row r="5219" spans="30:37" ht="11.25" x14ac:dyDescent="0.2">
      <c r="AD5219" s="63">
        <v>36574</v>
      </c>
      <c r="AE5219" s="64">
        <v>36770</v>
      </c>
      <c r="AF5219" s="68" t="s">
        <v>556</v>
      </c>
      <c r="AG5219" s="66"/>
      <c r="AH5219" s="67">
        <v>2.7080000000000002</v>
      </c>
      <c r="AI5219" s="68" t="s">
        <v>2254</v>
      </c>
      <c r="AJ5219" s="67">
        <v>0</v>
      </c>
      <c r="AK5219" s="69">
        <v>1568654</v>
      </c>
    </row>
    <row r="5220" spans="30:37" ht="11.25" x14ac:dyDescent="0.2">
      <c r="AD5220" s="63">
        <v>36578</v>
      </c>
      <c r="AE5220" s="64">
        <v>36770</v>
      </c>
      <c r="AF5220" s="68" t="s">
        <v>557</v>
      </c>
      <c r="AG5220" s="66" t="s">
        <v>564</v>
      </c>
      <c r="AH5220" s="67">
        <v>2.6150000000000002</v>
      </c>
      <c r="AI5220" s="68" t="s">
        <v>2254</v>
      </c>
      <c r="AJ5220" s="67">
        <v>0</v>
      </c>
      <c r="AK5220" s="69">
        <v>-1350000</v>
      </c>
    </row>
    <row r="5221" spans="30:37" ht="11.25" x14ac:dyDescent="0.2">
      <c r="AD5221" s="63">
        <v>36578</v>
      </c>
      <c r="AE5221" s="64">
        <v>36770</v>
      </c>
      <c r="AF5221" s="68" t="s">
        <v>557</v>
      </c>
      <c r="AG5221" s="66" t="s">
        <v>565</v>
      </c>
      <c r="AH5221" s="67">
        <v>2.605</v>
      </c>
      <c r="AI5221" s="68" t="s">
        <v>2254</v>
      </c>
      <c r="AJ5221" s="67">
        <v>0</v>
      </c>
      <c r="AK5221" s="69">
        <v>-3000000</v>
      </c>
    </row>
    <row r="5222" spans="30:37" ht="11.25" x14ac:dyDescent="0.2">
      <c r="AD5222" s="63">
        <v>36578</v>
      </c>
      <c r="AE5222" s="64">
        <v>36770</v>
      </c>
      <c r="AF5222" s="68" t="s">
        <v>557</v>
      </c>
      <c r="AG5222" s="66" t="s">
        <v>566</v>
      </c>
      <c r="AH5222" s="67">
        <v>2.62</v>
      </c>
      <c r="AI5222" s="68" t="s">
        <v>2254</v>
      </c>
      <c r="AJ5222" s="67">
        <v>0</v>
      </c>
      <c r="AK5222" s="69">
        <v>-880000</v>
      </c>
    </row>
    <row r="5223" spans="30:37" ht="11.25" x14ac:dyDescent="0.2">
      <c r="AD5223" s="63">
        <v>36592</v>
      </c>
      <c r="AE5223" s="64">
        <v>36770</v>
      </c>
      <c r="AF5223" s="68" t="s">
        <v>711</v>
      </c>
      <c r="AG5223" s="66" t="s">
        <v>716</v>
      </c>
      <c r="AH5223" s="67">
        <v>2.93</v>
      </c>
      <c r="AI5223" s="68" t="s">
        <v>2254</v>
      </c>
      <c r="AJ5223" s="67">
        <v>0</v>
      </c>
      <c r="AK5223" s="69">
        <v>500000</v>
      </c>
    </row>
    <row r="5224" spans="30:37" ht="11.25" x14ac:dyDescent="0.2">
      <c r="AD5224" s="63">
        <v>36594</v>
      </c>
      <c r="AE5224" s="64">
        <v>36770</v>
      </c>
      <c r="AF5224" s="68" t="s">
        <v>718</v>
      </c>
      <c r="AG5224" s="66" t="s">
        <v>719</v>
      </c>
      <c r="AH5224" s="67">
        <v>2.79</v>
      </c>
      <c r="AI5224" s="68" t="s">
        <v>2254</v>
      </c>
      <c r="AJ5224" s="67">
        <v>0</v>
      </c>
      <c r="AK5224" s="69">
        <v>-1000000</v>
      </c>
    </row>
    <row r="5225" spans="30:37" ht="11.25" x14ac:dyDescent="0.2">
      <c r="AD5225" s="63">
        <v>36594</v>
      </c>
      <c r="AE5225" s="64">
        <v>36770</v>
      </c>
      <c r="AF5225" s="68" t="s">
        <v>718</v>
      </c>
      <c r="AG5225" s="66" t="s">
        <v>719</v>
      </c>
      <c r="AH5225" s="67">
        <v>2.78</v>
      </c>
      <c r="AI5225" s="68" t="s">
        <v>2254</v>
      </c>
      <c r="AJ5225" s="67">
        <v>0</v>
      </c>
      <c r="AK5225" s="69">
        <v>-500000</v>
      </c>
    </row>
    <row r="5226" spans="30:37" ht="11.25" x14ac:dyDescent="0.2">
      <c r="AD5226" s="63">
        <v>36598</v>
      </c>
      <c r="AE5226" s="64">
        <v>36770</v>
      </c>
      <c r="AF5226" s="68" t="s">
        <v>754</v>
      </c>
      <c r="AG5226" s="66" t="s">
        <v>755</v>
      </c>
      <c r="AH5226" s="67">
        <v>2.9</v>
      </c>
      <c r="AI5226" s="68" t="s">
        <v>2254</v>
      </c>
      <c r="AJ5226" s="67">
        <v>0</v>
      </c>
      <c r="AK5226" s="69">
        <v>500000</v>
      </c>
    </row>
    <row r="5227" spans="30:37" ht="11.25" x14ac:dyDescent="0.2">
      <c r="AD5227" s="63">
        <v>36609</v>
      </c>
      <c r="AE5227" s="64">
        <v>36770</v>
      </c>
      <c r="AF5227" s="68" t="s">
        <v>768</v>
      </c>
      <c r="AG5227" s="66" t="s">
        <v>769</v>
      </c>
      <c r="AH5227" s="67">
        <v>2.9249999999999998</v>
      </c>
      <c r="AI5227" s="68" t="s">
        <v>2254</v>
      </c>
      <c r="AJ5227" s="67">
        <v>0</v>
      </c>
      <c r="AK5227" s="69">
        <v>1000000</v>
      </c>
    </row>
    <row r="5228" spans="30:37" ht="11.25" x14ac:dyDescent="0.2">
      <c r="AD5228" s="63">
        <v>36612</v>
      </c>
      <c r="AE5228" s="64">
        <v>36770</v>
      </c>
      <c r="AF5228" s="68" t="s">
        <v>770</v>
      </c>
      <c r="AG5228" s="66" t="s">
        <v>779</v>
      </c>
      <c r="AH5228" s="67">
        <v>2.92</v>
      </c>
      <c r="AI5228" s="68" t="s">
        <v>2254</v>
      </c>
      <c r="AJ5228" s="67">
        <v>0</v>
      </c>
      <c r="AK5228" s="69">
        <v>-1000000</v>
      </c>
    </row>
    <row r="5229" spans="30:37" ht="11.25" x14ac:dyDescent="0.2">
      <c r="AD5229" s="63">
        <v>36613</v>
      </c>
      <c r="AE5229" s="64">
        <v>36770</v>
      </c>
      <c r="AF5229" s="68" t="s">
        <v>778</v>
      </c>
      <c r="AG5229" s="66" t="s">
        <v>786</v>
      </c>
      <c r="AH5229" s="67">
        <v>2.9950000000000001</v>
      </c>
      <c r="AI5229" s="68" t="s">
        <v>2254</v>
      </c>
      <c r="AJ5229" s="67">
        <v>0</v>
      </c>
      <c r="AK5229" s="69">
        <v>392157</v>
      </c>
    </row>
    <row r="5230" spans="30:37" ht="11.25" x14ac:dyDescent="0.2">
      <c r="AD5230" s="63">
        <v>36622</v>
      </c>
      <c r="AE5230" s="64">
        <v>36770</v>
      </c>
      <c r="AF5230" s="68" t="s">
        <v>790</v>
      </c>
      <c r="AG5230" s="66" t="s">
        <v>791</v>
      </c>
      <c r="AH5230" s="67">
        <v>2.9525000000000001</v>
      </c>
      <c r="AI5230" s="68" t="s">
        <v>2254</v>
      </c>
      <c r="AJ5230" s="67">
        <v>0</v>
      </c>
      <c r="AK5230" s="69">
        <v>150000</v>
      </c>
    </row>
    <row r="5231" spans="30:37" ht="11.25" x14ac:dyDescent="0.2">
      <c r="AD5231" s="63">
        <v>36626</v>
      </c>
      <c r="AE5231" s="64">
        <v>36770</v>
      </c>
      <c r="AF5231" s="68" t="s">
        <v>796</v>
      </c>
      <c r="AG5231" s="66" t="s">
        <v>798</v>
      </c>
      <c r="AH5231" s="67">
        <v>3.0049999999999999</v>
      </c>
      <c r="AI5231" s="68" t="s">
        <v>2254</v>
      </c>
      <c r="AJ5231" s="67">
        <v>0</v>
      </c>
      <c r="AK5231" s="69">
        <v>150000</v>
      </c>
    </row>
    <row r="5232" spans="30:37" ht="11.25" x14ac:dyDescent="0.2">
      <c r="AD5232" s="63">
        <v>36627</v>
      </c>
      <c r="AE5232" s="64">
        <v>36770</v>
      </c>
      <c r="AF5232" s="68" t="s">
        <v>800</v>
      </c>
      <c r="AG5232" s="66" t="s">
        <v>801</v>
      </c>
      <c r="AH5232" s="67">
        <v>3.0049999999999999</v>
      </c>
      <c r="AI5232" s="68" t="s">
        <v>2254</v>
      </c>
      <c r="AJ5232" s="67">
        <v>0</v>
      </c>
      <c r="AK5232" s="69">
        <v>150000</v>
      </c>
    </row>
    <row r="5233" spans="30:37" ht="11.25" x14ac:dyDescent="0.2">
      <c r="AD5233" s="63">
        <v>36629</v>
      </c>
      <c r="AE5233" s="64">
        <v>36770</v>
      </c>
      <c r="AF5233" s="68" t="s">
        <v>813</v>
      </c>
      <c r="AG5233" s="66" t="s">
        <v>814</v>
      </c>
      <c r="AH5233" s="67">
        <v>3.105</v>
      </c>
      <c r="AI5233" s="68" t="s">
        <v>2254</v>
      </c>
      <c r="AJ5233" s="67">
        <v>0</v>
      </c>
      <c r="AK5233" s="69">
        <v>-1000000</v>
      </c>
    </row>
    <row r="5234" spans="30:37" ht="11.25" x14ac:dyDescent="0.2">
      <c r="AD5234" s="63">
        <v>36630</v>
      </c>
      <c r="AE5234" s="64">
        <v>36770</v>
      </c>
      <c r="AF5234" s="68" t="s">
        <v>815</v>
      </c>
      <c r="AG5234" s="66" t="s">
        <v>823</v>
      </c>
      <c r="AH5234" s="67">
        <v>3.1</v>
      </c>
      <c r="AI5234" s="68" t="s">
        <v>2254</v>
      </c>
      <c r="AJ5234" s="67">
        <v>0</v>
      </c>
      <c r="AK5234" s="69">
        <v>150000</v>
      </c>
    </row>
    <row r="5235" spans="30:37" ht="11.25" x14ac:dyDescent="0.2">
      <c r="AD5235" s="63">
        <v>36633</v>
      </c>
      <c r="AE5235" s="64">
        <v>36770</v>
      </c>
      <c r="AF5235" s="68" t="s">
        <v>824</v>
      </c>
      <c r="AG5235" s="66" t="s">
        <v>825</v>
      </c>
      <c r="AH5235" s="67">
        <v>3.1175000000000002</v>
      </c>
      <c r="AI5235" s="68" t="s">
        <v>2254</v>
      </c>
      <c r="AJ5235" s="67">
        <v>0</v>
      </c>
      <c r="AK5235" s="69">
        <v>150000</v>
      </c>
    </row>
    <row r="5236" spans="30:37" ht="11.25" x14ac:dyDescent="0.2">
      <c r="AD5236" s="63">
        <v>36635</v>
      </c>
      <c r="AE5236" s="64">
        <v>36770</v>
      </c>
      <c r="AF5236" s="68" t="s">
        <v>833</v>
      </c>
      <c r="AG5236" s="66" t="s">
        <v>835</v>
      </c>
      <c r="AH5236" s="67">
        <v>3.085</v>
      </c>
      <c r="AI5236" s="68" t="s">
        <v>2254</v>
      </c>
      <c r="AJ5236" s="67">
        <v>0</v>
      </c>
      <c r="AK5236" s="69">
        <v>-150000</v>
      </c>
    </row>
    <row r="5237" spans="30:37" ht="11.25" x14ac:dyDescent="0.2">
      <c r="AD5237" s="63">
        <v>36640</v>
      </c>
      <c r="AE5237" s="64">
        <v>36770</v>
      </c>
      <c r="AF5237" s="68" t="s">
        <v>851</v>
      </c>
      <c r="AG5237" s="66" t="s">
        <v>852</v>
      </c>
      <c r="AH5237" s="67">
        <v>3.145</v>
      </c>
      <c r="AI5237" s="68" t="s">
        <v>2254</v>
      </c>
      <c r="AJ5237" s="67">
        <v>0</v>
      </c>
      <c r="AK5237" s="69">
        <v>150000</v>
      </c>
    </row>
    <row r="5238" spans="30:37" ht="11.25" x14ac:dyDescent="0.2">
      <c r="AD5238" s="63">
        <v>36642</v>
      </c>
      <c r="AE5238" s="64">
        <v>36770</v>
      </c>
      <c r="AF5238" s="68" t="s">
        <v>865</v>
      </c>
      <c r="AG5238" s="66" t="s">
        <v>869</v>
      </c>
      <c r="AH5238" s="67">
        <v>3.12</v>
      </c>
      <c r="AI5238" s="68" t="s">
        <v>2254</v>
      </c>
      <c r="AJ5238" s="67">
        <v>0</v>
      </c>
      <c r="AK5238" s="69">
        <v>-750000</v>
      </c>
    </row>
    <row r="5239" spans="30:37" ht="11.25" x14ac:dyDescent="0.2">
      <c r="AD5239" s="63">
        <v>36642</v>
      </c>
      <c r="AE5239" s="64">
        <v>36770</v>
      </c>
      <c r="AF5239" s="68" t="s">
        <v>865</v>
      </c>
      <c r="AG5239" s="66" t="s">
        <v>866</v>
      </c>
      <c r="AH5239" s="67">
        <v>3.1349999999999998</v>
      </c>
      <c r="AI5239" s="68" t="s">
        <v>2254</v>
      </c>
      <c r="AJ5239" s="67">
        <v>0</v>
      </c>
      <c r="AK5239" s="69">
        <v>150000</v>
      </c>
    </row>
    <row r="5240" spans="30:37" ht="11.25" x14ac:dyDescent="0.2">
      <c r="AD5240" s="63">
        <v>36642</v>
      </c>
      <c r="AE5240" s="64">
        <v>36770</v>
      </c>
      <c r="AF5240" s="68" t="s">
        <v>865</v>
      </c>
      <c r="AG5240" s="66" t="s">
        <v>867</v>
      </c>
      <c r="AH5240" s="67">
        <v>3.1349999999999998</v>
      </c>
      <c r="AI5240" s="68" t="s">
        <v>2254</v>
      </c>
      <c r="AJ5240" s="67">
        <v>0</v>
      </c>
      <c r="AK5240" s="69">
        <v>150000</v>
      </c>
    </row>
    <row r="5241" spans="30:37" ht="11.25" x14ac:dyDescent="0.2">
      <c r="AD5241" s="63">
        <v>36647</v>
      </c>
      <c r="AE5241" s="64">
        <v>36770</v>
      </c>
      <c r="AF5241" s="68" t="s">
        <v>872</v>
      </c>
      <c r="AG5241" s="66" t="s">
        <v>873</v>
      </c>
      <c r="AH5241" s="67">
        <v>3.2250000000000001</v>
      </c>
      <c r="AI5241" s="68" t="s">
        <v>2254</v>
      </c>
      <c r="AJ5241" s="67">
        <v>0</v>
      </c>
      <c r="AK5241" s="69">
        <v>750000</v>
      </c>
    </row>
    <row r="5242" spans="30:37" ht="11.25" x14ac:dyDescent="0.2">
      <c r="AD5242" s="63">
        <v>36647</v>
      </c>
      <c r="AE5242" s="64">
        <v>36770</v>
      </c>
      <c r="AF5242" s="68" t="s">
        <v>872</v>
      </c>
      <c r="AG5242" s="66" t="s">
        <v>876</v>
      </c>
      <c r="AH5242" s="67">
        <v>3.1974999999999998</v>
      </c>
      <c r="AI5242" s="68" t="s">
        <v>2254</v>
      </c>
      <c r="AJ5242" s="67">
        <v>0</v>
      </c>
      <c r="AK5242" s="69">
        <v>150000</v>
      </c>
    </row>
    <row r="5243" spans="30:37" ht="11.25" x14ac:dyDescent="0.2">
      <c r="AD5243" s="63">
        <v>36648</v>
      </c>
      <c r="AE5243" s="64">
        <v>36770</v>
      </c>
      <c r="AF5243" s="68" t="s">
        <v>878</v>
      </c>
      <c r="AG5243" s="66" t="s">
        <v>879</v>
      </c>
      <c r="AH5243" s="67">
        <v>3.1349999999999998</v>
      </c>
      <c r="AI5243" s="68" t="s">
        <v>2254</v>
      </c>
      <c r="AJ5243" s="67">
        <v>0</v>
      </c>
      <c r="AK5243" s="69">
        <v>-150000</v>
      </c>
    </row>
    <row r="5244" spans="30:37" ht="11.25" x14ac:dyDescent="0.2">
      <c r="AD5244" s="63">
        <v>36648</v>
      </c>
      <c r="AE5244" s="64">
        <v>36770</v>
      </c>
      <c r="AF5244" s="68" t="s">
        <v>878</v>
      </c>
      <c r="AG5244" s="66" t="s">
        <v>880</v>
      </c>
      <c r="AH5244" s="67">
        <v>3.1349999999999998</v>
      </c>
      <c r="AI5244" s="68" t="s">
        <v>2254</v>
      </c>
      <c r="AJ5244" s="67">
        <v>0</v>
      </c>
      <c r="AK5244" s="69">
        <v>150000</v>
      </c>
    </row>
    <row r="5245" spans="30:37" ht="11.25" x14ac:dyDescent="0.2">
      <c r="AD5245" s="63">
        <v>36648</v>
      </c>
      <c r="AE5245" s="64">
        <v>36770</v>
      </c>
      <c r="AF5245" s="68" t="s">
        <v>878</v>
      </c>
      <c r="AG5245" s="66" t="s">
        <v>881</v>
      </c>
      <c r="AH5245" s="67">
        <v>3.1349999999999998</v>
      </c>
      <c r="AI5245" s="68" t="s">
        <v>2254</v>
      </c>
      <c r="AJ5245" s="67">
        <v>0</v>
      </c>
      <c r="AK5245" s="69">
        <v>150000</v>
      </c>
    </row>
    <row r="5246" spans="30:37" ht="11.25" x14ac:dyDescent="0.2">
      <c r="AD5246" s="63">
        <v>36648</v>
      </c>
      <c r="AE5246" s="64">
        <v>36770</v>
      </c>
      <c r="AF5246" s="68" t="s">
        <v>878</v>
      </c>
      <c r="AG5246" s="66" t="s">
        <v>882</v>
      </c>
      <c r="AH5246" s="67">
        <v>3.1349999999999998</v>
      </c>
      <c r="AI5246" s="68" t="s">
        <v>2254</v>
      </c>
      <c r="AJ5246" s="67">
        <v>0</v>
      </c>
      <c r="AK5246" s="69">
        <v>150000</v>
      </c>
    </row>
    <row r="5247" spans="30:37" ht="11.25" x14ac:dyDescent="0.2">
      <c r="AD5247" s="63">
        <v>36648</v>
      </c>
      <c r="AE5247" s="64">
        <v>36770</v>
      </c>
      <c r="AF5247" s="68" t="s">
        <v>878</v>
      </c>
      <c r="AG5247" s="66" t="s">
        <v>883</v>
      </c>
      <c r="AH5247" s="67">
        <v>3.1349999999999998</v>
      </c>
      <c r="AI5247" s="68" t="s">
        <v>2254</v>
      </c>
      <c r="AJ5247" s="67">
        <v>0</v>
      </c>
      <c r="AK5247" s="69">
        <v>-150000</v>
      </c>
    </row>
    <row r="5248" spans="30:37" ht="11.25" x14ac:dyDescent="0.2">
      <c r="AD5248" s="63">
        <v>36648</v>
      </c>
      <c r="AE5248" s="64">
        <v>36770</v>
      </c>
      <c r="AF5248" s="68" t="s">
        <v>878</v>
      </c>
      <c r="AG5248" s="66" t="s">
        <v>884</v>
      </c>
      <c r="AH5248" s="67">
        <v>3.1349999999999998</v>
      </c>
      <c r="AI5248" s="68" t="s">
        <v>2254</v>
      </c>
      <c r="AJ5248" s="67">
        <v>0</v>
      </c>
      <c r="AK5248" s="69">
        <v>-150000</v>
      </c>
    </row>
    <row r="5249" spans="30:37" ht="11.25" x14ac:dyDescent="0.2">
      <c r="AD5249" s="63">
        <v>36648</v>
      </c>
      <c r="AE5249" s="64">
        <v>36770</v>
      </c>
      <c r="AF5249" s="68" t="s">
        <v>878</v>
      </c>
      <c r="AG5249" s="66" t="s">
        <v>885</v>
      </c>
      <c r="AH5249" s="67">
        <v>3.1349999999999998</v>
      </c>
      <c r="AI5249" s="68" t="s">
        <v>2254</v>
      </c>
      <c r="AJ5249" s="67">
        <v>0</v>
      </c>
      <c r="AK5249" s="69">
        <v>150000</v>
      </c>
    </row>
    <row r="5250" spans="30:37" ht="11.25" x14ac:dyDescent="0.2">
      <c r="AD5250" s="63">
        <v>36649</v>
      </c>
      <c r="AE5250" s="64">
        <v>36770</v>
      </c>
      <c r="AF5250" s="68" t="s">
        <v>886</v>
      </c>
      <c r="AG5250" s="66" t="s">
        <v>887</v>
      </c>
      <c r="AH5250" s="67">
        <v>3.23</v>
      </c>
      <c r="AI5250" s="68" t="s">
        <v>2254</v>
      </c>
      <c r="AJ5250" s="67">
        <v>0</v>
      </c>
      <c r="AK5250" s="69">
        <v>150000</v>
      </c>
    </row>
    <row r="5251" spans="30:37" ht="11.25" x14ac:dyDescent="0.2">
      <c r="AD5251" s="63">
        <v>36649</v>
      </c>
      <c r="AE5251" s="64">
        <v>36770</v>
      </c>
      <c r="AF5251" s="68" t="s">
        <v>886</v>
      </c>
      <c r="AG5251" s="66" t="s">
        <v>888</v>
      </c>
      <c r="AH5251" s="67">
        <v>3.24</v>
      </c>
      <c r="AI5251" s="68" t="s">
        <v>2254</v>
      </c>
      <c r="AJ5251" s="67">
        <v>0</v>
      </c>
      <c r="AK5251" s="69">
        <v>-150000</v>
      </c>
    </row>
    <row r="5252" spans="30:37" ht="11.25" x14ac:dyDescent="0.2">
      <c r="AD5252" s="63">
        <v>36649</v>
      </c>
      <c r="AE5252" s="64">
        <v>36770</v>
      </c>
      <c r="AF5252" s="68" t="s">
        <v>886</v>
      </c>
      <c r="AG5252" s="66" t="s">
        <v>889</v>
      </c>
      <c r="AH5252" s="67">
        <v>3.2549999999999999</v>
      </c>
      <c r="AI5252" s="68" t="s">
        <v>2254</v>
      </c>
      <c r="AJ5252" s="67">
        <v>0</v>
      </c>
      <c r="AK5252" s="69">
        <v>150000</v>
      </c>
    </row>
    <row r="5253" spans="30:37" ht="11.25" x14ac:dyDescent="0.2">
      <c r="AD5253" s="63">
        <v>36649</v>
      </c>
      <c r="AE5253" s="64">
        <v>36770</v>
      </c>
      <c r="AF5253" s="68" t="s">
        <v>886</v>
      </c>
      <c r="AG5253" s="66" t="s">
        <v>890</v>
      </c>
      <c r="AH5253" s="67">
        <v>3.2124999999999999</v>
      </c>
      <c r="AI5253" s="68" t="s">
        <v>2254</v>
      </c>
      <c r="AJ5253" s="67">
        <v>0</v>
      </c>
      <c r="AK5253" s="69">
        <v>150000</v>
      </c>
    </row>
    <row r="5254" spans="30:37" ht="11.25" x14ac:dyDescent="0.2">
      <c r="AD5254" s="63">
        <v>36649</v>
      </c>
      <c r="AE5254" s="64">
        <v>36770</v>
      </c>
      <c r="AF5254" s="68" t="s">
        <v>886</v>
      </c>
      <c r="AG5254" s="66" t="s">
        <v>891</v>
      </c>
      <c r="AH5254" s="67">
        <v>3.2174999999999998</v>
      </c>
      <c r="AI5254" s="68" t="s">
        <v>2254</v>
      </c>
      <c r="AJ5254" s="67">
        <v>0</v>
      </c>
      <c r="AK5254" s="69">
        <v>150000</v>
      </c>
    </row>
    <row r="5255" spans="30:37" ht="11.25" x14ac:dyDescent="0.2">
      <c r="AD5255" s="63">
        <v>36649</v>
      </c>
      <c r="AE5255" s="64">
        <v>36770</v>
      </c>
      <c r="AF5255" s="68" t="s">
        <v>886</v>
      </c>
      <c r="AG5255" s="66" t="s">
        <v>892</v>
      </c>
      <c r="AH5255" s="67">
        <v>3.17</v>
      </c>
      <c r="AI5255" s="68" t="s">
        <v>2254</v>
      </c>
      <c r="AJ5255" s="67">
        <v>0</v>
      </c>
      <c r="AK5255" s="69">
        <v>-150000</v>
      </c>
    </row>
    <row r="5256" spans="30:37" ht="11.25" x14ac:dyDescent="0.2">
      <c r="AD5256" s="63">
        <v>36649</v>
      </c>
      <c r="AE5256" s="64">
        <v>36770</v>
      </c>
      <c r="AF5256" s="68" t="s">
        <v>886</v>
      </c>
      <c r="AG5256" s="66" t="s">
        <v>893</v>
      </c>
      <c r="AH5256" s="67">
        <v>3.1675</v>
      </c>
      <c r="AI5256" s="68" t="s">
        <v>2254</v>
      </c>
      <c r="AJ5256" s="67">
        <v>0</v>
      </c>
      <c r="AK5256" s="69">
        <v>-150000</v>
      </c>
    </row>
    <row r="5257" spans="30:37" ht="11.25" x14ac:dyDescent="0.2">
      <c r="AD5257" s="63">
        <v>36650</v>
      </c>
      <c r="AE5257" s="64">
        <v>36770</v>
      </c>
      <c r="AF5257" s="68" t="s">
        <v>896</v>
      </c>
      <c r="AG5257" s="66" t="s">
        <v>899</v>
      </c>
      <c r="AH5257" s="67">
        <v>3.09</v>
      </c>
      <c r="AI5257" s="68" t="s">
        <v>2254</v>
      </c>
      <c r="AJ5257" s="67">
        <v>0</v>
      </c>
      <c r="AK5257" s="69">
        <v>-150000</v>
      </c>
    </row>
    <row r="5258" spans="30:37" ht="11.25" x14ac:dyDescent="0.2">
      <c r="AD5258" s="63">
        <v>36650</v>
      </c>
      <c r="AE5258" s="64">
        <v>36770</v>
      </c>
      <c r="AF5258" s="68" t="s">
        <v>896</v>
      </c>
      <c r="AG5258" s="66" t="s">
        <v>900</v>
      </c>
      <c r="AH5258" s="67">
        <v>3.09</v>
      </c>
      <c r="AI5258" s="68" t="s">
        <v>2254</v>
      </c>
      <c r="AJ5258" s="67">
        <v>0</v>
      </c>
      <c r="AK5258" s="69">
        <v>-150000</v>
      </c>
    </row>
    <row r="5259" spans="30:37" ht="11.25" x14ac:dyDescent="0.2">
      <c r="AD5259" s="63">
        <v>36650</v>
      </c>
      <c r="AE5259" s="64">
        <v>36770</v>
      </c>
      <c r="AF5259" s="68" t="s">
        <v>896</v>
      </c>
      <c r="AG5259" s="66" t="s">
        <v>901</v>
      </c>
      <c r="AH5259" s="67">
        <v>3.0950000000000002</v>
      </c>
      <c r="AI5259" s="68" t="s">
        <v>2254</v>
      </c>
      <c r="AJ5259" s="67">
        <v>0</v>
      </c>
      <c r="AK5259" s="69">
        <v>-150000</v>
      </c>
    </row>
    <row r="5260" spans="30:37" ht="11.25" x14ac:dyDescent="0.2">
      <c r="AD5260" s="63">
        <v>36650</v>
      </c>
      <c r="AE5260" s="64">
        <v>36770</v>
      </c>
      <c r="AF5260" s="68" t="s">
        <v>896</v>
      </c>
      <c r="AG5260" s="66" t="s">
        <v>903</v>
      </c>
      <c r="AH5260" s="67">
        <v>3.1</v>
      </c>
      <c r="AI5260" s="68" t="s">
        <v>2254</v>
      </c>
      <c r="AJ5260" s="67">
        <v>0</v>
      </c>
      <c r="AK5260" s="69">
        <v>-150000</v>
      </c>
    </row>
    <row r="5261" spans="30:37" ht="11.25" x14ac:dyDescent="0.2">
      <c r="AD5261" s="63">
        <v>36650</v>
      </c>
      <c r="AE5261" s="64">
        <v>36770</v>
      </c>
      <c r="AF5261" s="68" t="s">
        <v>896</v>
      </c>
      <c r="AG5261" s="66" t="s">
        <v>902</v>
      </c>
      <c r="AH5261" s="67">
        <v>3.1</v>
      </c>
      <c r="AI5261" s="68" t="s">
        <v>2254</v>
      </c>
      <c r="AJ5261" s="67">
        <v>0</v>
      </c>
      <c r="AK5261" s="69">
        <v>-150000</v>
      </c>
    </row>
    <row r="5262" spans="30:37" ht="11.25" x14ac:dyDescent="0.2">
      <c r="AD5262" s="63">
        <v>36651</v>
      </c>
      <c r="AE5262" s="64">
        <v>36770</v>
      </c>
      <c r="AF5262" s="68" t="s">
        <v>904</v>
      </c>
      <c r="AG5262" s="66" t="s">
        <v>907</v>
      </c>
      <c r="AH5262" s="67">
        <v>3.1</v>
      </c>
      <c r="AI5262" s="68" t="s">
        <v>2254</v>
      </c>
      <c r="AJ5262" s="67">
        <v>0</v>
      </c>
      <c r="AK5262" s="69">
        <v>-150000</v>
      </c>
    </row>
    <row r="5263" spans="30:37" ht="11.25" x14ac:dyDescent="0.2">
      <c r="AD5263" s="63">
        <v>36651</v>
      </c>
      <c r="AE5263" s="64">
        <v>36770</v>
      </c>
      <c r="AF5263" s="68" t="s">
        <v>904</v>
      </c>
      <c r="AG5263" s="66" t="s">
        <v>908</v>
      </c>
      <c r="AH5263" s="67">
        <v>3.1025</v>
      </c>
      <c r="AI5263" s="68" t="s">
        <v>2254</v>
      </c>
      <c r="AJ5263" s="67">
        <v>0</v>
      </c>
      <c r="AK5263" s="69">
        <v>-150000</v>
      </c>
    </row>
    <row r="5264" spans="30:37" ht="11.25" x14ac:dyDescent="0.2">
      <c r="AD5264" s="63">
        <v>36656</v>
      </c>
      <c r="AE5264" s="64">
        <v>36770</v>
      </c>
      <c r="AF5264" s="68" t="s">
        <v>1043</v>
      </c>
      <c r="AG5264" s="66" t="s">
        <v>1044</v>
      </c>
      <c r="AH5264" s="67">
        <v>3.2025000000000001</v>
      </c>
      <c r="AI5264" s="68" t="s">
        <v>2254</v>
      </c>
      <c r="AJ5264" s="67">
        <v>0</v>
      </c>
      <c r="AK5264" s="69">
        <v>150000</v>
      </c>
    </row>
    <row r="5265" spans="30:37" ht="11.25" x14ac:dyDescent="0.2">
      <c r="AD5265" s="63">
        <v>36656</v>
      </c>
      <c r="AE5265" s="64">
        <v>36770</v>
      </c>
      <c r="AF5265" s="68" t="s">
        <v>1043</v>
      </c>
      <c r="AG5265" s="66" t="s">
        <v>1044</v>
      </c>
      <c r="AH5265" s="67">
        <v>3.2</v>
      </c>
      <c r="AI5265" s="68" t="s">
        <v>2254</v>
      </c>
      <c r="AJ5265" s="67">
        <v>0</v>
      </c>
      <c r="AK5265" s="69">
        <v>150000</v>
      </c>
    </row>
    <row r="5266" spans="30:37" ht="11.25" x14ac:dyDescent="0.2">
      <c r="AD5266" s="63">
        <v>36657</v>
      </c>
      <c r="AE5266" s="64">
        <v>36770</v>
      </c>
      <c r="AF5266" s="68" t="s">
        <v>1047</v>
      </c>
      <c r="AG5266" s="66"/>
      <c r="AH5266" s="67">
        <v>3.36</v>
      </c>
      <c r="AI5266" s="68" t="s">
        <v>2254</v>
      </c>
      <c r="AJ5266" s="67">
        <v>0</v>
      </c>
      <c r="AK5266" s="69">
        <v>-1000000</v>
      </c>
    </row>
    <row r="5267" spans="30:37" ht="11.25" x14ac:dyDescent="0.2">
      <c r="AD5267" s="63">
        <v>36657</v>
      </c>
      <c r="AE5267" s="64">
        <v>36770</v>
      </c>
      <c r="AF5267" s="68" t="s">
        <v>1047</v>
      </c>
      <c r="AG5267" s="66"/>
      <c r="AH5267" s="67">
        <v>3.12</v>
      </c>
      <c r="AI5267" s="68" t="s">
        <v>2254</v>
      </c>
      <c r="AJ5267" s="67">
        <v>0</v>
      </c>
      <c r="AK5267" s="69">
        <v>1000000</v>
      </c>
    </row>
    <row r="5268" spans="30:37" ht="11.25" x14ac:dyDescent="0.2">
      <c r="AD5268" s="63">
        <v>36657</v>
      </c>
      <c r="AE5268" s="64">
        <v>36770</v>
      </c>
      <c r="AF5268" s="68" t="s">
        <v>1047</v>
      </c>
      <c r="AG5268" s="66" t="s">
        <v>1055</v>
      </c>
      <c r="AH5268" s="67">
        <v>3.3824999999999998</v>
      </c>
      <c r="AI5268" s="68" t="s">
        <v>2254</v>
      </c>
      <c r="AJ5268" s="67">
        <v>0</v>
      </c>
      <c r="AK5268" s="69">
        <v>150000</v>
      </c>
    </row>
    <row r="5269" spans="30:37" ht="11.25" x14ac:dyDescent="0.2">
      <c r="AD5269" s="63">
        <v>36657</v>
      </c>
      <c r="AE5269" s="64">
        <v>36770</v>
      </c>
      <c r="AF5269" s="68" t="s">
        <v>1047</v>
      </c>
      <c r="AG5269" s="66" t="s">
        <v>1056</v>
      </c>
      <c r="AH5269" s="67">
        <v>3.38</v>
      </c>
      <c r="AI5269" s="68" t="s">
        <v>2254</v>
      </c>
      <c r="AJ5269" s="67">
        <v>0</v>
      </c>
      <c r="AK5269" s="69">
        <v>150000</v>
      </c>
    </row>
    <row r="5270" spans="30:37" ht="11.25" x14ac:dyDescent="0.2">
      <c r="AD5270" s="63">
        <v>36657</v>
      </c>
      <c r="AE5270" s="64">
        <v>36770</v>
      </c>
      <c r="AF5270" s="68" t="s">
        <v>1047</v>
      </c>
      <c r="AG5270" s="66" t="s">
        <v>1057</v>
      </c>
      <c r="AH5270" s="67">
        <v>3.3774999999999999</v>
      </c>
      <c r="AI5270" s="68" t="s">
        <v>2254</v>
      </c>
      <c r="AJ5270" s="67">
        <v>0</v>
      </c>
      <c r="AK5270" s="69">
        <v>150000</v>
      </c>
    </row>
    <row r="5271" spans="30:37" ht="11.25" x14ac:dyDescent="0.2">
      <c r="AD5271" s="63">
        <v>36657</v>
      </c>
      <c r="AE5271" s="64">
        <v>36770</v>
      </c>
      <c r="AF5271" s="68" t="s">
        <v>1047</v>
      </c>
      <c r="AG5271" s="66" t="s">
        <v>1058</v>
      </c>
      <c r="AH5271" s="67">
        <v>3.3650000000000002</v>
      </c>
      <c r="AI5271" s="68" t="s">
        <v>2254</v>
      </c>
      <c r="AJ5271" s="67">
        <v>0</v>
      </c>
      <c r="AK5271" s="69">
        <v>150000</v>
      </c>
    </row>
    <row r="5272" spans="30:37" ht="11.25" x14ac:dyDescent="0.2">
      <c r="AD5272" s="63">
        <v>36657</v>
      </c>
      <c r="AE5272" s="64">
        <v>36770</v>
      </c>
      <c r="AF5272" s="68" t="s">
        <v>1047</v>
      </c>
      <c r="AG5272" s="66" t="s">
        <v>1059</v>
      </c>
      <c r="AH5272" s="67">
        <v>3.37</v>
      </c>
      <c r="AI5272" s="68" t="s">
        <v>2254</v>
      </c>
      <c r="AJ5272" s="67">
        <v>0</v>
      </c>
      <c r="AK5272" s="69">
        <v>150000</v>
      </c>
    </row>
    <row r="5273" spans="30:37" ht="11.25" x14ac:dyDescent="0.2">
      <c r="AD5273" s="63">
        <v>36657</v>
      </c>
      <c r="AE5273" s="64">
        <v>36770</v>
      </c>
      <c r="AF5273" s="68" t="s">
        <v>1047</v>
      </c>
      <c r="AG5273" s="66" t="s">
        <v>1060</v>
      </c>
      <c r="AH5273" s="67">
        <v>3.3774999999999999</v>
      </c>
      <c r="AI5273" s="68" t="s">
        <v>2254</v>
      </c>
      <c r="AJ5273" s="67">
        <v>0</v>
      </c>
      <c r="AK5273" s="69">
        <v>150000</v>
      </c>
    </row>
    <row r="5274" spans="30:37" ht="11.25" x14ac:dyDescent="0.2">
      <c r="AD5274" s="63">
        <v>36661</v>
      </c>
      <c r="AE5274" s="64">
        <v>36770</v>
      </c>
      <c r="AF5274" s="68" t="s">
        <v>1064</v>
      </c>
      <c r="AG5274" s="66" t="s">
        <v>1072</v>
      </c>
      <c r="AH5274" s="67">
        <v>3.4249999999999998</v>
      </c>
      <c r="AI5274" s="68" t="s">
        <v>2254</v>
      </c>
      <c r="AJ5274" s="67">
        <v>0</v>
      </c>
      <c r="AK5274" s="69">
        <v>150000</v>
      </c>
    </row>
    <row r="5275" spans="30:37" ht="11.25" x14ac:dyDescent="0.2">
      <c r="AD5275" s="63">
        <v>36662</v>
      </c>
      <c r="AE5275" s="64">
        <v>36770</v>
      </c>
      <c r="AF5275" s="68" t="s">
        <v>1073</v>
      </c>
      <c r="AG5275" s="66" t="s">
        <v>1078</v>
      </c>
      <c r="AH5275" s="67">
        <v>3.5049999999999999</v>
      </c>
      <c r="AI5275" s="68" t="s">
        <v>2254</v>
      </c>
      <c r="AJ5275" s="67">
        <v>0</v>
      </c>
      <c r="AK5275" s="69">
        <v>150000</v>
      </c>
    </row>
    <row r="5276" spans="30:37" ht="11.25" x14ac:dyDescent="0.2">
      <c r="AD5276" s="63">
        <v>36662</v>
      </c>
      <c r="AE5276" s="64">
        <v>36770</v>
      </c>
      <c r="AF5276" s="68" t="s">
        <v>1073</v>
      </c>
      <c r="AG5276" s="66" t="s">
        <v>1081</v>
      </c>
      <c r="AH5276" s="67">
        <v>3.4849999999999999</v>
      </c>
      <c r="AI5276" s="68" t="s">
        <v>2254</v>
      </c>
      <c r="AJ5276" s="67">
        <v>0</v>
      </c>
      <c r="AK5276" s="69">
        <v>-1000000</v>
      </c>
    </row>
    <row r="5277" spans="30:37" ht="11.25" x14ac:dyDescent="0.2">
      <c r="AD5277" s="63">
        <v>36668</v>
      </c>
      <c r="AE5277" s="64">
        <v>36770</v>
      </c>
      <c r="AF5277" s="68" t="s">
        <v>1107</v>
      </c>
      <c r="AG5277" s="66" t="s">
        <v>1108</v>
      </c>
      <c r="AH5277" s="67">
        <v>3.98</v>
      </c>
      <c r="AI5277" s="68" t="s">
        <v>2254</v>
      </c>
      <c r="AJ5277" s="67">
        <v>0</v>
      </c>
      <c r="AK5277" s="69">
        <v>150000</v>
      </c>
    </row>
    <row r="5278" spans="30:37" ht="11.25" x14ac:dyDescent="0.2">
      <c r="AD5278" s="63">
        <v>36669</v>
      </c>
      <c r="AE5278" s="64">
        <v>36770</v>
      </c>
      <c r="AF5278" s="68" t="s">
        <v>1115</v>
      </c>
      <c r="AG5278" s="66" t="s">
        <v>1117</v>
      </c>
      <c r="AH5278" s="67">
        <v>3.81</v>
      </c>
      <c r="AI5278" s="68" t="s">
        <v>2254</v>
      </c>
      <c r="AJ5278" s="67">
        <v>0</v>
      </c>
      <c r="AK5278" s="69">
        <v>150000</v>
      </c>
    </row>
    <row r="5279" spans="30:37" ht="11.25" x14ac:dyDescent="0.2">
      <c r="AD5279" s="63">
        <v>36671</v>
      </c>
      <c r="AE5279" s="64">
        <v>36770</v>
      </c>
      <c r="AF5279" s="68" t="s">
        <v>1338</v>
      </c>
      <c r="AG5279" s="66" t="s">
        <v>1385</v>
      </c>
      <c r="AH5279" s="67">
        <v>4.1150000000000002</v>
      </c>
      <c r="AI5279" s="68" t="s">
        <v>2254</v>
      </c>
      <c r="AJ5279" s="67">
        <v>0</v>
      </c>
      <c r="AK5279" s="69">
        <v>150000</v>
      </c>
    </row>
    <row r="5280" spans="30:37" ht="11.25" x14ac:dyDescent="0.2">
      <c r="AD5280" s="63">
        <v>36672</v>
      </c>
      <c r="AE5280" s="64">
        <v>36770</v>
      </c>
      <c r="AF5280" s="68" t="s">
        <v>1339</v>
      </c>
      <c r="AG5280" s="66" t="s">
        <v>1399</v>
      </c>
      <c r="AH5280" s="67">
        <v>4.2649999999999997</v>
      </c>
      <c r="AI5280" s="68" t="s">
        <v>2254</v>
      </c>
      <c r="AJ5280" s="67">
        <v>0</v>
      </c>
      <c r="AK5280" s="69">
        <v>150000</v>
      </c>
    </row>
    <row r="5281" spans="30:37" ht="11.25" x14ac:dyDescent="0.2">
      <c r="AD5281" s="63">
        <v>36672</v>
      </c>
      <c r="AE5281" s="64">
        <v>36770</v>
      </c>
      <c r="AF5281" s="68" t="s">
        <v>1339</v>
      </c>
      <c r="AG5281" s="66" t="s">
        <v>1400</v>
      </c>
      <c r="AH5281" s="67">
        <v>4.26</v>
      </c>
      <c r="AI5281" s="68" t="s">
        <v>2254</v>
      </c>
      <c r="AJ5281" s="67">
        <v>0</v>
      </c>
      <c r="AK5281" s="69">
        <v>150000</v>
      </c>
    </row>
    <row r="5282" spans="30:37" ht="11.25" x14ac:dyDescent="0.2">
      <c r="AD5282" s="63">
        <v>36672</v>
      </c>
      <c r="AE5282" s="64">
        <v>36770</v>
      </c>
      <c r="AF5282" s="68" t="s">
        <v>1339</v>
      </c>
      <c r="AG5282" s="66" t="s">
        <v>1411</v>
      </c>
      <c r="AH5282" s="67">
        <v>4.25</v>
      </c>
      <c r="AI5282" s="68" t="s">
        <v>2254</v>
      </c>
      <c r="AJ5282" s="67">
        <v>0</v>
      </c>
      <c r="AK5282" s="69">
        <v>150000</v>
      </c>
    </row>
    <row r="5283" spans="30:37" ht="11.25" x14ac:dyDescent="0.2">
      <c r="AD5283" s="63">
        <v>36672</v>
      </c>
      <c r="AE5283" s="64">
        <v>36770</v>
      </c>
      <c r="AF5283" s="68" t="s">
        <v>1339</v>
      </c>
      <c r="AG5283" s="66" t="s">
        <v>1412</v>
      </c>
      <c r="AH5283" s="67">
        <v>4.2549999999999999</v>
      </c>
      <c r="AI5283" s="68" t="s">
        <v>2254</v>
      </c>
      <c r="AJ5283" s="67">
        <v>0</v>
      </c>
      <c r="AK5283" s="69">
        <v>150000</v>
      </c>
    </row>
    <row r="5284" spans="30:37" ht="11.25" x14ac:dyDescent="0.2">
      <c r="AD5284" s="63">
        <v>36672</v>
      </c>
      <c r="AE5284" s="64">
        <v>36770</v>
      </c>
      <c r="AF5284" s="68" t="s">
        <v>1339</v>
      </c>
      <c r="AG5284" s="66" t="s">
        <v>1413</v>
      </c>
      <c r="AH5284" s="67">
        <v>4.26</v>
      </c>
      <c r="AI5284" s="68" t="s">
        <v>2254</v>
      </c>
      <c r="AJ5284" s="67">
        <v>0</v>
      </c>
      <c r="AK5284" s="69">
        <v>150000</v>
      </c>
    </row>
    <row r="5285" spans="30:37" ht="11.25" x14ac:dyDescent="0.2">
      <c r="AD5285" s="63">
        <v>36672</v>
      </c>
      <c r="AE5285" s="64">
        <v>36770</v>
      </c>
      <c r="AF5285" s="68" t="s">
        <v>1339</v>
      </c>
      <c r="AG5285" s="66" t="s">
        <v>1396</v>
      </c>
      <c r="AH5285" s="67">
        <v>4.38</v>
      </c>
      <c r="AI5285" s="68" t="s">
        <v>2254</v>
      </c>
      <c r="AJ5285" s="67">
        <v>0</v>
      </c>
      <c r="AK5285" s="69">
        <v>-500000</v>
      </c>
    </row>
    <row r="5286" spans="30:37" ht="11.25" x14ac:dyDescent="0.2">
      <c r="AD5286" s="63">
        <v>36676</v>
      </c>
      <c r="AE5286" s="64">
        <v>36770</v>
      </c>
      <c r="AF5286" s="68" t="s">
        <v>1340</v>
      </c>
      <c r="AG5286" s="66" t="s">
        <v>1416</v>
      </c>
      <c r="AH5286" s="67">
        <v>4.3150000000000004</v>
      </c>
      <c r="AI5286" s="68" t="s">
        <v>2254</v>
      </c>
      <c r="AJ5286" s="67">
        <v>0</v>
      </c>
      <c r="AK5286" s="69">
        <v>150000</v>
      </c>
    </row>
    <row r="5287" spans="30:37" ht="11.25" x14ac:dyDescent="0.2">
      <c r="AD5287" s="63">
        <v>36676</v>
      </c>
      <c r="AE5287" s="64">
        <v>36770</v>
      </c>
      <c r="AF5287" s="68" t="s">
        <v>1340</v>
      </c>
      <c r="AG5287" s="66" t="s">
        <v>1417</v>
      </c>
      <c r="AH5287" s="67">
        <v>4.3</v>
      </c>
      <c r="AI5287" s="68" t="s">
        <v>2254</v>
      </c>
      <c r="AJ5287" s="67">
        <v>0</v>
      </c>
      <c r="AK5287" s="69">
        <v>150000</v>
      </c>
    </row>
    <row r="5288" spans="30:37" ht="11.25" x14ac:dyDescent="0.2">
      <c r="AD5288" s="63">
        <v>36676</v>
      </c>
      <c r="AE5288" s="64">
        <v>36770</v>
      </c>
      <c r="AF5288" s="68" t="s">
        <v>1340</v>
      </c>
      <c r="AG5288" s="66" t="s">
        <v>1418</v>
      </c>
      <c r="AH5288" s="67">
        <v>4.25</v>
      </c>
      <c r="AI5288" s="68" t="s">
        <v>2254</v>
      </c>
      <c r="AJ5288" s="67">
        <v>0</v>
      </c>
      <c r="AK5288" s="69">
        <v>150000</v>
      </c>
    </row>
    <row r="5289" spans="30:37" ht="11.25" x14ac:dyDescent="0.2">
      <c r="AD5289" s="63">
        <v>36676</v>
      </c>
      <c r="AE5289" s="64">
        <v>36770</v>
      </c>
      <c r="AF5289" s="68" t="s">
        <v>1340</v>
      </c>
      <c r="AG5289" s="66" t="s">
        <v>1419</v>
      </c>
      <c r="AH5289" s="67">
        <v>4.2774999999999999</v>
      </c>
      <c r="AI5289" s="68" t="s">
        <v>2254</v>
      </c>
      <c r="AJ5289" s="67">
        <v>0</v>
      </c>
      <c r="AK5289" s="69">
        <v>-150000</v>
      </c>
    </row>
    <row r="5290" spans="30:37" ht="11.25" x14ac:dyDescent="0.2">
      <c r="AD5290" s="63">
        <v>36677</v>
      </c>
      <c r="AE5290" s="64">
        <v>36770</v>
      </c>
      <c r="AF5290" s="68" t="s">
        <v>1341</v>
      </c>
      <c r="AG5290" s="66" t="s">
        <v>1434</v>
      </c>
      <c r="AH5290" s="67">
        <v>4.4400000000000004</v>
      </c>
      <c r="AI5290" s="68" t="s">
        <v>2254</v>
      </c>
      <c r="AJ5290" s="67">
        <v>0</v>
      </c>
      <c r="AK5290" s="69">
        <v>-1000000</v>
      </c>
    </row>
    <row r="5291" spans="30:37" ht="11.25" x14ac:dyDescent="0.2">
      <c r="AD5291" s="63">
        <v>36677</v>
      </c>
      <c r="AE5291" s="64">
        <v>36770</v>
      </c>
      <c r="AF5291" s="68" t="s">
        <v>1341</v>
      </c>
      <c r="AG5291" s="66" t="s">
        <v>1434</v>
      </c>
      <c r="AH5291" s="67">
        <v>4.4800000000000004</v>
      </c>
      <c r="AI5291" s="68" t="s">
        <v>2254</v>
      </c>
      <c r="AJ5291" s="67">
        <v>0</v>
      </c>
      <c r="AK5291" s="69">
        <v>-1000000</v>
      </c>
    </row>
    <row r="5292" spans="30:37" ht="11.25" x14ac:dyDescent="0.2">
      <c r="AD5292" s="63">
        <v>36677</v>
      </c>
      <c r="AE5292" s="64">
        <v>36770</v>
      </c>
      <c r="AF5292" s="68" t="s">
        <v>1341</v>
      </c>
      <c r="AG5292" s="66"/>
      <c r="AH5292" s="67">
        <v>4.41</v>
      </c>
      <c r="AI5292" s="68" t="s">
        <v>2254</v>
      </c>
      <c r="AJ5292" s="67">
        <v>0</v>
      </c>
      <c r="AK5292" s="69">
        <v>-1000000</v>
      </c>
    </row>
    <row r="5293" spans="30:37" ht="11.25" x14ac:dyDescent="0.2">
      <c r="AD5293" s="63">
        <v>36679</v>
      </c>
      <c r="AE5293" s="64">
        <v>36770</v>
      </c>
      <c r="AF5293" s="68" t="s">
        <v>1351</v>
      </c>
      <c r="AG5293" s="66" t="s">
        <v>1374</v>
      </c>
      <c r="AH5293" s="67">
        <v>4.13</v>
      </c>
      <c r="AI5293" s="68" t="s">
        <v>2254</v>
      </c>
      <c r="AJ5293" s="67">
        <v>0</v>
      </c>
      <c r="AK5293" s="69">
        <v>150000</v>
      </c>
    </row>
    <row r="5294" spans="30:37" ht="11.25" x14ac:dyDescent="0.2">
      <c r="AD5294" s="63">
        <v>36679</v>
      </c>
      <c r="AE5294" s="64">
        <v>36770</v>
      </c>
      <c r="AF5294" s="68" t="s">
        <v>1351</v>
      </c>
      <c r="AG5294" s="66" t="s">
        <v>1375</v>
      </c>
      <c r="AH5294" s="67">
        <v>4.1100000000000003</v>
      </c>
      <c r="AI5294" s="68" t="s">
        <v>2254</v>
      </c>
      <c r="AJ5294" s="67">
        <v>0</v>
      </c>
      <c r="AK5294" s="69">
        <v>150000</v>
      </c>
    </row>
    <row r="5295" spans="30:37" ht="11.25" x14ac:dyDescent="0.2">
      <c r="AD5295" s="63">
        <v>36679</v>
      </c>
      <c r="AE5295" s="64">
        <v>36770</v>
      </c>
      <c r="AF5295" s="68" t="s">
        <v>1351</v>
      </c>
      <c r="AG5295" s="66" t="s">
        <v>1376</v>
      </c>
      <c r="AH5295" s="67">
        <v>4.1100000000000003</v>
      </c>
      <c r="AI5295" s="68" t="s">
        <v>2254</v>
      </c>
      <c r="AJ5295" s="67">
        <v>0</v>
      </c>
      <c r="AK5295" s="69">
        <v>150000</v>
      </c>
    </row>
    <row r="5296" spans="30:37" ht="11.25" x14ac:dyDescent="0.2">
      <c r="AD5296" s="63">
        <v>36679</v>
      </c>
      <c r="AE5296" s="64">
        <v>36770</v>
      </c>
      <c r="AF5296" s="68" t="s">
        <v>1351</v>
      </c>
      <c r="AG5296" s="66" t="s">
        <v>1377</v>
      </c>
      <c r="AH5296" s="67">
        <v>3.98</v>
      </c>
      <c r="AI5296" s="68" t="s">
        <v>2254</v>
      </c>
      <c r="AJ5296" s="67">
        <v>0</v>
      </c>
      <c r="AK5296" s="69">
        <v>-150000</v>
      </c>
    </row>
    <row r="5297" spans="30:37" ht="11.25" x14ac:dyDescent="0.2">
      <c r="AD5297" s="63">
        <v>36684</v>
      </c>
      <c r="AE5297" s="64">
        <v>36770</v>
      </c>
      <c r="AF5297" s="68" t="s">
        <v>1444</v>
      </c>
      <c r="AG5297" s="66" t="s">
        <v>1455</v>
      </c>
      <c r="AH5297" s="67">
        <v>4.1900000000000004</v>
      </c>
      <c r="AI5297" s="68" t="s">
        <v>2254</v>
      </c>
      <c r="AJ5297" s="67">
        <v>0</v>
      </c>
      <c r="AK5297" s="69">
        <v>-150000</v>
      </c>
    </row>
    <row r="5298" spans="30:37" ht="11.25" x14ac:dyDescent="0.2">
      <c r="AD5298" s="63">
        <v>36684</v>
      </c>
      <c r="AE5298" s="64">
        <v>36770</v>
      </c>
      <c r="AF5298" s="68" t="s">
        <v>1444</v>
      </c>
      <c r="AG5298" s="66" t="s">
        <v>1467</v>
      </c>
      <c r="AH5298" s="67">
        <v>4.13</v>
      </c>
      <c r="AI5298" s="68" t="s">
        <v>2254</v>
      </c>
      <c r="AJ5298" s="67">
        <v>0</v>
      </c>
      <c r="AK5298" s="69">
        <v>-600000</v>
      </c>
    </row>
    <row r="5299" spans="30:37" ht="11.25" x14ac:dyDescent="0.2">
      <c r="AD5299" s="63">
        <v>36684</v>
      </c>
      <c r="AE5299" s="64">
        <v>36770</v>
      </c>
      <c r="AF5299" s="68" t="s">
        <v>1444</v>
      </c>
      <c r="AG5299" s="66" t="s">
        <v>1467</v>
      </c>
      <c r="AH5299" s="67">
        <v>4.2</v>
      </c>
      <c r="AI5299" s="68" t="s">
        <v>2254</v>
      </c>
      <c r="AJ5299" s="67">
        <v>0</v>
      </c>
      <c r="AK5299" s="69">
        <v>-1000000</v>
      </c>
    </row>
    <row r="5300" spans="30:37" ht="11.25" x14ac:dyDescent="0.2">
      <c r="AD5300" s="63">
        <v>36685</v>
      </c>
      <c r="AE5300" s="64">
        <v>36770</v>
      </c>
      <c r="AF5300" s="68" t="s">
        <v>1468</v>
      </c>
      <c r="AG5300" s="66" t="s">
        <v>1500</v>
      </c>
      <c r="AH5300" s="67">
        <v>3.84</v>
      </c>
      <c r="AI5300" s="68" t="s">
        <v>2254</v>
      </c>
      <c r="AJ5300" s="67">
        <v>0</v>
      </c>
      <c r="AK5300" s="69">
        <v>-150000</v>
      </c>
    </row>
    <row r="5301" spans="30:37" ht="11.25" x14ac:dyDescent="0.2">
      <c r="AD5301" s="63">
        <v>36685</v>
      </c>
      <c r="AE5301" s="64">
        <v>36770</v>
      </c>
      <c r="AF5301" s="68" t="s">
        <v>1468</v>
      </c>
      <c r="AG5301" s="66" t="s">
        <v>1502</v>
      </c>
      <c r="AH5301" s="67">
        <v>3.84</v>
      </c>
      <c r="AI5301" s="68" t="s">
        <v>2254</v>
      </c>
      <c r="AJ5301" s="67">
        <v>0</v>
      </c>
      <c r="AK5301" s="69">
        <v>-150000</v>
      </c>
    </row>
    <row r="5302" spans="30:37" ht="11.25" x14ac:dyDescent="0.2">
      <c r="AD5302" s="63">
        <v>36685</v>
      </c>
      <c r="AE5302" s="64">
        <v>36770</v>
      </c>
      <c r="AF5302" s="68" t="s">
        <v>1468</v>
      </c>
      <c r="AG5302" s="66" t="s">
        <v>1517</v>
      </c>
      <c r="AH5302" s="67">
        <v>3.94</v>
      </c>
      <c r="AI5302" s="68" t="s">
        <v>2254</v>
      </c>
      <c r="AJ5302" s="67">
        <v>0</v>
      </c>
      <c r="AK5302" s="69">
        <v>3000000</v>
      </c>
    </row>
    <row r="5303" spans="30:37" ht="11.25" x14ac:dyDescent="0.2">
      <c r="AD5303" s="63">
        <v>36689</v>
      </c>
      <c r="AE5303" s="64">
        <v>36770</v>
      </c>
      <c r="AF5303" s="68" t="s">
        <v>1676</v>
      </c>
      <c r="AG5303" s="66" t="s">
        <v>1708</v>
      </c>
      <c r="AH5303" s="67">
        <v>4.09</v>
      </c>
      <c r="AI5303" s="68" t="s">
        <v>2254</v>
      </c>
      <c r="AJ5303" s="67">
        <v>0</v>
      </c>
      <c r="AK5303" s="69">
        <v>-150000</v>
      </c>
    </row>
    <row r="5304" spans="30:37" ht="11.25" x14ac:dyDescent="0.2">
      <c r="AD5304" s="63">
        <v>36689</v>
      </c>
      <c r="AE5304" s="64">
        <v>36770</v>
      </c>
      <c r="AF5304" s="68" t="s">
        <v>1676</v>
      </c>
      <c r="AG5304" s="66" t="s">
        <v>1709</v>
      </c>
      <c r="AH5304" s="67">
        <v>4.08</v>
      </c>
      <c r="AI5304" s="68" t="s">
        <v>2254</v>
      </c>
      <c r="AJ5304" s="67">
        <v>0</v>
      </c>
      <c r="AK5304" s="69">
        <v>-150000</v>
      </c>
    </row>
    <row r="5305" spans="30:37" ht="11.25" x14ac:dyDescent="0.2">
      <c r="AD5305" s="63">
        <v>36689</v>
      </c>
      <c r="AE5305" s="64">
        <v>36770</v>
      </c>
      <c r="AF5305" s="68" t="s">
        <v>1676</v>
      </c>
      <c r="AG5305" s="66" t="s">
        <v>1710</v>
      </c>
      <c r="AH5305" s="67">
        <v>4.0949999999999998</v>
      </c>
      <c r="AI5305" s="68" t="s">
        <v>2254</v>
      </c>
      <c r="AJ5305" s="67">
        <v>0</v>
      </c>
      <c r="AK5305" s="69">
        <v>-150000</v>
      </c>
    </row>
    <row r="5306" spans="30:37" ht="11.25" x14ac:dyDescent="0.2">
      <c r="AD5306" s="63">
        <v>36689</v>
      </c>
      <c r="AE5306" s="64">
        <v>36770</v>
      </c>
      <c r="AF5306" s="68" t="s">
        <v>1676</v>
      </c>
      <c r="AG5306" s="66" t="s">
        <v>1711</v>
      </c>
      <c r="AH5306" s="67">
        <v>4.1100000000000003</v>
      </c>
      <c r="AI5306" s="68" t="s">
        <v>2254</v>
      </c>
      <c r="AJ5306" s="67">
        <v>0</v>
      </c>
      <c r="AK5306" s="69">
        <v>-150000</v>
      </c>
    </row>
    <row r="5307" spans="30:37" ht="11.25" x14ac:dyDescent="0.2">
      <c r="AD5307" s="63">
        <v>36691</v>
      </c>
      <c r="AE5307" s="64">
        <v>36770</v>
      </c>
      <c r="AF5307" s="68" t="s">
        <v>1735</v>
      </c>
      <c r="AG5307" s="66" t="s">
        <v>1737</v>
      </c>
      <c r="AH5307" s="67">
        <v>4.0999999999999996</v>
      </c>
      <c r="AI5307" s="68" t="s">
        <v>2254</v>
      </c>
      <c r="AJ5307" s="67">
        <v>0</v>
      </c>
      <c r="AK5307" s="69">
        <v>-150000</v>
      </c>
    </row>
    <row r="5308" spans="30:37" ht="11.25" x14ac:dyDescent="0.2">
      <c r="AD5308" s="63">
        <v>36691</v>
      </c>
      <c r="AE5308" s="64">
        <v>36770</v>
      </c>
      <c r="AF5308" s="68" t="s">
        <v>1735</v>
      </c>
      <c r="AG5308" s="66" t="s">
        <v>1777</v>
      </c>
      <c r="AH5308" s="67">
        <v>4.09</v>
      </c>
      <c r="AI5308" s="68" t="s">
        <v>2254</v>
      </c>
      <c r="AJ5308" s="67">
        <v>0</v>
      </c>
      <c r="AK5308" s="69">
        <v>150000</v>
      </c>
    </row>
    <row r="5309" spans="30:37" ht="11.25" x14ac:dyDescent="0.2">
      <c r="AD5309" s="63">
        <v>36692</v>
      </c>
      <c r="AE5309" s="64">
        <v>36770</v>
      </c>
      <c r="AF5309" s="68" t="s">
        <v>1793</v>
      </c>
      <c r="AG5309" s="66" t="s">
        <v>1794</v>
      </c>
      <c r="AH5309" s="67">
        <v>4.34</v>
      </c>
      <c r="AI5309" s="68" t="s">
        <v>2254</v>
      </c>
      <c r="AJ5309" s="67">
        <v>0</v>
      </c>
      <c r="AK5309" s="69">
        <v>150000</v>
      </c>
    </row>
    <row r="5310" spans="30:37" ht="11.25" x14ac:dyDescent="0.2">
      <c r="AD5310" s="63">
        <v>36692</v>
      </c>
      <c r="AE5310" s="64">
        <v>36770</v>
      </c>
      <c r="AF5310" s="68" t="s">
        <v>1793</v>
      </c>
      <c r="AG5310" s="66" t="s">
        <v>1795</v>
      </c>
      <c r="AH5310" s="67">
        <v>4.32</v>
      </c>
      <c r="AI5310" s="68" t="s">
        <v>2254</v>
      </c>
      <c r="AJ5310" s="67">
        <v>0</v>
      </c>
      <c r="AK5310" s="69">
        <v>150000</v>
      </c>
    </row>
    <row r="5311" spans="30:37" ht="11.25" x14ac:dyDescent="0.2">
      <c r="AD5311" s="63">
        <v>36692</v>
      </c>
      <c r="AE5311" s="64">
        <v>36770</v>
      </c>
      <c r="AF5311" s="68" t="s">
        <v>1793</v>
      </c>
      <c r="AG5311" s="66" t="s">
        <v>1796</v>
      </c>
      <c r="AH5311" s="67">
        <v>4.3550000000000004</v>
      </c>
      <c r="AI5311" s="68" t="s">
        <v>2254</v>
      </c>
      <c r="AJ5311" s="67">
        <v>0</v>
      </c>
      <c r="AK5311" s="69">
        <v>150000</v>
      </c>
    </row>
    <row r="5312" spans="30:37" ht="11.25" x14ac:dyDescent="0.2">
      <c r="AD5312" s="63">
        <v>36692</v>
      </c>
      <c r="AE5312" s="64">
        <v>36770</v>
      </c>
      <c r="AF5312" s="68" t="s">
        <v>1793</v>
      </c>
      <c r="AG5312" s="66" t="s">
        <v>1810</v>
      </c>
      <c r="AH5312" s="67">
        <v>4.3499999999999996</v>
      </c>
      <c r="AI5312" s="68" t="s">
        <v>2254</v>
      </c>
      <c r="AJ5312" s="67">
        <v>0</v>
      </c>
      <c r="AK5312" s="69">
        <v>150000</v>
      </c>
    </row>
    <row r="5313" spans="30:37" ht="11.25" x14ac:dyDescent="0.2">
      <c r="AD5313" s="63">
        <v>36692</v>
      </c>
      <c r="AE5313" s="64">
        <v>36770</v>
      </c>
      <c r="AF5313" s="68" t="s">
        <v>1793</v>
      </c>
      <c r="AG5313" s="66" t="s">
        <v>1811</v>
      </c>
      <c r="AH5313" s="67">
        <v>4.3250000000000002</v>
      </c>
      <c r="AI5313" s="68" t="s">
        <v>2254</v>
      </c>
      <c r="AJ5313" s="67">
        <v>0</v>
      </c>
      <c r="AK5313" s="69">
        <v>150000</v>
      </c>
    </row>
    <row r="5314" spans="30:37" ht="11.25" x14ac:dyDescent="0.2">
      <c r="AD5314" s="63">
        <v>36692</v>
      </c>
      <c r="AE5314" s="64">
        <v>36770</v>
      </c>
      <c r="AF5314" s="68" t="s">
        <v>1793</v>
      </c>
      <c r="AG5314" s="66" t="s">
        <v>1812</v>
      </c>
      <c r="AH5314" s="67">
        <v>4.3150000000000004</v>
      </c>
      <c r="AI5314" s="68" t="s">
        <v>2254</v>
      </c>
      <c r="AJ5314" s="67">
        <v>0</v>
      </c>
      <c r="AK5314" s="69">
        <v>150000</v>
      </c>
    </row>
    <row r="5315" spans="30:37" ht="11.25" x14ac:dyDescent="0.2">
      <c r="AD5315" s="63">
        <v>36692</v>
      </c>
      <c r="AE5315" s="64">
        <v>36770</v>
      </c>
      <c r="AF5315" s="68" t="s">
        <v>1793</v>
      </c>
      <c r="AG5315" s="66" t="s">
        <v>1813</v>
      </c>
      <c r="AH5315" s="67">
        <v>4.32</v>
      </c>
      <c r="AI5315" s="68" t="s">
        <v>2254</v>
      </c>
      <c r="AJ5315" s="67">
        <v>0</v>
      </c>
      <c r="AK5315" s="69">
        <v>150000</v>
      </c>
    </row>
    <row r="5316" spans="30:37" ht="11.25" x14ac:dyDescent="0.2">
      <c r="AD5316" s="63">
        <v>36692</v>
      </c>
      <c r="AE5316" s="64">
        <v>36770</v>
      </c>
      <c r="AF5316" s="68" t="s">
        <v>1793</v>
      </c>
      <c r="AG5316" s="66" t="s">
        <v>1814</v>
      </c>
      <c r="AH5316" s="67">
        <v>4.3499999999999996</v>
      </c>
      <c r="AI5316" s="68" t="s">
        <v>2254</v>
      </c>
      <c r="AJ5316" s="67">
        <v>0</v>
      </c>
      <c r="AK5316" s="69">
        <v>150000</v>
      </c>
    </row>
    <row r="5317" spans="30:37" ht="11.25" x14ac:dyDescent="0.2">
      <c r="AD5317" s="63">
        <v>36692</v>
      </c>
      <c r="AE5317" s="64">
        <v>36770</v>
      </c>
      <c r="AF5317" s="68" t="s">
        <v>1793</v>
      </c>
      <c r="AG5317" s="66" t="s">
        <v>1815</v>
      </c>
      <c r="AH5317" s="67">
        <v>4.38</v>
      </c>
      <c r="AI5317" s="68" t="s">
        <v>2254</v>
      </c>
      <c r="AJ5317" s="67">
        <v>0</v>
      </c>
      <c r="AK5317" s="69">
        <v>-150000</v>
      </c>
    </row>
    <row r="5318" spans="30:37" ht="11.25" x14ac:dyDescent="0.2">
      <c r="AD5318" s="63">
        <v>36692</v>
      </c>
      <c r="AE5318" s="64">
        <v>36770</v>
      </c>
      <c r="AF5318" s="68" t="s">
        <v>1793</v>
      </c>
      <c r="AG5318" s="66" t="s">
        <v>1819</v>
      </c>
      <c r="AH5318" s="67">
        <v>4.3150000000000004</v>
      </c>
      <c r="AI5318" s="68" t="s">
        <v>2254</v>
      </c>
      <c r="AJ5318" s="67">
        <v>0</v>
      </c>
      <c r="AK5318" s="69">
        <v>-1000000</v>
      </c>
    </row>
    <row r="5319" spans="30:37" ht="11.25" x14ac:dyDescent="0.2">
      <c r="AD5319" s="63">
        <v>36696</v>
      </c>
      <c r="AE5319" s="64">
        <v>36770</v>
      </c>
      <c r="AF5319" s="68" t="s">
        <v>1835</v>
      </c>
      <c r="AG5319" s="66" t="s">
        <v>1836</v>
      </c>
      <c r="AH5319" s="67">
        <v>4.3</v>
      </c>
      <c r="AI5319" s="68" t="s">
        <v>2254</v>
      </c>
      <c r="AJ5319" s="67">
        <v>0</v>
      </c>
      <c r="AK5319" s="69">
        <v>150000</v>
      </c>
    </row>
    <row r="5320" spans="30:37" ht="11.25" x14ac:dyDescent="0.2">
      <c r="AD5320" s="63">
        <v>36696</v>
      </c>
      <c r="AE5320" s="64">
        <v>36770</v>
      </c>
      <c r="AF5320" s="68" t="s">
        <v>1835</v>
      </c>
      <c r="AG5320" s="66" t="s">
        <v>1837</v>
      </c>
      <c r="AH5320" s="67">
        <v>4.1550000000000002</v>
      </c>
      <c r="AI5320" s="68" t="s">
        <v>2254</v>
      </c>
      <c r="AJ5320" s="67">
        <v>0</v>
      </c>
      <c r="AK5320" s="69">
        <v>-150000</v>
      </c>
    </row>
    <row r="5321" spans="30:37" ht="11.25" x14ac:dyDescent="0.2">
      <c r="AD5321" s="63">
        <v>36696</v>
      </c>
      <c r="AE5321" s="64">
        <v>36770</v>
      </c>
      <c r="AF5321" s="68" t="s">
        <v>1835</v>
      </c>
      <c r="AG5321" s="66" t="s">
        <v>1842</v>
      </c>
      <c r="AH5321" s="67">
        <v>4.25</v>
      </c>
      <c r="AI5321" s="68" t="s">
        <v>2254</v>
      </c>
      <c r="AJ5321" s="67">
        <v>0</v>
      </c>
      <c r="AK5321" s="69">
        <v>-3000000</v>
      </c>
    </row>
    <row r="5322" spans="30:37" ht="11.25" x14ac:dyDescent="0.2">
      <c r="AD5322" s="63">
        <v>36696</v>
      </c>
      <c r="AE5322" s="64">
        <v>36770</v>
      </c>
      <c r="AF5322" s="68" t="s">
        <v>1835</v>
      </c>
      <c r="AG5322" s="66" t="s">
        <v>1842</v>
      </c>
      <c r="AH5322" s="67">
        <v>4.05</v>
      </c>
      <c r="AI5322" s="68" t="s">
        <v>2254</v>
      </c>
      <c r="AJ5322" s="67">
        <v>0</v>
      </c>
      <c r="AK5322" s="69">
        <v>3000000</v>
      </c>
    </row>
    <row r="5323" spans="30:37" ht="11.25" x14ac:dyDescent="0.2">
      <c r="AD5323" s="63">
        <v>36697</v>
      </c>
      <c r="AE5323" s="64">
        <v>36770</v>
      </c>
      <c r="AF5323" s="68" t="s">
        <v>1849</v>
      </c>
      <c r="AG5323" s="66" t="s">
        <v>1850</v>
      </c>
      <c r="AH5323" s="67">
        <v>3.915</v>
      </c>
      <c r="AI5323" s="68" t="s">
        <v>2254</v>
      </c>
      <c r="AJ5323" s="67">
        <v>0</v>
      </c>
      <c r="AK5323" s="69">
        <v>-150000</v>
      </c>
    </row>
    <row r="5324" spans="30:37" ht="11.25" x14ac:dyDescent="0.2">
      <c r="AD5324" s="63">
        <v>36697</v>
      </c>
      <c r="AE5324" s="64">
        <v>36770</v>
      </c>
      <c r="AF5324" s="68" t="s">
        <v>1849</v>
      </c>
      <c r="AG5324" s="66" t="s">
        <v>1854</v>
      </c>
      <c r="AH5324" s="67">
        <v>3.9449999999999998</v>
      </c>
      <c r="AI5324" s="68" t="s">
        <v>2254</v>
      </c>
      <c r="AJ5324" s="67">
        <v>0</v>
      </c>
      <c r="AK5324" s="69">
        <v>-150000</v>
      </c>
    </row>
    <row r="5325" spans="30:37" ht="11.25" x14ac:dyDescent="0.2">
      <c r="AD5325" s="63">
        <v>36697</v>
      </c>
      <c r="AE5325" s="64">
        <v>36770</v>
      </c>
      <c r="AF5325" s="68" t="s">
        <v>1849</v>
      </c>
      <c r="AG5325" s="66" t="s">
        <v>1857</v>
      </c>
      <c r="AH5325" s="67">
        <v>3.94</v>
      </c>
      <c r="AI5325" s="68" t="s">
        <v>2254</v>
      </c>
      <c r="AJ5325" s="67">
        <v>0</v>
      </c>
      <c r="AK5325" s="69">
        <v>150000</v>
      </c>
    </row>
    <row r="5326" spans="30:37" ht="11.25" x14ac:dyDescent="0.2">
      <c r="AD5326" s="63">
        <v>36698</v>
      </c>
      <c r="AE5326" s="64">
        <v>36770</v>
      </c>
      <c r="AF5326" s="68" t="s">
        <v>1877</v>
      </c>
      <c r="AG5326" s="66" t="s">
        <v>1985</v>
      </c>
      <c r="AH5326" s="67">
        <v>4.1349999999999998</v>
      </c>
      <c r="AI5326" s="68" t="s">
        <v>2254</v>
      </c>
      <c r="AJ5326" s="67">
        <v>0</v>
      </c>
      <c r="AK5326" s="69">
        <v>-150000</v>
      </c>
    </row>
    <row r="5327" spans="30:37" ht="11.25" x14ac:dyDescent="0.2">
      <c r="AD5327" s="63">
        <v>36698</v>
      </c>
      <c r="AE5327" s="64">
        <v>36770</v>
      </c>
      <c r="AF5327" s="68" t="s">
        <v>1877</v>
      </c>
      <c r="AG5327" s="66" t="s">
        <v>1986</v>
      </c>
      <c r="AH5327" s="67">
        <v>4.375</v>
      </c>
      <c r="AI5327" s="68" t="s">
        <v>2254</v>
      </c>
      <c r="AJ5327" s="67">
        <v>0</v>
      </c>
      <c r="AK5327" s="69">
        <v>150000</v>
      </c>
    </row>
    <row r="5328" spans="30:37" ht="11.25" x14ac:dyDescent="0.2">
      <c r="AD5328" s="63">
        <v>36700</v>
      </c>
      <c r="AE5328" s="64">
        <v>36770</v>
      </c>
      <c r="AF5328" s="68" t="s">
        <v>2010</v>
      </c>
      <c r="AG5328" s="66" t="s">
        <v>2087</v>
      </c>
      <c r="AH5328" s="67">
        <v>4.4000000000000004</v>
      </c>
      <c r="AI5328" s="68" t="s">
        <v>2254</v>
      </c>
      <c r="AJ5328" s="67">
        <v>0</v>
      </c>
      <c r="AK5328" s="69">
        <v>-150000</v>
      </c>
    </row>
    <row r="5329" spans="30:37" ht="11.25" x14ac:dyDescent="0.2">
      <c r="AD5329" s="63">
        <v>36700</v>
      </c>
      <c r="AE5329" s="64">
        <v>36770</v>
      </c>
      <c r="AF5329" s="68" t="s">
        <v>2010</v>
      </c>
      <c r="AG5329" s="66" t="s">
        <v>2088</v>
      </c>
      <c r="AH5329" s="67">
        <v>4.41</v>
      </c>
      <c r="AI5329" s="68" t="s">
        <v>2254</v>
      </c>
      <c r="AJ5329" s="67">
        <v>0</v>
      </c>
      <c r="AK5329" s="69">
        <v>-150000</v>
      </c>
    </row>
    <row r="5330" spans="30:37" ht="11.25" x14ac:dyDescent="0.2">
      <c r="AD5330" s="63">
        <v>36700</v>
      </c>
      <c r="AE5330" s="64">
        <v>36770</v>
      </c>
      <c r="AF5330" s="68" t="s">
        <v>2010</v>
      </c>
      <c r="AG5330" s="66" t="s">
        <v>2089</v>
      </c>
      <c r="AH5330" s="67">
        <v>4.38</v>
      </c>
      <c r="AI5330" s="68" t="s">
        <v>2254</v>
      </c>
      <c r="AJ5330" s="67">
        <v>0</v>
      </c>
      <c r="AK5330" s="69">
        <v>150000</v>
      </c>
    </row>
    <row r="5331" spans="30:37" ht="11.25" x14ac:dyDescent="0.2">
      <c r="AD5331" s="63">
        <v>36700</v>
      </c>
      <c r="AE5331" s="64">
        <v>36770</v>
      </c>
      <c r="AF5331" s="68" t="s">
        <v>2010</v>
      </c>
      <c r="AG5331" s="66" t="s">
        <v>2090</v>
      </c>
      <c r="AH5331" s="67">
        <v>4.3949999999999996</v>
      </c>
      <c r="AI5331" s="68" t="s">
        <v>2254</v>
      </c>
      <c r="AJ5331" s="67">
        <v>0</v>
      </c>
      <c r="AK5331" s="69">
        <v>150000</v>
      </c>
    </row>
    <row r="5332" spans="30:37" ht="11.25" x14ac:dyDescent="0.2">
      <c r="AD5332" s="63">
        <v>36700</v>
      </c>
      <c r="AE5332" s="64">
        <v>36770</v>
      </c>
      <c r="AF5332" s="68" t="s">
        <v>2010</v>
      </c>
      <c r="AG5332" s="66" t="s">
        <v>2091</v>
      </c>
      <c r="AH5332" s="67">
        <v>4.41</v>
      </c>
      <c r="AI5332" s="68" t="s">
        <v>2254</v>
      </c>
      <c r="AJ5332" s="67">
        <v>0</v>
      </c>
      <c r="AK5332" s="69">
        <v>150000</v>
      </c>
    </row>
    <row r="5333" spans="30:37" ht="11.25" x14ac:dyDescent="0.2">
      <c r="AD5333" s="63">
        <v>36700</v>
      </c>
      <c r="AE5333" s="64">
        <v>36770</v>
      </c>
      <c r="AF5333" s="68" t="s">
        <v>2010</v>
      </c>
      <c r="AG5333" s="66" t="s">
        <v>2092</v>
      </c>
      <c r="AH5333" s="67">
        <v>4.3899999999999997</v>
      </c>
      <c r="AI5333" s="68" t="s">
        <v>2254</v>
      </c>
      <c r="AJ5333" s="67">
        <v>0</v>
      </c>
      <c r="AK5333" s="69">
        <v>150000</v>
      </c>
    </row>
    <row r="5334" spans="30:37" ht="11.25" x14ac:dyDescent="0.2">
      <c r="AD5334" s="63">
        <v>36700</v>
      </c>
      <c r="AE5334" s="64">
        <v>36770</v>
      </c>
      <c r="AF5334" s="68" t="s">
        <v>2010</v>
      </c>
      <c r="AG5334" s="66" t="s">
        <v>2093</v>
      </c>
      <c r="AH5334" s="67">
        <v>4.43</v>
      </c>
      <c r="AI5334" s="68" t="s">
        <v>2254</v>
      </c>
      <c r="AJ5334" s="67">
        <v>0</v>
      </c>
      <c r="AK5334" s="69">
        <v>-150000</v>
      </c>
    </row>
    <row r="5335" spans="30:37" ht="11.25" x14ac:dyDescent="0.2">
      <c r="AD5335" s="63">
        <v>36700</v>
      </c>
      <c r="AE5335" s="64">
        <v>36770</v>
      </c>
      <c r="AF5335" s="68" t="s">
        <v>2010</v>
      </c>
      <c r="AG5335" s="66" t="s">
        <v>2094</v>
      </c>
      <c r="AH5335" s="67">
        <v>4.43</v>
      </c>
      <c r="AI5335" s="68" t="s">
        <v>2254</v>
      </c>
      <c r="AJ5335" s="67">
        <v>0</v>
      </c>
      <c r="AK5335" s="69">
        <v>-150000</v>
      </c>
    </row>
    <row r="5336" spans="30:37" ht="11.25" x14ac:dyDescent="0.2">
      <c r="AD5336" s="63">
        <v>36704</v>
      </c>
      <c r="AE5336" s="64">
        <v>36770</v>
      </c>
      <c r="AF5336" s="68" t="s">
        <v>1887</v>
      </c>
      <c r="AG5336" s="66" t="s">
        <v>1888</v>
      </c>
      <c r="AH5336" s="74">
        <v>4.58</v>
      </c>
      <c r="AI5336" s="68" t="s">
        <v>2254</v>
      </c>
      <c r="AJ5336" s="67">
        <v>0</v>
      </c>
      <c r="AK5336" s="69">
        <v>187541</v>
      </c>
    </row>
    <row r="5337" spans="30:37" ht="11.25" x14ac:dyDescent="0.2">
      <c r="AD5337" s="63">
        <v>36706</v>
      </c>
      <c r="AE5337" s="64">
        <v>36770</v>
      </c>
      <c r="AF5337" s="68" t="s">
        <v>1686</v>
      </c>
      <c r="AG5337" s="66" t="s">
        <v>1706</v>
      </c>
      <c r="AH5337" s="74">
        <v>4.375</v>
      </c>
      <c r="AI5337" s="68" t="s">
        <v>2254</v>
      </c>
      <c r="AJ5337" s="67">
        <v>0</v>
      </c>
      <c r="AK5337" s="69">
        <v>150000</v>
      </c>
    </row>
    <row r="5338" spans="30:37" ht="11.25" x14ac:dyDescent="0.2">
      <c r="AD5338" s="63">
        <v>36725</v>
      </c>
      <c r="AE5338" s="64">
        <v>36770</v>
      </c>
      <c r="AF5338" s="68" t="s">
        <v>343</v>
      </c>
      <c r="AG5338" s="66" t="s">
        <v>356</v>
      </c>
      <c r="AH5338" s="74">
        <v>3.92</v>
      </c>
      <c r="AI5338" s="68" t="s">
        <v>2254</v>
      </c>
      <c r="AJ5338" s="67">
        <v>0</v>
      </c>
      <c r="AK5338" s="69">
        <v>-150000</v>
      </c>
    </row>
    <row r="5339" spans="30:37" ht="11.25" x14ac:dyDescent="0.2">
      <c r="AD5339" s="63">
        <v>36725</v>
      </c>
      <c r="AE5339" s="64">
        <v>36770</v>
      </c>
      <c r="AF5339" s="68" t="s">
        <v>343</v>
      </c>
      <c r="AG5339" s="66" t="s">
        <v>357</v>
      </c>
      <c r="AH5339" s="74">
        <v>3.93</v>
      </c>
      <c r="AI5339" s="68" t="s">
        <v>2254</v>
      </c>
      <c r="AJ5339" s="67">
        <v>0</v>
      </c>
      <c r="AK5339" s="69">
        <v>-150000</v>
      </c>
    </row>
    <row r="5340" spans="30:37" ht="11.25" x14ac:dyDescent="0.2">
      <c r="AD5340" s="63">
        <v>36726</v>
      </c>
      <c r="AE5340" s="64">
        <v>36770</v>
      </c>
      <c r="AF5340" s="68" t="s">
        <v>5136</v>
      </c>
      <c r="AG5340" s="66" t="s">
        <v>5159</v>
      </c>
      <c r="AH5340" s="74">
        <v>3.9449999999999998</v>
      </c>
      <c r="AI5340" s="68" t="s">
        <v>2254</v>
      </c>
      <c r="AJ5340" s="67">
        <v>0</v>
      </c>
      <c r="AK5340" s="69">
        <v>-150000</v>
      </c>
    </row>
    <row r="5341" spans="30:37" ht="11.25" x14ac:dyDescent="0.2">
      <c r="AD5341" s="63">
        <v>36726</v>
      </c>
      <c r="AE5341" s="64">
        <v>36770</v>
      </c>
      <c r="AF5341" s="68" t="s">
        <v>5136</v>
      </c>
      <c r="AG5341" s="66" t="s">
        <v>5160</v>
      </c>
      <c r="AH5341" s="74">
        <v>4.0199999999999996</v>
      </c>
      <c r="AI5341" s="68" t="s">
        <v>2254</v>
      </c>
      <c r="AJ5341" s="67">
        <v>0</v>
      </c>
      <c r="AK5341" s="69">
        <v>150000</v>
      </c>
    </row>
    <row r="5342" spans="30:37" ht="11.25" x14ac:dyDescent="0.2">
      <c r="AD5342" s="63">
        <v>36727</v>
      </c>
      <c r="AE5342" s="64">
        <v>36770</v>
      </c>
      <c r="AF5342" s="68" t="s">
        <v>4843</v>
      </c>
      <c r="AG5342" s="66" t="s">
        <v>4846</v>
      </c>
      <c r="AH5342" s="74">
        <v>3.855</v>
      </c>
      <c r="AI5342" s="68" t="s">
        <v>2254</v>
      </c>
      <c r="AJ5342" s="67">
        <v>0</v>
      </c>
      <c r="AK5342" s="69">
        <v>-300000</v>
      </c>
    </row>
    <row r="5343" spans="30:37" ht="11.25" x14ac:dyDescent="0.2">
      <c r="AD5343" s="63">
        <v>36727</v>
      </c>
      <c r="AE5343" s="64">
        <v>36770</v>
      </c>
      <c r="AF5343" s="68" t="s">
        <v>4843</v>
      </c>
      <c r="AG5343" s="66" t="s">
        <v>4847</v>
      </c>
      <c r="AH5343" s="74">
        <v>3.85</v>
      </c>
      <c r="AI5343" s="68" t="s">
        <v>2254</v>
      </c>
      <c r="AJ5343" s="67">
        <v>0</v>
      </c>
      <c r="AK5343" s="69">
        <v>-300000</v>
      </c>
    </row>
    <row r="5344" spans="30:37" ht="11.25" x14ac:dyDescent="0.2">
      <c r="AD5344" s="63">
        <v>36727</v>
      </c>
      <c r="AE5344" s="64">
        <v>36770</v>
      </c>
      <c r="AF5344" s="68" t="s">
        <v>4843</v>
      </c>
      <c r="AG5344" s="66" t="s">
        <v>4848</v>
      </c>
      <c r="AH5344" s="74">
        <v>3.85</v>
      </c>
      <c r="AI5344" s="68" t="s">
        <v>2254</v>
      </c>
      <c r="AJ5344" s="67">
        <v>0</v>
      </c>
      <c r="AK5344" s="69">
        <v>-300000</v>
      </c>
    </row>
    <row r="5345" spans="30:37" ht="11.25" x14ac:dyDescent="0.2">
      <c r="AD5345" s="63">
        <v>36727</v>
      </c>
      <c r="AE5345" s="64">
        <v>36770</v>
      </c>
      <c r="AF5345" s="68" t="s">
        <v>4843</v>
      </c>
      <c r="AG5345" s="66" t="s">
        <v>4849</v>
      </c>
      <c r="AH5345" s="74">
        <v>3.85</v>
      </c>
      <c r="AI5345" s="68" t="s">
        <v>2254</v>
      </c>
      <c r="AJ5345" s="67">
        <v>0</v>
      </c>
      <c r="AK5345" s="69">
        <v>-150000</v>
      </c>
    </row>
    <row r="5346" spans="30:37" ht="11.25" x14ac:dyDescent="0.2">
      <c r="AD5346" s="63">
        <v>36727</v>
      </c>
      <c r="AE5346" s="64">
        <v>36770</v>
      </c>
      <c r="AF5346" s="68" t="s">
        <v>4843</v>
      </c>
      <c r="AG5346" s="66" t="s">
        <v>4850</v>
      </c>
      <c r="AH5346" s="74">
        <v>3.86</v>
      </c>
      <c r="AI5346" s="68" t="s">
        <v>2254</v>
      </c>
      <c r="AJ5346" s="67">
        <v>0</v>
      </c>
      <c r="AK5346" s="69">
        <v>-300000</v>
      </c>
    </row>
    <row r="5347" spans="30:37" ht="11.25" x14ac:dyDescent="0.2">
      <c r="AD5347" s="63">
        <v>36727</v>
      </c>
      <c r="AE5347" s="64">
        <v>36770</v>
      </c>
      <c r="AF5347" s="68" t="s">
        <v>4843</v>
      </c>
      <c r="AG5347" s="66" t="s">
        <v>4851</v>
      </c>
      <c r="AH5347" s="74">
        <v>3.87</v>
      </c>
      <c r="AI5347" s="68" t="s">
        <v>2254</v>
      </c>
      <c r="AJ5347" s="67">
        <v>0</v>
      </c>
      <c r="AK5347" s="69">
        <v>-300000</v>
      </c>
    </row>
    <row r="5348" spans="30:37" ht="11.25" x14ac:dyDescent="0.2">
      <c r="AD5348" s="63">
        <v>36727</v>
      </c>
      <c r="AE5348" s="64">
        <v>36770</v>
      </c>
      <c r="AF5348" s="68" t="s">
        <v>4843</v>
      </c>
      <c r="AG5348" s="66" t="s">
        <v>4852</v>
      </c>
      <c r="AH5348" s="74">
        <v>3.82</v>
      </c>
      <c r="AI5348" s="68" t="s">
        <v>2254</v>
      </c>
      <c r="AJ5348" s="67">
        <v>0</v>
      </c>
      <c r="AK5348" s="69">
        <v>-300000</v>
      </c>
    </row>
    <row r="5349" spans="30:37" ht="11.25" x14ac:dyDescent="0.2">
      <c r="AD5349" s="63">
        <v>36727</v>
      </c>
      <c r="AE5349" s="64">
        <v>36770</v>
      </c>
      <c r="AF5349" s="68" t="s">
        <v>4843</v>
      </c>
      <c r="AG5349" s="66" t="s">
        <v>4853</v>
      </c>
      <c r="AH5349" s="74">
        <v>3.84</v>
      </c>
      <c r="AI5349" s="68" t="s">
        <v>2254</v>
      </c>
      <c r="AJ5349" s="67">
        <v>0</v>
      </c>
      <c r="AK5349" s="69">
        <v>-300000</v>
      </c>
    </row>
    <row r="5350" spans="30:37" ht="11.25" x14ac:dyDescent="0.2">
      <c r="AD5350" s="63">
        <v>36727</v>
      </c>
      <c r="AE5350" s="64">
        <v>36770</v>
      </c>
      <c r="AF5350" s="68" t="s">
        <v>4843</v>
      </c>
      <c r="AG5350" s="66" t="s">
        <v>4854</v>
      </c>
      <c r="AH5350" s="74">
        <v>3.85</v>
      </c>
      <c r="AI5350" s="68" t="s">
        <v>2254</v>
      </c>
      <c r="AJ5350" s="67">
        <v>0</v>
      </c>
      <c r="AK5350" s="69">
        <v>-300000</v>
      </c>
    </row>
    <row r="5351" spans="30:37" ht="11.25" x14ac:dyDescent="0.2">
      <c r="AD5351" s="63">
        <v>36727</v>
      </c>
      <c r="AE5351" s="64">
        <v>36770</v>
      </c>
      <c r="AF5351" s="68" t="s">
        <v>4843</v>
      </c>
      <c r="AG5351" s="66" t="s">
        <v>4855</v>
      </c>
      <c r="AH5351" s="74">
        <v>3.85</v>
      </c>
      <c r="AI5351" s="68" t="s">
        <v>2254</v>
      </c>
      <c r="AJ5351" s="67">
        <v>0</v>
      </c>
      <c r="AK5351" s="69">
        <v>-1000000</v>
      </c>
    </row>
    <row r="5352" spans="30:37" ht="11.25" x14ac:dyDescent="0.2">
      <c r="AD5352" s="63">
        <v>36731</v>
      </c>
      <c r="AE5352" s="64">
        <v>36770</v>
      </c>
      <c r="AF5352" s="68" t="s">
        <v>3246</v>
      </c>
      <c r="AG5352" s="66" t="s">
        <v>3249</v>
      </c>
      <c r="AH5352" s="74">
        <v>3.7324999999999999</v>
      </c>
      <c r="AI5352" s="68" t="s">
        <v>2254</v>
      </c>
      <c r="AJ5352" s="67">
        <v>0</v>
      </c>
      <c r="AK5352" s="69">
        <v>-300000</v>
      </c>
    </row>
    <row r="5353" spans="30:37" ht="11.25" x14ac:dyDescent="0.2">
      <c r="AD5353" s="63">
        <v>36731</v>
      </c>
      <c r="AE5353" s="64">
        <v>36770</v>
      </c>
      <c r="AF5353" s="68" t="s">
        <v>3246</v>
      </c>
      <c r="AG5353" s="66" t="s">
        <v>3250</v>
      </c>
      <c r="AH5353" s="74">
        <v>3.74</v>
      </c>
      <c r="AI5353" s="68" t="s">
        <v>2254</v>
      </c>
      <c r="AJ5353" s="67">
        <v>0</v>
      </c>
      <c r="AK5353" s="69">
        <v>-150000</v>
      </c>
    </row>
    <row r="5354" spans="30:37" ht="11.25" x14ac:dyDescent="0.2">
      <c r="AD5354" s="63">
        <v>36731</v>
      </c>
      <c r="AE5354" s="64">
        <v>36770</v>
      </c>
      <c r="AF5354" s="68" t="s">
        <v>3246</v>
      </c>
      <c r="AG5354" s="66" t="s">
        <v>3251</v>
      </c>
      <c r="AH5354" s="74">
        <v>3.7524999999999999</v>
      </c>
      <c r="AI5354" s="68" t="s">
        <v>2254</v>
      </c>
      <c r="AJ5354" s="67">
        <v>0</v>
      </c>
      <c r="AK5354" s="69">
        <v>-300000</v>
      </c>
    </row>
    <row r="5355" spans="30:37" ht="11.25" x14ac:dyDescent="0.2">
      <c r="AD5355" s="63">
        <v>36731</v>
      </c>
      <c r="AE5355" s="64">
        <v>36770</v>
      </c>
      <c r="AF5355" s="68" t="s">
        <v>3246</v>
      </c>
      <c r="AG5355" s="66" t="s">
        <v>3252</v>
      </c>
      <c r="AH5355" s="74">
        <v>3.7475000000000001</v>
      </c>
      <c r="AI5355" s="68" t="s">
        <v>2254</v>
      </c>
      <c r="AJ5355" s="67">
        <v>0</v>
      </c>
      <c r="AK5355" s="69">
        <v>-150000</v>
      </c>
    </row>
    <row r="5356" spans="30:37" ht="11.25" x14ac:dyDescent="0.2">
      <c r="AD5356" s="63">
        <v>36731</v>
      </c>
      <c r="AE5356" s="64">
        <v>36770</v>
      </c>
      <c r="AF5356" s="68" t="s">
        <v>3246</v>
      </c>
      <c r="AG5356" s="66" t="s">
        <v>3253</v>
      </c>
      <c r="AH5356" s="74">
        <v>3.78</v>
      </c>
      <c r="AI5356" s="68" t="s">
        <v>2254</v>
      </c>
      <c r="AJ5356" s="67">
        <v>0</v>
      </c>
      <c r="AK5356" s="69">
        <v>-300000</v>
      </c>
    </row>
    <row r="5357" spans="30:37" ht="11.25" x14ac:dyDescent="0.2">
      <c r="AD5357" s="63">
        <v>36731</v>
      </c>
      <c r="AE5357" s="64">
        <v>36770</v>
      </c>
      <c r="AF5357" s="68" t="s">
        <v>3246</v>
      </c>
      <c r="AG5357" s="66" t="s">
        <v>3254</v>
      </c>
      <c r="AH5357" s="74">
        <v>3.7850000000000001</v>
      </c>
      <c r="AI5357" s="68" t="s">
        <v>2254</v>
      </c>
      <c r="AJ5357" s="67">
        <v>0</v>
      </c>
      <c r="AK5357" s="69">
        <v>-300000</v>
      </c>
    </row>
    <row r="5358" spans="30:37" ht="11.25" x14ac:dyDescent="0.2">
      <c r="AD5358" s="63">
        <v>36731</v>
      </c>
      <c r="AE5358" s="64">
        <v>36770</v>
      </c>
      <c r="AF5358" s="68" t="s">
        <v>3246</v>
      </c>
      <c r="AG5358" s="66" t="s">
        <v>3255</v>
      </c>
      <c r="AH5358" s="74">
        <v>3.79</v>
      </c>
      <c r="AI5358" s="68" t="s">
        <v>2254</v>
      </c>
      <c r="AJ5358" s="67">
        <v>0</v>
      </c>
      <c r="AK5358" s="69">
        <v>-300000</v>
      </c>
    </row>
    <row r="5359" spans="30:37" ht="11.25" x14ac:dyDescent="0.2">
      <c r="AD5359" s="63">
        <v>36732</v>
      </c>
      <c r="AE5359" s="64">
        <v>36770</v>
      </c>
      <c r="AF5359" s="68" t="s">
        <v>2402</v>
      </c>
      <c r="AG5359" s="66" t="s">
        <v>2408</v>
      </c>
      <c r="AH5359" s="74">
        <v>3.6475</v>
      </c>
      <c r="AI5359" s="68" t="s">
        <v>2254</v>
      </c>
      <c r="AJ5359" s="67">
        <v>0</v>
      </c>
      <c r="AK5359" s="69">
        <v>150000</v>
      </c>
    </row>
    <row r="5360" spans="30:37" ht="11.25" x14ac:dyDescent="0.2">
      <c r="AD5360" s="63">
        <v>36732</v>
      </c>
      <c r="AE5360" s="64">
        <v>36770</v>
      </c>
      <c r="AF5360" s="68" t="s">
        <v>2402</v>
      </c>
      <c r="AG5360" s="66" t="s">
        <v>2409</v>
      </c>
      <c r="AH5360" s="74">
        <v>3.68</v>
      </c>
      <c r="AI5360" s="68" t="s">
        <v>2254</v>
      </c>
      <c r="AJ5360" s="67">
        <v>0</v>
      </c>
      <c r="AK5360" s="69">
        <v>-300000</v>
      </c>
    </row>
    <row r="5361" spans="30:37" ht="11.25" x14ac:dyDescent="0.2">
      <c r="AD5361" s="63">
        <v>36732</v>
      </c>
      <c r="AE5361" s="64">
        <v>36770</v>
      </c>
      <c r="AF5361" s="68" t="s">
        <v>2402</v>
      </c>
      <c r="AG5361" s="66" t="s">
        <v>2410</v>
      </c>
      <c r="AH5361" s="74">
        <v>3.6850000000000001</v>
      </c>
      <c r="AI5361" s="68" t="s">
        <v>2254</v>
      </c>
      <c r="AJ5361" s="67">
        <v>0</v>
      </c>
      <c r="AK5361" s="69">
        <v>-300000</v>
      </c>
    </row>
    <row r="5362" spans="30:37" ht="11.25" x14ac:dyDescent="0.2">
      <c r="AD5362" s="63">
        <v>36732</v>
      </c>
      <c r="AE5362" s="64">
        <v>36770</v>
      </c>
      <c r="AF5362" s="68" t="s">
        <v>2402</v>
      </c>
      <c r="AG5362" s="66" t="s">
        <v>2187</v>
      </c>
      <c r="AH5362" s="74">
        <v>3.67</v>
      </c>
      <c r="AI5362" s="68" t="s">
        <v>2254</v>
      </c>
      <c r="AJ5362" s="67">
        <v>0</v>
      </c>
      <c r="AK5362" s="69">
        <v>150000</v>
      </c>
    </row>
    <row r="5363" spans="30:37" ht="11.25" x14ac:dyDescent="0.2">
      <c r="AD5363" s="63">
        <v>36733</v>
      </c>
      <c r="AE5363" s="64">
        <v>36770</v>
      </c>
      <c r="AF5363" s="68" t="s">
        <v>1891</v>
      </c>
      <c r="AG5363" s="66" t="s">
        <v>1892</v>
      </c>
      <c r="AH5363" s="74">
        <v>3.78</v>
      </c>
      <c r="AI5363" s="68" t="s">
        <v>2254</v>
      </c>
      <c r="AJ5363" s="67">
        <v>0</v>
      </c>
      <c r="AK5363" s="69">
        <v>-150000</v>
      </c>
    </row>
    <row r="5364" spans="30:37" ht="11.25" x14ac:dyDescent="0.2">
      <c r="AD5364" s="63">
        <v>36734</v>
      </c>
      <c r="AE5364" s="64">
        <v>36770</v>
      </c>
      <c r="AF5364" s="68" t="s">
        <v>1518</v>
      </c>
      <c r="AG5364" s="66" t="s">
        <v>1550</v>
      </c>
      <c r="AH5364" s="74">
        <v>3.875</v>
      </c>
      <c r="AI5364" s="68" t="s">
        <v>2254</v>
      </c>
      <c r="AJ5364" s="67">
        <v>0</v>
      </c>
      <c r="AK5364" s="69">
        <v>150000</v>
      </c>
    </row>
    <row r="5365" spans="30:37" ht="11.25" x14ac:dyDescent="0.2">
      <c r="AD5365" s="63">
        <v>36734</v>
      </c>
      <c r="AE5365" s="64">
        <v>36770</v>
      </c>
      <c r="AF5365" s="68" t="s">
        <v>1518</v>
      </c>
      <c r="AG5365" s="66" t="s">
        <v>1551</v>
      </c>
      <c r="AH5365" s="74">
        <v>3.8849999999999998</v>
      </c>
      <c r="AI5365" s="68" t="s">
        <v>2254</v>
      </c>
      <c r="AJ5365" s="67">
        <v>0</v>
      </c>
      <c r="AK5365" s="69">
        <v>150000</v>
      </c>
    </row>
    <row r="5366" spans="30:37" ht="11.25" x14ac:dyDescent="0.2">
      <c r="AD5366" s="63">
        <v>36734</v>
      </c>
      <c r="AE5366" s="64">
        <v>36770</v>
      </c>
      <c r="AF5366" s="68" t="s">
        <v>1518</v>
      </c>
      <c r="AG5366" s="66" t="s">
        <v>1552</v>
      </c>
      <c r="AH5366" s="74">
        <v>3.88</v>
      </c>
      <c r="AI5366" s="68" t="s">
        <v>2254</v>
      </c>
      <c r="AJ5366" s="67">
        <v>0</v>
      </c>
      <c r="AK5366" s="69">
        <v>150000</v>
      </c>
    </row>
    <row r="5367" spans="30:37" ht="11.25" x14ac:dyDescent="0.2">
      <c r="AD5367" s="63">
        <v>36734</v>
      </c>
      <c r="AE5367" s="64">
        <v>36770</v>
      </c>
      <c r="AF5367" s="68" t="s">
        <v>1518</v>
      </c>
      <c r="AG5367" s="66" t="s">
        <v>1623</v>
      </c>
      <c r="AH5367" s="74">
        <v>3.86</v>
      </c>
      <c r="AI5367" s="68" t="s">
        <v>2254</v>
      </c>
      <c r="AJ5367" s="67">
        <v>0</v>
      </c>
      <c r="AK5367" s="69">
        <v>750000</v>
      </c>
    </row>
    <row r="5368" spans="30:37" ht="11.25" x14ac:dyDescent="0.2">
      <c r="AD5368" s="63">
        <v>36734</v>
      </c>
      <c r="AE5368" s="64">
        <v>36770</v>
      </c>
      <c r="AF5368" s="68" t="s">
        <v>1518</v>
      </c>
      <c r="AG5368" s="66" t="s">
        <v>1624</v>
      </c>
      <c r="AH5368" s="74">
        <v>3.8725000000000001</v>
      </c>
      <c r="AI5368" s="68" t="s">
        <v>2254</v>
      </c>
      <c r="AJ5368" s="67">
        <v>0</v>
      </c>
      <c r="AK5368" s="69">
        <v>300000</v>
      </c>
    </row>
    <row r="5369" spans="30:37" ht="11.25" x14ac:dyDescent="0.2">
      <c r="AD5369" s="63">
        <v>36734</v>
      </c>
      <c r="AE5369" s="64">
        <v>36770</v>
      </c>
      <c r="AF5369" s="68" t="s">
        <v>1518</v>
      </c>
      <c r="AG5369" s="66" t="s">
        <v>1625</v>
      </c>
      <c r="AH5369" s="74">
        <v>3.8624999999999998</v>
      </c>
      <c r="AI5369" s="68" t="s">
        <v>2254</v>
      </c>
      <c r="AJ5369" s="67">
        <v>0</v>
      </c>
      <c r="AK5369" s="69">
        <v>300000</v>
      </c>
    </row>
    <row r="5370" spans="30:37" ht="11.25" x14ac:dyDescent="0.2">
      <c r="AD5370" s="63">
        <v>36734</v>
      </c>
      <c r="AE5370" s="64">
        <v>36770</v>
      </c>
      <c r="AF5370" s="68" t="s">
        <v>1518</v>
      </c>
      <c r="AG5370" s="66" t="s">
        <v>1626</v>
      </c>
      <c r="AH5370" s="74">
        <v>3.8675000000000002</v>
      </c>
      <c r="AI5370" s="68" t="s">
        <v>2254</v>
      </c>
      <c r="AJ5370" s="67">
        <v>0</v>
      </c>
      <c r="AK5370" s="69">
        <v>300000</v>
      </c>
    </row>
    <row r="5371" spans="30:37" ht="11.25" x14ac:dyDescent="0.2">
      <c r="AD5371" s="63">
        <v>36734</v>
      </c>
      <c r="AE5371" s="64">
        <v>36770</v>
      </c>
      <c r="AF5371" s="68" t="s">
        <v>1518</v>
      </c>
      <c r="AG5371" s="66" t="s">
        <v>1627</v>
      </c>
      <c r="AH5371" s="74">
        <v>3.8725000000000001</v>
      </c>
      <c r="AI5371" s="68" t="s">
        <v>2254</v>
      </c>
      <c r="AJ5371" s="67">
        <v>0</v>
      </c>
      <c r="AK5371" s="69">
        <v>300000</v>
      </c>
    </row>
    <row r="5372" spans="30:37" ht="11.25" x14ac:dyDescent="0.2">
      <c r="AD5372" s="63">
        <v>36734</v>
      </c>
      <c r="AE5372" s="64">
        <v>36770</v>
      </c>
      <c r="AF5372" s="68" t="s">
        <v>1518</v>
      </c>
      <c r="AG5372" s="66" t="s">
        <v>1628</v>
      </c>
      <c r="AH5372" s="74">
        <v>3.88</v>
      </c>
      <c r="AI5372" s="68" t="s">
        <v>2254</v>
      </c>
      <c r="AJ5372" s="67">
        <v>0</v>
      </c>
      <c r="AK5372" s="69">
        <v>300000</v>
      </c>
    </row>
    <row r="5373" spans="30:37" ht="11.25" x14ac:dyDescent="0.2">
      <c r="AD5373" s="63">
        <v>36734</v>
      </c>
      <c r="AE5373" s="64">
        <v>36770</v>
      </c>
      <c r="AF5373" s="68" t="s">
        <v>1518</v>
      </c>
      <c r="AG5373" s="66" t="s">
        <v>1629</v>
      </c>
      <c r="AH5373" s="74">
        <v>3.88</v>
      </c>
      <c r="AI5373" s="68" t="s">
        <v>2254</v>
      </c>
      <c r="AJ5373" s="67">
        <v>0</v>
      </c>
      <c r="AK5373" s="69">
        <v>300000</v>
      </c>
    </row>
    <row r="5374" spans="30:37" ht="11.25" x14ac:dyDescent="0.2">
      <c r="AD5374" s="63">
        <v>36738</v>
      </c>
      <c r="AE5374" s="64">
        <v>36770</v>
      </c>
      <c r="AF5374" s="68" t="s">
        <v>163</v>
      </c>
      <c r="AG5374" s="66" t="s">
        <v>164</v>
      </c>
      <c r="AH5374" s="74">
        <v>3.8025000000000002</v>
      </c>
      <c r="AI5374" s="68" t="s">
        <v>2254</v>
      </c>
      <c r="AJ5374" s="67">
        <v>0</v>
      </c>
      <c r="AK5374" s="69">
        <v>-500000</v>
      </c>
    </row>
    <row r="5375" spans="30:37" ht="11.25" x14ac:dyDescent="0.2">
      <c r="AD5375" s="63">
        <v>36738</v>
      </c>
      <c r="AE5375" s="64">
        <v>36770</v>
      </c>
      <c r="AF5375" s="68" t="s">
        <v>163</v>
      </c>
      <c r="AG5375" s="66" t="s">
        <v>164</v>
      </c>
      <c r="AH5375" s="74">
        <v>3.82</v>
      </c>
      <c r="AI5375" s="68" t="s">
        <v>2254</v>
      </c>
      <c r="AJ5375" s="67">
        <v>0</v>
      </c>
      <c r="AK5375" s="69">
        <v>-1000000</v>
      </c>
    </row>
    <row r="5376" spans="30:37" ht="11.25" x14ac:dyDescent="0.2">
      <c r="AD5376" s="63">
        <v>36738</v>
      </c>
      <c r="AE5376" s="64">
        <v>36770</v>
      </c>
      <c r="AF5376" s="68" t="s">
        <v>163</v>
      </c>
      <c r="AG5376" s="66" t="s">
        <v>165</v>
      </c>
      <c r="AH5376" s="74">
        <v>3.8025000000000002</v>
      </c>
      <c r="AI5376" s="68" t="s">
        <v>2254</v>
      </c>
      <c r="AJ5376" s="67">
        <v>0</v>
      </c>
      <c r="AK5376" s="69">
        <v>500000</v>
      </c>
    </row>
    <row r="5377" spans="30:37" ht="11.25" x14ac:dyDescent="0.2">
      <c r="AD5377" s="63">
        <v>36738</v>
      </c>
      <c r="AE5377" s="64">
        <v>36770</v>
      </c>
      <c r="AF5377" s="68" t="s">
        <v>163</v>
      </c>
      <c r="AG5377" s="66" t="s">
        <v>165</v>
      </c>
      <c r="AH5377" s="74">
        <v>3.82</v>
      </c>
      <c r="AI5377" s="68" t="s">
        <v>2254</v>
      </c>
      <c r="AJ5377" s="67">
        <v>0</v>
      </c>
      <c r="AK5377" s="69">
        <v>500000</v>
      </c>
    </row>
    <row r="5378" spans="30:37" ht="11.25" x14ac:dyDescent="0.2">
      <c r="AD5378" s="63">
        <v>36740</v>
      </c>
      <c r="AE5378" s="64">
        <v>36770</v>
      </c>
      <c r="AF5378" s="68" t="s">
        <v>5391</v>
      </c>
      <c r="AG5378" s="66" t="s">
        <v>5392</v>
      </c>
      <c r="AH5378" s="74">
        <v>4.07</v>
      </c>
      <c r="AI5378" s="68" t="s">
        <v>2254</v>
      </c>
      <c r="AJ5378" s="67">
        <v>0</v>
      </c>
      <c r="AK5378" s="69">
        <v>-1000000</v>
      </c>
    </row>
    <row r="5379" spans="30:37" ht="11.25" x14ac:dyDescent="0.2">
      <c r="AD5379" s="63">
        <v>36740</v>
      </c>
      <c r="AE5379" s="64">
        <v>36770</v>
      </c>
      <c r="AF5379" s="68" t="s">
        <v>5391</v>
      </c>
      <c r="AG5379" s="66" t="s">
        <v>5393</v>
      </c>
      <c r="AH5379" s="74">
        <v>4.07</v>
      </c>
      <c r="AI5379" s="68" t="s">
        <v>2254</v>
      </c>
      <c r="AJ5379" s="67">
        <v>0</v>
      </c>
      <c r="AK5379" s="69">
        <v>2000000</v>
      </c>
    </row>
    <row r="5380" spans="30:37" ht="11.25" x14ac:dyDescent="0.2">
      <c r="AD5380" s="63">
        <v>36741</v>
      </c>
      <c r="AE5380" s="64">
        <v>36770</v>
      </c>
      <c r="AF5380" s="68" t="s">
        <v>4982</v>
      </c>
      <c r="AG5380" s="66" t="s">
        <v>4983</v>
      </c>
      <c r="AH5380" s="74">
        <v>4.28</v>
      </c>
      <c r="AI5380" s="68" t="s">
        <v>2254</v>
      </c>
      <c r="AJ5380" s="67">
        <v>0</v>
      </c>
      <c r="AK5380" s="69">
        <v>600000</v>
      </c>
    </row>
    <row r="5381" spans="30:37" ht="11.25" x14ac:dyDescent="0.2">
      <c r="AD5381" s="63">
        <v>36741</v>
      </c>
      <c r="AE5381" s="64">
        <v>36770</v>
      </c>
      <c r="AF5381" s="68" t="s">
        <v>4982</v>
      </c>
      <c r="AG5381" s="66" t="s">
        <v>4984</v>
      </c>
      <c r="AH5381" s="74">
        <v>4.25</v>
      </c>
      <c r="AI5381" s="68" t="s">
        <v>2254</v>
      </c>
      <c r="AJ5381" s="67">
        <v>0</v>
      </c>
      <c r="AK5381" s="69">
        <v>300000</v>
      </c>
    </row>
    <row r="5382" spans="30:37" ht="11.25" x14ac:dyDescent="0.2">
      <c r="AD5382" s="63">
        <v>36741</v>
      </c>
      <c r="AE5382" s="64">
        <v>36770</v>
      </c>
      <c r="AF5382" s="68" t="s">
        <v>4982</v>
      </c>
      <c r="AG5382" s="66" t="s">
        <v>4985</v>
      </c>
      <c r="AH5382" s="74">
        <v>4.2549999999999999</v>
      </c>
      <c r="AI5382" s="68" t="s">
        <v>2254</v>
      </c>
      <c r="AJ5382" s="67">
        <v>0</v>
      </c>
      <c r="AK5382" s="69">
        <v>300000</v>
      </c>
    </row>
    <row r="5383" spans="30:37" ht="11.25" x14ac:dyDescent="0.2">
      <c r="AD5383" s="63">
        <v>36741</v>
      </c>
      <c r="AE5383" s="64">
        <v>36770</v>
      </c>
      <c r="AF5383" s="68" t="s">
        <v>4982</v>
      </c>
      <c r="AG5383" s="66" t="s">
        <v>4986</v>
      </c>
      <c r="AH5383" s="74">
        <v>4.28</v>
      </c>
      <c r="AI5383" s="68" t="s">
        <v>2254</v>
      </c>
      <c r="AJ5383" s="67">
        <v>0</v>
      </c>
      <c r="AK5383" s="69">
        <v>300000</v>
      </c>
    </row>
    <row r="5384" spans="30:37" ht="11.25" x14ac:dyDescent="0.2">
      <c r="AD5384" s="63">
        <v>36741</v>
      </c>
      <c r="AE5384" s="64">
        <v>36770</v>
      </c>
      <c r="AF5384" s="68" t="s">
        <v>4982</v>
      </c>
      <c r="AG5384" s="66" t="s">
        <v>4987</v>
      </c>
      <c r="AH5384" s="74">
        <v>4.2649999999999997</v>
      </c>
      <c r="AI5384" s="68" t="s">
        <v>2254</v>
      </c>
      <c r="AJ5384" s="67">
        <v>0</v>
      </c>
      <c r="AK5384" s="69">
        <v>150000</v>
      </c>
    </row>
    <row r="5385" spans="30:37" ht="11.25" x14ac:dyDescent="0.2">
      <c r="AD5385" s="63">
        <v>36741</v>
      </c>
      <c r="AE5385" s="64">
        <v>36770</v>
      </c>
      <c r="AF5385" s="68" t="s">
        <v>4982</v>
      </c>
      <c r="AG5385" s="66" t="s">
        <v>4988</v>
      </c>
      <c r="AH5385" s="74">
        <v>4.2750000000000004</v>
      </c>
      <c r="AI5385" s="68" t="s">
        <v>2254</v>
      </c>
      <c r="AJ5385" s="67">
        <v>0</v>
      </c>
      <c r="AK5385" s="69">
        <v>300000</v>
      </c>
    </row>
    <row r="5386" spans="30:37" ht="11.25" x14ac:dyDescent="0.2">
      <c r="AD5386" s="63">
        <v>36745</v>
      </c>
      <c r="AE5386" s="64">
        <v>36770</v>
      </c>
      <c r="AF5386" s="68" t="s">
        <v>4065</v>
      </c>
      <c r="AG5386" s="66" t="s">
        <v>4080</v>
      </c>
      <c r="AH5386" s="74">
        <v>4.3505000000000003</v>
      </c>
      <c r="AI5386" s="68" t="s">
        <v>2254</v>
      </c>
      <c r="AJ5386" s="67">
        <v>0</v>
      </c>
      <c r="AK5386" s="69">
        <v>-1200000</v>
      </c>
    </row>
    <row r="5387" spans="30:37" ht="11.25" x14ac:dyDescent="0.2">
      <c r="AD5387" s="63">
        <v>36746</v>
      </c>
      <c r="AE5387" s="64">
        <v>36770</v>
      </c>
      <c r="AF5387" s="68" t="s">
        <v>3572</v>
      </c>
      <c r="AG5387" s="66" t="s">
        <v>3573</v>
      </c>
      <c r="AH5387" s="74">
        <v>4.4000000000000004</v>
      </c>
      <c r="AI5387" s="68" t="s">
        <v>2254</v>
      </c>
      <c r="AJ5387" s="67">
        <v>0</v>
      </c>
      <c r="AK5387" s="69">
        <v>-1800000</v>
      </c>
    </row>
    <row r="5388" spans="30:37" ht="11.25" x14ac:dyDescent="0.2">
      <c r="AD5388" s="63">
        <v>36746</v>
      </c>
      <c r="AE5388" s="64">
        <v>36770</v>
      </c>
      <c r="AF5388" s="68" t="s">
        <v>3572</v>
      </c>
      <c r="AG5388" s="66" t="s">
        <v>3574</v>
      </c>
      <c r="AH5388" s="74">
        <v>4.41</v>
      </c>
      <c r="AI5388" s="68" t="s">
        <v>2254</v>
      </c>
      <c r="AJ5388" s="67">
        <v>0</v>
      </c>
      <c r="AK5388" s="69">
        <v>600000</v>
      </c>
    </row>
    <row r="5389" spans="30:37" ht="11.25" x14ac:dyDescent="0.2">
      <c r="AD5389" s="63">
        <v>36746</v>
      </c>
      <c r="AE5389" s="64">
        <v>36770</v>
      </c>
      <c r="AF5389" s="68" t="s">
        <v>3572</v>
      </c>
      <c r="AG5389" s="66" t="s">
        <v>3575</v>
      </c>
      <c r="AH5389" s="74">
        <v>4.42</v>
      </c>
      <c r="AI5389" s="68" t="s">
        <v>2254</v>
      </c>
      <c r="AJ5389" s="67">
        <v>0</v>
      </c>
      <c r="AK5389" s="69">
        <v>600000</v>
      </c>
    </row>
    <row r="5390" spans="30:37" ht="11.25" x14ac:dyDescent="0.2">
      <c r="AD5390" s="63">
        <v>36746</v>
      </c>
      <c r="AE5390" s="64">
        <v>36770</v>
      </c>
      <c r="AF5390" s="68" t="s">
        <v>3572</v>
      </c>
      <c r="AG5390" s="66" t="s">
        <v>3576</v>
      </c>
      <c r="AH5390" s="74">
        <v>4.45</v>
      </c>
      <c r="AI5390" s="68" t="s">
        <v>2254</v>
      </c>
      <c r="AJ5390" s="67">
        <v>0</v>
      </c>
      <c r="AK5390" s="69">
        <v>300000</v>
      </c>
    </row>
    <row r="5391" spans="30:37" ht="11.25" x14ac:dyDescent="0.2">
      <c r="AD5391" s="63">
        <v>36746</v>
      </c>
      <c r="AE5391" s="64">
        <v>36770</v>
      </c>
      <c r="AF5391" s="68" t="s">
        <v>3572</v>
      </c>
      <c r="AG5391" s="66" t="s">
        <v>3577</v>
      </c>
      <c r="AH5391" s="74">
        <v>4.47</v>
      </c>
      <c r="AI5391" s="68" t="s">
        <v>2254</v>
      </c>
      <c r="AJ5391" s="67">
        <v>0</v>
      </c>
      <c r="AK5391" s="69">
        <v>300000</v>
      </c>
    </row>
    <row r="5392" spans="30:37" ht="11.25" x14ac:dyDescent="0.2">
      <c r="AD5392" s="63">
        <v>36746</v>
      </c>
      <c r="AE5392" s="64">
        <v>36770</v>
      </c>
      <c r="AF5392" s="68" t="s">
        <v>3572</v>
      </c>
      <c r="AG5392" s="66" t="s">
        <v>3578</v>
      </c>
      <c r="AH5392" s="74">
        <v>4.47</v>
      </c>
      <c r="AI5392" s="68" t="s">
        <v>2254</v>
      </c>
      <c r="AJ5392" s="67">
        <v>0</v>
      </c>
      <c r="AK5392" s="69">
        <v>300000</v>
      </c>
    </row>
    <row r="5393" spans="30:37" ht="11.25" x14ac:dyDescent="0.2">
      <c r="AD5393" s="63">
        <v>36746</v>
      </c>
      <c r="AE5393" s="64">
        <v>36770</v>
      </c>
      <c r="AF5393" s="68" t="s">
        <v>3572</v>
      </c>
      <c r="AG5393" s="66" t="s">
        <v>3579</v>
      </c>
      <c r="AH5393" s="74">
        <v>4.4400000000000004</v>
      </c>
      <c r="AI5393" s="68" t="s">
        <v>2254</v>
      </c>
      <c r="AJ5393" s="67">
        <v>0</v>
      </c>
      <c r="AK5393" s="69">
        <v>300000</v>
      </c>
    </row>
    <row r="5394" spans="30:37" ht="11.25" x14ac:dyDescent="0.2">
      <c r="AD5394" s="63">
        <v>36746</v>
      </c>
      <c r="AE5394" s="64">
        <v>36770</v>
      </c>
      <c r="AF5394" s="68" t="s">
        <v>3572</v>
      </c>
      <c r="AG5394" s="66" t="s">
        <v>3580</v>
      </c>
      <c r="AH5394" s="74">
        <v>4.46</v>
      </c>
      <c r="AI5394" s="68" t="s">
        <v>2254</v>
      </c>
      <c r="AJ5394" s="67">
        <v>0</v>
      </c>
      <c r="AK5394" s="69">
        <v>300000</v>
      </c>
    </row>
    <row r="5395" spans="30:37" ht="11.25" x14ac:dyDescent="0.2">
      <c r="AD5395" s="63">
        <v>36747</v>
      </c>
      <c r="AE5395" s="64">
        <v>36770</v>
      </c>
      <c r="AF5395" s="68" t="s">
        <v>909</v>
      </c>
      <c r="AG5395" s="66" t="s">
        <v>910</v>
      </c>
      <c r="AH5395" s="74">
        <v>4.45</v>
      </c>
      <c r="AI5395" s="68" t="s">
        <v>2254</v>
      </c>
      <c r="AJ5395" s="67">
        <v>0</v>
      </c>
      <c r="AK5395" s="69">
        <v>1000000</v>
      </c>
    </row>
    <row r="5396" spans="30:37" ht="11.25" x14ac:dyDescent="0.2">
      <c r="AD5396" s="63">
        <v>36747</v>
      </c>
      <c r="AE5396" s="64">
        <v>36770</v>
      </c>
      <c r="AF5396" s="68" t="s">
        <v>909</v>
      </c>
      <c r="AG5396" s="66" t="s">
        <v>911</v>
      </c>
      <c r="AH5396" s="74">
        <v>4.4400000000000004</v>
      </c>
      <c r="AI5396" s="68" t="s">
        <v>2254</v>
      </c>
      <c r="AJ5396" s="67">
        <v>0</v>
      </c>
      <c r="AK5396" s="69">
        <v>1000000</v>
      </c>
    </row>
    <row r="5397" spans="30:37" ht="11.25" x14ac:dyDescent="0.2">
      <c r="AD5397" s="63">
        <v>36747</v>
      </c>
      <c r="AE5397" s="64">
        <v>36770</v>
      </c>
      <c r="AF5397" s="68" t="s">
        <v>909</v>
      </c>
      <c r="AG5397" s="66" t="s">
        <v>912</v>
      </c>
      <c r="AH5397" s="74">
        <v>4.4400000000000004</v>
      </c>
      <c r="AI5397" s="68" t="s">
        <v>2254</v>
      </c>
      <c r="AJ5397" s="67">
        <v>0</v>
      </c>
      <c r="AK5397" s="69">
        <v>-300000</v>
      </c>
    </row>
    <row r="5398" spans="30:37" ht="11.25" x14ac:dyDescent="0.2">
      <c r="AD5398" s="63">
        <v>36747</v>
      </c>
      <c r="AE5398" s="64">
        <v>36770</v>
      </c>
      <c r="AF5398" s="68" t="s">
        <v>909</v>
      </c>
      <c r="AG5398" s="66" t="s">
        <v>913</v>
      </c>
      <c r="AH5398" s="74">
        <v>4.4349999999999996</v>
      </c>
      <c r="AI5398" s="68" t="s">
        <v>2254</v>
      </c>
      <c r="AJ5398" s="67">
        <v>0</v>
      </c>
      <c r="AK5398" s="69">
        <v>-300000</v>
      </c>
    </row>
    <row r="5399" spans="30:37" ht="11.25" x14ac:dyDescent="0.2">
      <c r="AD5399" s="63">
        <v>36747</v>
      </c>
      <c r="AE5399" s="64">
        <v>36770</v>
      </c>
      <c r="AF5399" s="68" t="s">
        <v>909</v>
      </c>
      <c r="AG5399" s="66" t="s">
        <v>914</v>
      </c>
      <c r="AH5399" s="74">
        <v>4.415</v>
      </c>
      <c r="AI5399" s="68" t="s">
        <v>2254</v>
      </c>
      <c r="AJ5399" s="67">
        <v>0</v>
      </c>
      <c r="AK5399" s="69">
        <v>300000</v>
      </c>
    </row>
    <row r="5400" spans="30:37" ht="11.25" x14ac:dyDescent="0.2">
      <c r="AD5400" s="63">
        <v>36747</v>
      </c>
      <c r="AE5400" s="64">
        <v>36770</v>
      </c>
      <c r="AF5400" s="68" t="s">
        <v>909</v>
      </c>
      <c r="AG5400" s="66" t="s">
        <v>915</v>
      </c>
      <c r="AH5400" s="74">
        <v>4.42</v>
      </c>
      <c r="AI5400" s="68" t="s">
        <v>2254</v>
      </c>
      <c r="AJ5400" s="67">
        <v>0</v>
      </c>
      <c r="AK5400" s="69">
        <v>150000</v>
      </c>
    </row>
    <row r="5401" spans="30:37" ht="11.25" x14ac:dyDescent="0.2">
      <c r="AD5401" s="63">
        <v>36747</v>
      </c>
      <c r="AE5401" s="64">
        <v>36770</v>
      </c>
      <c r="AF5401" s="68" t="s">
        <v>909</v>
      </c>
      <c r="AG5401" s="66" t="s">
        <v>916</v>
      </c>
      <c r="AH5401" s="74">
        <v>4.41</v>
      </c>
      <c r="AI5401" s="68" t="s">
        <v>2254</v>
      </c>
      <c r="AJ5401" s="67">
        <v>0</v>
      </c>
      <c r="AK5401" s="69">
        <v>150000</v>
      </c>
    </row>
    <row r="5402" spans="30:37" ht="11.25" x14ac:dyDescent="0.2">
      <c r="AD5402" s="63">
        <v>36747</v>
      </c>
      <c r="AE5402" s="64">
        <v>36770</v>
      </c>
      <c r="AF5402" s="68" t="s">
        <v>909</v>
      </c>
      <c r="AG5402" s="66" t="s">
        <v>917</v>
      </c>
      <c r="AH5402" s="74">
        <v>4.4800000000000004</v>
      </c>
      <c r="AI5402" s="68" t="s">
        <v>2254</v>
      </c>
      <c r="AJ5402" s="67">
        <v>0</v>
      </c>
      <c r="AK5402" s="69">
        <v>-600000</v>
      </c>
    </row>
    <row r="5403" spans="30:37" ht="11.25" x14ac:dyDescent="0.2">
      <c r="AD5403" s="63">
        <v>36748</v>
      </c>
      <c r="AE5403" s="64">
        <v>36770</v>
      </c>
      <c r="AF5403" s="68" t="s">
        <v>462</v>
      </c>
      <c r="AG5403" s="66" t="s">
        <v>463</v>
      </c>
      <c r="AH5403" s="74">
        <v>4.45</v>
      </c>
      <c r="AI5403" s="68" t="s">
        <v>2254</v>
      </c>
      <c r="AJ5403" s="67">
        <v>0</v>
      </c>
      <c r="AK5403" s="69">
        <v>600000</v>
      </c>
    </row>
    <row r="5404" spans="30:37" ht="11.25" x14ac:dyDescent="0.2">
      <c r="AD5404" s="63">
        <v>36748</v>
      </c>
      <c r="AE5404" s="64">
        <v>36770</v>
      </c>
      <c r="AF5404" s="68" t="s">
        <v>462</v>
      </c>
      <c r="AG5404" s="66" t="s">
        <v>464</v>
      </c>
      <c r="AH5404" s="74">
        <v>4.41</v>
      </c>
      <c r="AI5404" s="68" t="s">
        <v>2254</v>
      </c>
      <c r="AJ5404" s="67">
        <v>0</v>
      </c>
      <c r="AK5404" s="69">
        <v>-450000</v>
      </c>
    </row>
    <row r="5405" spans="30:37" ht="11.25" x14ac:dyDescent="0.2">
      <c r="AD5405" s="63">
        <v>36748</v>
      </c>
      <c r="AE5405" s="64">
        <v>36770</v>
      </c>
      <c r="AF5405" s="68" t="s">
        <v>462</v>
      </c>
      <c r="AG5405" s="66" t="s">
        <v>465</v>
      </c>
      <c r="AH5405" s="74">
        <v>4.415</v>
      </c>
      <c r="AI5405" s="68" t="s">
        <v>2254</v>
      </c>
      <c r="AJ5405" s="67">
        <v>0</v>
      </c>
      <c r="AK5405" s="69">
        <v>-450000</v>
      </c>
    </row>
    <row r="5406" spans="30:37" ht="11.25" x14ac:dyDescent="0.2">
      <c r="AD5406" s="63">
        <v>36748</v>
      </c>
      <c r="AE5406" s="64">
        <v>36770</v>
      </c>
      <c r="AF5406" s="68" t="s">
        <v>462</v>
      </c>
      <c r="AG5406" s="66" t="s">
        <v>466</v>
      </c>
      <c r="AH5406" s="74">
        <v>4.375</v>
      </c>
      <c r="AI5406" s="68" t="s">
        <v>2254</v>
      </c>
      <c r="AJ5406" s="67">
        <v>0</v>
      </c>
      <c r="AK5406" s="69">
        <v>450000</v>
      </c>
    </row>
    <row r="5407" spans="30:37" ht="11.25" x14ac:dyDescent="0.2">
      <c r="AD5407" s="63">
        <v>36748</v>
      </c>
      <c r="AE5407" s="64">
        <v>36770</v>
      </c>
      <c r="AF5407" s="68" t="s">
        <v>462</v>
      </c>
      <c r="AG5407" s="66" t="s">
        <v>467</v>
      </c>
      <c r="AH5407" s="74">
        <v>4.3899999999999997</v>
      </c>
      <c r="AI5407" s="68" t="s">
        <v>2254</v>
      </c>
      <c r="AJ5407" s="67">
        <v>0</v>
      </c>
      <c r="AK5407" s="69">
        <v>450000</v>
      </c>
    </row>
    <row r="5408" spans="30:37" ht="11.25" x14ac:dyDescent="0.2">
      <c r="AD5408" s="63">
        <v>36748</v>
      </c>
      <c r="AE5408" s="64">
        <v>36770</v>
      </c>
      <c r="AF5408" s="68" t="s">
        <v>462</v>
      </c>
      <c r="AG5408" s="66" t="s">
        <v>468</v>
      </c>
      <c r="AH5408" s="74">
        <v>4.4349999999999996</v>
      </c>
      <c r="AI5408" s="68" t="s">
        <v>2254</v>
      </c>
      <c r="AJ5408" s="67">
        <v>0</v>
      </c>
      <c r="AK5408" s="69">
        <v>-150000</v>
      </c>
    </row>
    <row r="5409" spans="30:37" ht="11.25" x14ac:dyDescent="0.2">
      <c r="AD5409" s="63">
        <v>36748</v>
      </c>
      <c r="AE5409" s="64">
        <v>36770</v>
      </c>
      <c r="AF5409" s="68" t="s">
        <v>462</v>
      </c>
      <c r="AG5409" s="66" t="s">
        <v>469</v>
      </c>
      <c r="AH5409" s="74">
        <v>4.38</v>
      </c>
      <c r="AI5409" s="68" t="s">
        <v>2254</v>
      </c>
      <c r="AJ5409" s="67">
        <v>0</v>
      </c>
      <c r="AK5409" s="69">
        <v>150000</v>
      </c>
    </row>
    <row r="5410" spans="30:37" ht="11.25" x14ac:dyDescent="0.2">
      <c r="AD5410" s="63">
        <v>36748</v>
      </c>
      <c r="AE5410" s="64">
        <v>36770</v>
      </c>
      <c r="AF5410" s="68" t="s">
        <v>462</v>
      </c>
      <c r="AG5410" s="66" t="s">
        <v>470</v>
      </c>
      <c r="AH5410" s="74">
        <v>4.38</v>
      </c>
      <c r="AI5410" s="68" t="s">
        <v>2254</v>
      </c>
      <c r="AJ5410" s="67">
        <v>0</v>
      </c>
      <c r="AK5410" s="69">
        <v>300000</v>
      </c>
    </row>
    <row r="5411" spans="30:37" ht="11.25" x14ac:dyDescent="0.2">
      <c r="AD5411" s="63">
        <v>36748</v>
      </c>
      <c r="AE5411" s="64">
        <v>36770</v>
      </c>
      <c r="AF5411" s="68" t="s">
        <v>462</v>
      </c>
      <c r="AG5411" s="66" t="s">
        <v>471</v>
      </c>
      <c r="AH5411" s="74">
        <v>4.3899999999999997</v>
      </c>
      <c r="AI5411" s="68" t="s">
        <v>2254</v>
      </c>
      <c r="AJ5411" s="67">
        <v>0</v>
      </c>
      <c r="AK5411" s="69">
        <v>450000</v>
      </c>
    </row>
    <row r="5412" spans="30:37" ht="11.25" x14ac:dyDescent="0.2">
      <c r="AD5412" s="63">
        <v>36748</v>
      </c>
      <c r="AE5412" s="64">
        <v>36770</v>
      </c>
      <c r="AF5412" s="68" t="s">
        <v>462</v>
      </c>
      <c r="AG5412" s="66" t="s">
        <v>472</v>
      </c>
      <c r="AH5412" s="74">
        <v>4.3849999999999998</v>
      </c>
      <c r="AI5412" s="68" t="s">
        <v>2254</v>
      </c>
      <c r="AJ5412" s="67">
        <v>0</v>
      </c>
      <c r="AK5412" s="69">
        <v>150000</v>
      </c>
    </row>
    <row r="5413" spans="30:37" ht="11.25" x14ac:dyDescent="0.2">
      <c r="AD5413" s="63">
        <v>36748</v>
      </c>
      <c r="AE5413" s="64">
        <v>36770</v>
      </c>
      <c r="AF5413" s="68" t="s">
        <v>462</v>
      </c>
      <c r="AG5413" s="66" t="s">
        <v>473</v>
      </c>
      <c r="AH5413" s="74">
        <v>4.43</v>
      </c>
      <c r="AI5413" s="68" t="s">
        <v>2254</v>
      </c>
      <c r="AJ5413" s="67">
        <v>0</v>
      </c>
      <c r="AK5413" s="69">
        <v>450000</v>
      </c>
    </row>
    <row r="5414" spans="30:37" ht="11.25" x14ac:dyDescent="0.2">
      <c r="AD5414" s="63">
        <v>36748</v>
      </c>
      <c r="AE5414" s="64">
        <v>36770</v>
      </c>
      <c r="AF5414" s="68" t="s">
        <v>462</v>
      </c>
      <c r="AG5414" s="66" t="s">
        <v>474</v>
      </c>
      <c r="AH5414" s="74">
        <v>4.4349999999999996</v>
      </c>
      <c r="AI5414" s="68" t="s">
        <v>2254</v>
      </c>
      <c r="AJ5414" s="67">
        <v>0</v>
      </c>
      <c r="AK5414" s="69">
        <v>-1350000</v>
      </c>
    </row>
    <row r="5415" spans="30:37" ht="11.25" x14ac:dyDescent="0.2">
      <c r="AD5415" s="63">
        <v>36748</v>
      </c>
      <c r="AE5415" s="64">
        <v>36770</v>
      </c>
      <c r="AF5415" s="68" t="s">
        <v>462</v>
      </c>
      <c r="AG5415" s="66" t="s">
        <v>475</v>
      </c>
      <c r="AH5415" s="74">
        <v>4.4649999999999999</v>
      </c>
      <c r="AI5415" s="68" t="s">
        <v>2254</v>
      </c>
      <c r="AJ5415" s="67">
        <v>0</v>
      </c>
      <c r="AK5415" s="69">
        <v>-600000</v>
      </c>
    </row>
    <row r="5416" spans="30:37" ht="11.25" x14ac:dyDescent="0.2">
      <c r="AD5416" s="63">
        <v>36749</v>
      </c>
      <c r="AE5416" s="64">
        <v>36770</v>
      </c>
      <c r="AF5416" s="68" t="s">
        <v>5613</v>
      </c>
      <c r="AG5416" s="66" t="s">
        <v>5614</v>
      </c>
      <c r="AH5416" s="74">
        <v>4.41</v>
      </c>
      <c r="AI5416" s="68" t="s">
        <v>2254</v>
      </c>
      <c r="AJ5416" s="67">
        <v>0</v>
      </c>
      <c r="AK5416" s="69">
        <v>1000000</v>
      </c>
    </row>
    <row r="5417" spans="30:37" ht="11.25" x14ac:dyDescent="0.2">
      <c r="AD5417" s="63">
        <v>36749</v>
      </c>
      <c r="AE5417" s="64">
        <v>36770</v>
      </c>
      <c r="AF5417" s="68" t="s">
        <v>5613</v>
      </c>
      <c r="AG5417" s="66" t="s">
        <v>5615</v>
      </c>
      <c r="AH5417" s="74">
        <v>4.42</v>
      </c>
      <c r="AI5417" s="68" t="s">
        <v>2254</v>
      </c>
      <c r="AJ5417" s="67">
        <v>0</v>
      </c>
      <c r="AK5417" s="69">
        <v>-800000</v>
      </c>
    </row>
    <row r="5418" spans="30:37" ht="11.25" x14ac:dyDescent="0.2">
      <c r="AD5418" s="63">
        <v>36749</v>
      </c>
      <c r="AE5418" s="64">
        <v>36770</v>
      </c>
      <c r="AF5418" s="68" t="s">
        <v>5613</v>
      </c>
      <c r="AG5418" s="66" t="s">
        <v>5616</v>
      </c>
      <c r="AH5418" s="74">
        <v>4.4400000000000004</v>
      </c>
      <c r="AI5418" s="68" t="s">
        <v>2254</v>
      </c>
      <c r="AJ5418" s="67">
        <v>0</v>
      </c>
      <c r="AK5418" s="69">
        <v>600000</v>
      </c>
    </row>
    <row r="5419" spans="30:37" ht="11.25" x14ac:dyDescent="0.2">
      <c r="AD5419" s="63">
        <v>36749</v>
      </c>
      <c r="AE5419" s="64">
        <v>36770</v>
      </c>
      <c r="AF5419" s="68" t="s">
        <v>5613</v>
      </c>
      <c r="AG5419" s="66" t="s">
        <v>5617</v>
      </c>
      <c r="AH5419" s="74">
        <v>4.45</v>
      </c>
      <c r="AI5419" s="68" t="s">
        <v>2254</v>
      </c>
      <c r="AJ5419" s="67">
        <v>0</v>
      </c>
      <c r="AK5419" s="69">
        <v>150000</v>
      </c>
    </row>
    <row r="5420" spans="30:37" ht="11.25" x14ac:dyDescent="0.2">
      <c r="AD5420" s="63">
        <v>36749</v>
      </c>
      <c r="AE5420" s="64">
        <v>36770</v>
      </c>
      <c r="AF5420" s="68" t="s">
        <v>5613</v>
      </c>
      <c r="AG5420" s="66" t="s">
        <v>5618</v>
      </c>
      <c r="AH5420" s="74">
        <v>4.4400000000000004</v>
      </c>
      <c r="AI5420" s="68" t="s">
        <v>2254</v>
      </c>
      <c r="AJ5420" s="67">
        <v>0</v>
      </c>
      <c r="AK5420" s="69">
        <v>300000</v>
      </c>
    </row>
    <row r="5421" spans="30:37" ht="11.25" x14ac:dyDescent="0.2">
      <c r="AD5421" s="63">
        <v>36749</v>
      </c>
      <c r="AE5421" s="64">
        <v>36770</v>
      </c>
      <c r="AF5421" s="68" t="s">
        <v>5613</v>
      </c>
      <c r="AG5421" s="66" t="s">
        <v>5619</v>
      </c>
      <c r="AH5421" s="74">
        <v>4.4450000000000003</v>
      </c>
      <c r="AI5421" s="68" t="s">
        <v>2254</v>
      </c>
      <c r="AJ5421" s="67">
        <v>0</v>
      </c>
      <c r="AK5421" s="69">
        <v>300000</v>
      </c>
    </row>
    <row r="5422" spans="30:37" ht="11.25" x14ac:dyDescent="0.2">
      <c r="AD5422" s="63">
        <v>36749</v>
      </c>
      <c r="AE5422" s="64">
        <v>36770</v>
      </c>
      <c r="AF5422" s="68" t="s">
        <v>5613</v>
      </c>
      <c r="AG5422" s="66" t="s">
        <v>5620</v>
      </c>
      <c r="AH5422" s="74">
        <v>4.47</v>
      </c>
      <c r="AI5422" s="68" t="s">
        <v>2254</v>
      </c>
      <c r="AJ5422" s="67">
        <v>0</v>
      </c>
      <c r="AK5422" s="69">
        <v>300000</v>
      </c>
    </row>
    <row r="5423" spans="30:37" ht="11.25" x14ac:dyDescent="0.2">
      <c r="AD5423" s="63">
        <v>36749</v>
      </c>
      <c r="AE5423" s="64">
        <v>36770</v>
      </c>
      <c r="AF5423" s="68" t="s">
        <v>5613</v>
      </c>
      <c r="AG5423" s="66" t="s">
        <v>5621</v>
      </c>
      <c r="AH5423" s="74">
        <v>4.4550000000000001</v>
      </c>
      <c r="AI5423" s="68" t="s">
        <v>2254</v>
      </c>
      <c r="AJ5423" s="67">
        <v>0</v>
      </c>
      <c r="AK5423" s="69">
        <v>300000</v>
      </c>
    </row>
    <row r="5424" spans="30:37" ht="11.25" x14ac:dyDescent="0.2">
      <c r="AD5424" s="63">
        <v>36752</v>
      </c>
      <c r="AE5424" s="64">
        <v>36770</v>
      </c>
      <c r="AF5424" s="68" t="s">
        <v>5142</v>
      </c>
      <c r="AG5424" s="66" t="s">
        <v>5143</v>
      </c>
      <c r="AH5424" s="74">
        <v>4.33</v>
      </c>
      <c r="AI5424" s="68" t="s">
        <v>2254</v>
      </c>
      <c r="AJ5424" s="67">
        <v>0</v>
      </c>
      <c r="AK5424" s="69">
        <v>-1500000</v>
      </c>
    </row>
    <row r="5425" spans="30:37" ht="11.25" x14ac:dyDescent="0.2">
      <c r="AD5425" s="63">
        <v>36752</v>
      </c>
      <c r="AE5425" s="64">
        <v>36770</v>
      </c>
      <c r="AF5425" s="68" t="s">
        <v>5142</v>
      </c>
      <c r="AG5425" s="66" t="s">
        <v>5143</v>
      </c>
      <c r="AH5425" s="74">
        <v>4.3499999999999996</v>
      </c>
      <c r="AI5425" s="68" t="s">
        <v>2254</v>
      </c>
      <c r="AJ5425" s="67">
        <v>0</v>
      </c>
      <c r="AK5425" s="69">
        <v>-1000000</v>
      </c>
    </row>
    <row r="5426" spans="30:37" ht="11.25" x14ac:dyDescent="0.2">
      <c r="AD5426" s="63">
        <v>36752</v>
      </c>
      <c r="AE5426" s="64">
        <v>36770</v>
      </c>
      <c r="AF5426" s="68" t="s">
        <v>5142</v>
      </c>
      <c r="AG5426" s="66" t="s">
        <v>5143</v>
      </c>
      <c r="AH5426" s="74">
        <v>4.42</v>
      </c>
      <c r="AI5426" s="68" t="s">
        <v>2254</v>
      </c>
      <c r="AJ5426" s="67">
        <v>0</v>
      </c>
      <c r="AK5426" s="69">
        <v>2500000</v>
      </c>
    </row>
    <row r="5427" spans="30:37" ht="11.25" x14ac:dyDescent="0.2">
      <c r="AD5427" s="63">
        <v>36752</v>
      </c>
      <c r="AE5427" s="64">
        <v>36770</v>
      </c>
      <c r="AF5427" s="68" t="s">
        <v>5142</v>
      </c>
      <c r="AG5427" s="66" t="s">
        <v>5144</v>
      </c>
      <c r="AH5427" s="74">
        <v>4.3250000000000002</v>
      </c>
      <c r="AI5427" s="68" t="s">
        <v>2254</v>
      </c>
      <c r="AJ5427" s="67">
        <v>0</v>
      </c>
      <c r="AK5427" s="69">
        <v>450000</v>
      </c>
    </row>
    <row r="5428" spans="30:37" ht="11.25" x14ac:dyDescent="0.2">
      <c r="AD5428" s="63">
        <v>36752</v>
      </c>
      <c r="AE5428" s="64">
        <v>36770</v>
      </c>
      <c r="AF5428" s="68" t="s">
        <v>5142</v>
      </c>
      <c r="AG5428" s="66" t="s">
        <v>5145</v>
      </c>
      <c r="AH5428" s="74">
        <v>4.3449999999999998</v>
      </c>
      <c r="AI5428" s="68" t="s">
        <v>2254</v>
      </c>
      <c r="AJ5428" s="67">
        <v>0</v>
      </c>
      <c r="AK5428" s="69">
        <v>600000</v>
      </c>
    </row>
    <row r="5429" spans="30:37" ht="11.25" x14ac:dyDescent="0.2">
      <c r="AD5429" s="63">
        <v>36752</v>
      </c>
      <c r="AE5429" s="64">
        <v>36770</v>
      </c>
      <c r="AF5429" s="68" t="s">
        <v>5142</v>
      </c>
      <c r="AG5429" s="66" t="s">
        <v>5146</v>
      </c>
      <c r="AH5429" s="74">
        <v>4.3449999999999998</v>
      </c>
      <c r="AI5429" s="68" t="s">
        <v>2254</v>
      </c>
      <c r="AJ5429" s="67">
        <v>0</v>
      </c>
      <c r="AK5429" s="69">
        <v>300000</v>
      </c>
    </row>
    <row r="5430" spans="30:37" ht="11.25" x14ac:dyDescent="0.2">
      <c r="AD5430" s="63">
        <v>36752</v>
      </c>
      <c r="AE5430" s="64">
        <v>36770</v>
      </c>
      <c r="AF5430" s="68" t="s">
        <v>5142</v>
      </c>
      <c r="AG5430" s="66" t="s">
        <v>5147</v>
      </c>
      <c r="AH5430" s="74">
        <v>4.3899999999999997</v>
      </c>
      <c r="AI5430" s="68" t="s">
        <v>2254</v>
      </c>
      <c r="AJ5430" s="67">
        <v>0</v>
      </c>
      <c r="AK5430" s="69">
        <v>-150000</v>
      </c>
    </row>
    <row r="5431" spans="30:37" ht="11.25" x14ac:dyDescent="0.2">
      <c r="AD5431" s="63">
        <v>36752</v>
      </c>
      <c r="AE5431" s="64">
        <v>36770</v>
      </c>
      <c r="AF5431" s="68" t="s">
        <v>5142</v>
      </c>
      <c r="AG5431" s="66" t="s">
        <v>5148</v>
      </c>
      <c r="AH5431" s="74">
        <v>4.4050000000000002</v>
      </c>
      <c r="AI5431" s="68" t="s">
        <v>2254</v>
      </c>
      <c r="AJ5431" s="67">
        <v>0</v>
      </c>
      <c r="AK5431" s="69">
        <v>-600000</v>
      </c>
    </row>
    <row r="5432" spans="30:37" ht="11.25" x14ac:dyDescent="0.2">
      <c r="AD5432" s="63">
        <v>36752</v>
      </c>
      <c r="AE5432" s="64">
        <v>36770</v>
      </c>
      <c r="AF5432" s="68" t="s">
        <v>5142</v>
      </c>
      <c r="AG5432" s="66" t="s">
        <v>5149</v>
      </c>
      <c r="AH5432" s="74">
        <v>4.41</v>
      </c>
      <c r="AI5432" s="68" t="s">
        <v>2254</v>
      </c>
      <c r="AJ5432" s="67">
        <v>0</v>
      </c>
      <c r="AK5432" s="69">
        <v>-600000</v>
      </c>
    </row>
    <row r="5433" spans="30:37" ht="11.25" x14ac:dyDescent="0.2">
      <c r="AD5433" s="63">
        <v>36752</v>
      </c>
      <c r="AE5433" s="64">
        <v>36770</v>
      </c>
      <c r="AF5433" s="68" t="s">
        <v>5142</v>
      </c>
      <c r="AG5433" s="66" t="s">
        <v>5150</v>
      </c>
      <c r="AH5433" s="74">
        <v>4.3949999999999996</v>
      </c>
      <c r="AI5433" s="68" t="s">
        <v>2254</v>
      </c>
      <c r="AJ5433" s="67">
        <v>0</v>
      </c>
      <c r="AK5433" s="69">
        <v>-150000</v>
      </c>
    </row>
    <row r="5434" spans="30:37" ht="11.25" x14ac:dyDescent="0.2">
      <c r="AD5434" s="63">
        <v>36752</v>
      </c>
      <c r="AE5434" s="64">
        <v>36770</v>
      </c>
      <c r="AF5434" s="68" t="s">
        <v>5142</v>
      </c>
      <c r="AG5434" s="66" t="s">
        <v>5151</v>
      </c>
      <c r="AH5434" s="74">
        <v>4.3899999999999997</v>
      </c>
      <c r="AI5434" s="68" t="s">
        <v>2254</v>
      </c>
      <c r="AJ5434" s="67">
        <v>0</v>
      </c>
      <c r="AK5434" s="69">
        <v>150000</v>
      </c>
    </row>
    <row r="5435" spans="30:37" ht="11.25" x14ac:dyDescent="0.2">
      <c r="AD5435" s="63">
        <v>36753</v>
      </c>
      <c r="AE5435" s="64">
        <v>36770</v>
      </c>
      <c r="AF5435" s="68" t="s">
        <v>4549</v>
      </c>
      <c r="AG5435" s="66" t="s">
        <v>4550</v>
      </c>
      <c r="AH5435" s="74">
        <v>4.28</v>
      </c>
      <c r="AI5435" s="68" t="s">
        <v>2254</v>
      </c>
      <c r="AJ5435" s="67">
        <v>0</v>
      </c>
      <c r="AK5435" s="69">
        <v>2800000</v>
      </c>
    </row>
    <row r="5436" spans="30:37" ht="11.25" x14ac:dyDescent="0.2">
      <c r="AD5436" s="63">
        <v>36753</v>
      </c>
      <c r="AE5436" s="64">
        <v>36770</v>
      </c>
      <c r="AF5436" s="68" t="s">
        <v>4549</v>
      </c>
      <c r="AG5436" s="66" t="s">
        <v>4551</v>
      </c>
      <c r="AH5436" s="74">
        <v>4.2450000000000001</v>
      </c>
      <c r="AI5436" s="68" t="s">
        <v>2254</v>
      </c>
      <c r="AJ5436" s="67">
        <v>0</v>
      </c>
      <c r="AK5436" s="69">
        <v>-450000</v>
      </c>
    </row>
    <row r="5437" spans="30:37" ht="11.25" x14ac:dyDescent="0.2">
      <c r="AD5437" s="63">
        <v>36753</v>
      </c>
      <c r="AE5437" s="64">
        <v>36770</v>
      </c>
      <c r="AF5437" s="68" t="s">
        <v>4549</v>
      </c>
      <c r="AG5437" s="66" t="s">
        <v>4552</v>
      </c>
      <c r="AH5437" s="74">
        <v>4.2450000000000001</v>
      </c>
      <c r="AI5437" s="68" t="s">
        <v>2254</v>
      </c>
      <c r="AJ5437" s="67">
        <v>0</v>
      </c>
      <c r="AK5437" s="69">
        <v>-300000</v>
      </c>
    </row>
    <row r="5438" spans="30:37" ht="11.25" x14ac:dyDescent="0.2">
      <c r="AD5438" s="63">
        <v>36753</v>
      </c>
      <c r="AE5438" s="64">
        <v>36770</v>
      </c>
      <c r="AF5438" s="68" t="s">
        <v>4549</v>
      </c>
      <c r="AG5438" s="66" t="s">
        <v>4553</v>
      </c>
      <c r="AH5438" s="74">
        <v>4.25</v>
      </c>
      <c r="AI5438" s="68" t="s">
        <v>2254</v>
      </c>
      <c r="AJ5438" s="67">
        <v>0</v>
      </c>
      <c r="AK5438" s="69">
        <v>-450000</v>
      </c>
    </row>
    <row r="5439" spans="30:37" ht="11.25" x14ac:dyDescent="0.2">
      <c r="AD5439" s="63">
        <v>36753</v>
      </c>
      <c r="AE5439" s="64">
        <v>36770</v>
      </c>
      <c r="AF5439" s="68" t="s">
        <v>4549</v>
      </c>
      <c r="AG5439" s="66" t="s">
        <v>4554</v>
      </c>
      <c r="AH5439" s="74">
        <v>4.2450000000000001</v>
      </c>
      <c r="AI5439" s="68" t="s">
        <v>2254</v>
      </c>
      <c r="AJ5439" s="67">
        <v>0</v>
      </c>
      <c r="AK5439" s="69">
        <v>-450000</v>
      </c>
    </row>
    <row r="5440" spans="30:37" ht="11.25" x14ac:dyDescent="0.2">
      <c r="AD5440" s="63">
        <v>36753</v>
      </c>
      <c r="AE5440" s="64">
        <v>36770</v>
      </c>
      <c r="AF5440" s="68" t="s">
        <v>4549</v>
      </c>
      <c r="AG5440" s="66" t="s">
        <v>4555</v>
      </c>
      <c r="AH5440" s="74">
        <v>4.24</v>
      </c>
      <c r="AI5440" s="68" t="s">
        <v>2254</v>
      </c>
      <c r="AJ5440" s="67">
        <v>0</v>
      </c>
      <c r="AK5440" s="69">
        <v>-450000</v>
      </c>
    </row>
    <row r="5441" spans="30:37" ht="11.25" x14ac:dyDescent="0.2">
      <c r="AD5441" s="63">
        <v>36753</v>
      </c>
      <c r="AE5441" s="64">
        <v>36770</v>
      </c>
      <c r="AF5441" s="68" t="s">
        <v>4549</v>
      </c>
      <c r="AG5441" s="66" t="s">
        <v>4556</v>
      </c>
      <c r="AH5441" s="74">
        <v>4.2450000000000001</v>
      </c>
      <c r="AI5441" s="68" t="s">
        <v>2254</v>
      </c>
      <c r="AJ5441" s="67">
        <v>0</v>
      </c>
      <c r="AK5441" s="69">
        <v>-150000</v>
      </c>
    </row>
    <row r="5442" spans="30:37" ht="11.25" x14ac:dyDescent="0.2">
      <c r="AD5442" s="63">
        <v>36753</v>
      </c>
      <c r="AE5442" s="64">
        <v>36770</v>
      </c>
      <c r="AF5442" s="68" t="s">
        <v>4549</v>
      </c>
      <c r="AG5442" s="66" t="s">
        <v>4557</v>
      </c>
      <c r="AH5442" s="74">
        <v>4.26</v>
      </c>
      <c r="AI5442" s="68" t="s">
        <v>2254</v>
      </c>
      <c r="AJ5442" s="67">
        <v>0</v>
      </c>
      <c r="AK5442" s="69">
        <v>-450000</v>
      </c>
    </row>
    <row r="5443" spans="30:37" ht="11.25" x14ac:dyDescent="0.2">
      <c r="AD5443" s="63">
        <v>36753</v>
      </c>
      <c r="AE5443" s="64">
        <v>36770</v>
      </c>
      <c r="AF5443" s="68" t="s">
        <v>4549</v>
      </c>
      <c r="AG5443" s="66" t="s">
        <v>4558</v>
      </c>
      <c r="AH5443" s="74">
        <v>4.2549999999999999</v>
      </c>
      <c r="AI5443" s="68" t="s">
        <v>2254</v>
      </c>
      <c r="AJ5443" s="67">
        <v>0</v>
      </c>
      <c r="AK5443" s="69">
        <v>-450000</v>
      </c>
    </row>
    <row r="5444" spans="30:37" ht="11.25" x14ac:dyDescent="0.2">
      <c r="AD5444" s="63">
        <v>36753</v>
      </c>
      <c r="AE5444" s="64">
        <v>36770</v>
      </c>
      <c r="AF5444" s="68" t="s">
        <v>4549</v>
      </c>
      <c r="AG5444" s="66" t="s">
        <v>4559</v>
      </c>
      <c r="AH5444" s="74">
        <v>4.2549999999999999</v>
      </c>
      <c r="AI5444" s="68" t="s">
        <v>2254</v>
      </c>
      <c r="AJ5444" s="67">
        <v>0</v>
      </c>
      <c r="AK5444" s="69">
        <v>-450000</v>
      </c>
    </row>
    <row r="5445" spans="30:37" ht="11.25" x14ac:dyDescent="0.2">
      <c r="AD5445" s="63">
        <v>36753</v>
      </c>
      <c r="AE5445" s="64">
        <v>36770</v>
      </c>
      <c r="AF5445" s="68" t="s">
        <v>4549</v>
      </c>
      <c r="AG5445" s="66" t="s">
        <v>4560</v>
      </c>
      <c r="AH5445" s="74">
        <v>4.22</v>
      </c>
      <c r="AI5445" s="68" t="s">
        <v>2254</v>
      </c>
      <c r="AJ5445" s="67">
        <v>0</v>
      </c>
      <c r="AK5445" s="69">
        <v>-300000</v>
      </c>
    </row>
    <row r="5446" spans="30:37" ht="11.25" x14ac:dyDescent="0.2">
      <c r="AD5446" s="63">
        <v>36753</v>
      </c>
      <c r="AE5446" s="64">
        <v>36770</v>
      </c>
      <c r="AF5446" s="68" t="s">
        <v>4549</v>
      </c>
      <c r="AG5446" s="66" t="s">
        <v>4561</v>
      </c>
      <c r="AH5446" s="74">
        <v>4.24</v>
      </c>
      <c r="AI5446" s="68" t="s">
        <v>2254</v>
      </c>
      <c r="AJ5446" s="67">
        <v>0</v>
      </c>
      <c r="AK5446" s="69">
        <v>-300000</v>
      </c>
    </row>
    <row r="5447" spans="30:37" ht="11.25" x14ac:dyDescent="0.2">
      <c r="AD5447" s="63">
        <v>36753</v>
      </c>
      <c r="AE5447" s="64">
        <v>36770</v>
      </c>
      <c r="AF5447" s="68" t="s">
        <v>4549</v>
      </c>
      <c r="AG5447" s="66" t="s">
        <v>4562</v>
      </c>
      <c r="AH5447" s="74">
        <v>4.24</v>
      </c>
      <c r="AI5447" s="68" t="s">
        <v>2254</v>
      </c>
      <c r="AJ5447" s="67">
        <v>0</v>
      </c>
      <c r="AK5447" s="69">
        <v>-300000</v>
      </c>
    </row>
    <row r="5448" spans="30:37" ht="11.25" x14ac:dyDescent="0.2">
      <c r="AD5448" s="63">
        <v>36753</v>
      </c>
      <c r="AE5448" s="64">
        <v>36770</v>
      </c>
      <c r="AF5448" s="68" t="s">
        <v>4549</v>
      </c>
      <c r="AG5448" s="66" t="s">
        <v>4563</v>
      </c>
      <c r="AH5448" s="74">
        <v>4.2350000000000003</v>
      </c>
      <c r="AI5448" s="68" t="s">
        <v>2254</v>
      </c>
      <c r="AJ5448" s="67">
        <v>0</v>
      </c>
      <c r="AK5448" s="69">
        <v>-300000</v>
      </c>
    </row>
    <row r="5449" spans="30:37" ht="11.25" x14ac:dyDescent="0.2">
      <c r="AD5449" s="63">
        <v>36753</v>
      </c>
      <c r="AE5449" s="64">
        <v>36770</v>
      </c>
      <c r="AF5449" s="68" t="s">
        <v>4549</v>
      </c>
      <c r="AG5449" s="66" t="s">
        <v>4564</v>
      </c>
      <c r="AH5449" s="74">
        <v>4.24</v>
      </c>
      <c r="AI5449" s="68" t="s">
        <v>2254</v>
      </c>
      <c r="AJ5449" s="67">
        <v>0</v>
      </c>
      <c r="AK5449" s="69">
        <v>-300000</v>
      </c>
    </row>
    <row r="5450" spans="30:37" ht="11.25" x14ac:dyDescent="0.2">
      <c r="AD5450" s="63">
        <v>36753</v>
      </c>
      <c r="AE5450" s="64">
        <v>36770</v>
      </c>
      <c r="AF5450" s="68" t="s">
        <v>4549</v>
      </c>
      <c r="AG5450" s="66" t="s">
        <v>3989</v>
      </c>
      <c r="AH5450" s="74">
        <v>4.2750000000000004</v>
      </c>
      <c r="AI5450" s="68" t="s">
        <v>2254</v>
      </c>
      <c r="AJ5450" s="67">
        <v>0</v>
      </c>
      <c r="AK5450" s="69">
        <v>-1000000</v>
      </c>
    </row>
    <row r="5451" spans="30:37" ht="11.25" x14ac:dyDescent="0.2">
      <c r="AD5451" s="63">
        <v>36753</v>
      </c>
      <c r="AE5451" s="64">
        <v>36770</v>
      </c>
      <c r="AF5451" s="68" t="s">
        <v>4549</v>
      </c>
      <c r="AG5451" s="66" t="s">
        <v>3989</v>
      </c>
      <c r="AH5451" s="74">
        <v>4.26</v>
      </c>
      <c r="AI5451" s="68" t="s">
        <v>2254</v>
      </c>
      <c r="AJ5451" s="67">
        <v>0</v>
      </c>
      <c r="AK5451" s="69">
        <v>-1000000</v>
      </c>
    </row>
    <row r="5452" spans="30:37" ht="11.25" x14ac:dyDescent="0.2">
      <c r="AD5452" s="63">
        <v>36753</v>
      </c>
      <c r="AE5452" s="64">
        <v>36770</v>
      </c>
      <c r="AF5452" s="68" t="s">
        <v>4549</v>
      </c>
      <c r="AG5452" s="66" t="s">
        <v>3989</v>
      </c>
      <c r="AH5452" s="74">
        <v>4.2549999999999999</v>
      </c>
      <c r="AI5452" s="68" t="s">
        <v>2254</v>
      </c>
      <c r="AJ5452" s="67">
        <v>0</v>
      </c>
      <c r="AK5452" s="69">
        <v>-1000000</v>
      </c>
    </row>
    <row r="5453" spans="30:37" ht="11.25" x14ac:dyDescent="0.2">
      <c r="AD5453" s="63">
        <v>36753</v>
      </c>
      <c r="AE5453" s="64">
        <v>36770</v>
      </c>
      <c r="AF5453" s="68" t="s">
        <v>4549</v>
      </c>
      <c r="AG5453" s="66" t="s">
        <v>3990</v>
      </c>
      <c r="AH5453" s="74">
        <v>4.25</v>
      </c>
      <c r="AI5453" s="68" t="s">
        <v>2254</v>
      </c>
      <c r="AJ5453" s="67">
        <v>0</v>
      </c>
      <c r="AK5453" s="69">
        <v>-300000</v>
      </c>
    </row>
    <row r="5454" spans="30:37" ht="11.25" x14ac:dyDescent="0.2">
      <c r="AD5454" s="63">
        <v>36754</v>
      </c>
      <c r="AE5454" s="64">
        <v>36770</v>
      </c>
      <c r="AF5454" s="68" t="s">
        <v>3339</v>
      </c>
      <c r="AG5454" s="66" t="s">
        <v>3342</v>
      </c>
      <c r="AH5454" s="74">
        <v>4.4175000000000004</v>
      </c>
      <c r="AI5454" s="68" t="s">
        <v>2254</v>
      </c>
      <c r="AJ5454" s="67">
        <v>0</v>
      </c>
      <c r="AK5454" s="69">
        <v>-1000000</v>
      </c>
    </row>
    <row r="5455" spans="30:37" ht="11.25" x14ac:dyDescent="0.2">
      <c r="AD5455" s="63">
        <v>36754</v>
      </c>
      <c r="AE5455" s="64">
        <v>36770</v>
      </c>
      <c r="AF5455" s="68" t="s">
        <v>3339</v>
      </c>
      <c r="AG5455" s="66" t="s">
        <v>3343</v>
      </c>
      <c r="AH5455" s="74">
        <v>4.37</v>
      </c>
      <c r="AI5455" s="68" t="s">
        <v>2254</v>
      </c>
      <c r="AJ5455" s="67">
        <v>0</v>
      </c>
      <c r="AK5455" s="69">
        <v>-450000</v>
      </c>
    </row>
    <row r="5456" spans="30:37" ht="11.25" x14ac:dyDescent="0.2">
      <c r="AD5456" s="63">
        <v>36754</v>
      </c>
      <c r="AE5456" s="64">
        <v>36770</v>
      </c>
      <c r="AF5456" s="68" t="s">
        <v>3339</v>
      </c>
      <c r="AG5456" s="66" t="s">
        <v>3344</v>
      </c>
      <c r="AH5456" s="74">
        <v>4.37</v>
      </c>
      <c r="AI5456" s="68" t="s">
        <v>2254</v>
      </c>
      <c r="AJ5456" s="67">
        <v>0</v>
      </c>
      <c r="AK5456" s="69">
        <v>-600000</v>
      </c>
    </row>
    <row r="5457" spans="30:37" ht="11.25" x14ac:dyDescent="0.2">
      <c r="AD5457" s="63">
        <v>36754</v>
      </c>
      <c r="AE5457" s="64">
        <v>36770</v>
      </c>
      <c r="AF5457" s="68" t="s">
        <v>3339</v>
      </c>
      <c r="AG5457" s="66" t="s">
        <v>3345</v>
      </c>
      <c r="AH5457" s="74">
        <v>4.37</v>
      </c>
      <c r="AI5457" s="68" t="s">
        <v>2254</v>
      </c>
      <c r="AJ5457" s="67">
        <v>0</v>
      </c>
      <c r="AK5457" s="69">
        <v>-150000</v>
      </c>
    </row>
    <row r="5458" spans="30:37" ht="11.25" x14ac:dyDescent="0.2">
      <c r="AD5458" s="63">
        <v>36754</v>
      </c>
      <c r="AE5458" s="64">
        <v>36770</v>
      </c>
      <c r="AF5458" s="68" t="s">
        <v>3339</v>
      </c>
      <c r="AG5458" s="66" t="s">
        <v>3346</v>
      </c>
      <c r="AH5458" s="74">
        <v>4.2949999999999999</v>
      </c>
      <c r="AI5458" s="68" t="s">
        <v>2254</v>
      </c>
      <c r="AJ5458" s="67">
        <v>0</v>
      </c>
      <c r="AK5458" s="69">
        <v>450000</v>
      </c>
    </row>
    <row r="5459" spans="30:37" ht="11.25" x14ac:dyDescent="0.2">
      <c r="AD5459" s="63">
        <v>36754</v>
      </c>
      <c r="AE5459" s="64">
        <v>36770</v>
      </c>
      <c r="AF5459" s="68" t="s">
        <v>3339</v>
      </c>
      <c r="AG5459" s="66" t="s">
        <v>3347</v>
      </c>
      <c r="AH5459" s="74">
        <v>4.29</v>
      </c>
      <c r="AI5459" s="68" t="s">
        <v>2254</v>
      </c>
      <c r="AJ5459" s="67">
        <v>0</v>
      </c>
      <c r="AK5459" s="69">
        <v>300000</v>
      </c>
    </row>
    <row r="5460" spans="30:37" ht="11.25" x14ac:dyDescent="0.2">
      <c r="AD5460" s="63">
        <v>36754</v>
      </c>
      <c r="AE5460" s="64">
        <v>36770</v>
      </c>
      <c r="AF5460" s="68" t="s">
        <v>3339</v>
      </c>
      <c r="AG5460" s="66" t="s">
        <v>3348</v>
      </c>
      <c r="AH5460" s="74">
        <v>4.29</v>
      </c>
      <c r="AI5460" s="68" t="s">
        <v>2254</v>
      </c>
      <c r="AJ5460" s="67">
        <v>0</v>
      </c>
      <c r="AK5460" s="69">
        <v>450000</v>
      </c>
    </row>
    <row r="5461" spans="30:37" ht="11.25" x14ac:dyDescent="0.2">
      <c r="AD5461" s="63">
        <v>36754</v>
      </c>
      <c r="AE5461" s="64">
        <v>36770</v>
      </c>
      <c r="AF5461" s="68" t="s">
        <v>3339</v>
      </c>
      <c r="AG5461" s="66" t="s">
        <v>3349</v>
      </c>
      <c r="AH5461" s="74">
        <v>4.2850000000000001</v>
      </c>
      <c r="AI5461" s="68" t="s">
        <v>2254</v>
      </c>
      <c r="AJ5461" s="67">
        <v>0</v>
      </c>
      <c r="AK5461" s="69">
        <v>450000</v>
      </c>
    </row>
    <row r="5462" spans="30:37" ht="11.25" x14ac:dyDescent="0.2">
      <c r="AD5462" s="63">
        <v>36754</v>
      </c>
      <c r="AE5462" s="64">
        <v>36770</v>
      </c>
      <c r="AF5462" s="68" t="s">
        <v>3339</v>
      </c>
      <c r="AG5462" s="66" t="s">
        <v>3350</v>
      </c>
      <c r="AH5462" s="74">
        <v>4.2549999999999999</v>
      </c>
      <c r="AI5462" s="68" t="s">
        <v>2254</v>
      </c>
      <c r="AJ5462" s="67">
        <v>0</v>
      </c>
      <c r="AK5462" s="69">
        <v>-300000</v>
      </c>
    </row>
    <row r="5463" spans="30:37" ht="11.25" x14ac:dyDescent="0.2">
      <c r="AD5463" s="63">
        <v>36754</v>
      </c>
      <c r="AE5463" s="64">
        <v>36770</v>
      </c>
      <c r="AF5463" s="68" t="s">
        <v>3339</v>
      </c>
      <c r="AG5463" s="66" t="s">
        <v>3351</v>
      </c>
      <c r="AH5463" s="74">
        <v>4.29</v>
      </c>
      <c r="AI5463" s="68" t="s">
        <v>2254</v>
      </c>
      <c r="AJ5463" s="67">
        <v>0</v>
      </c>
      <c r="AK5463" s="69">
        <v>-450000</v>
      </c>
    </row>
    <row r="5464" spans="30:37" ht="11.25" x14ac:dyDescent="0.2">
      <c r="AD5464" s="63">
        <v>36754</v>
      </c>
      <c r="AE5464" s="64">
        <v>36770</v>
      </c>
      <c r="AF5464" s="68" t="s">
        <v>3339</v>
      </c>
      <c r="AG5464" s="66" t="s">
        <v>3352</v>
      </c>
      <c r="AH5464" s="74">
        <v>4.2649999999999997</v>
      </c>
      <c r="AI5464" s="68" t="s">
        <v>2254</v>
      </c>
      <c r="AJ5464" s="67">
        <v>0</v>
      </c>
      <c r="AK5464" s="69">
        <v>-300000</v>
      </c>
    </row>
    <row r="5465" spans="30:37" ht="11.25" x14ac:dyDescent="0.2">
      <c r="AD5465" s="63">
        <v>36754</v>
      </c>
      <c r="AE5465" s="64">
        <v>36770</v>
      </c>
      <c r="AF5465" s="68" t="s">
        <v>3339</v>
      </c>
      <c r="AG5465" s="66" t="s">
        <v>3353</v>
      </c>
      <c r="AH5465" s="74">
        <v>4.2649999999999997</v>
      </c>
      <c r="AI5465" s="68" t="s">
        <v>2254</v>
      </c>
      <c r="AJ5465" s="67">
        <v>0</v>
      </c>
      <c r="AK5465" s="69">
        <v>-600000</v>
      </c>
    </row>
    <row r="5466" spans="30:37" ht="11.25" x14ac:dyDescent="0.2">
      <c r="AD5466" s="63">
        <v>36754</v>
      </c>
      <c r="AE5466" s="64">
        <v>36770</v>
      </c>
      <c r="AF5466" s="68" t="s">
        <v>3339</v>
      </c>
      <c r="AG5466" s="66" t="s">
        <v>3354</v>
      </c>
      <c r="AH5466" s="74">
        <v>4.2699999999999996</v>
      </c>
      <c r="AI5466" s="68" t="s">
        <v>2254</v>
      </c>
      <c r="AJ5466" s="67">
        <v>0</v>
      </c>
      <c r="AK5466" s="69">
        <v>-300000</v>
      </c>
    </row>
    <row r="5467" spans="30:37" ht="11.25" x14ac:dyDescent="0.2">
      <c r="AD5467" s="63">
        <v>36754</v>
      </c>
      <c r="AE5467" s="64">
        <v>36770</v>
      </c>
      <c r="AF5467" s="68" t="s">
        <v>3339</v>
      </c>
      <c r="AG5467" s="66" t="s">
        <v>3355</v>
      </c>
      <c r="AH5467" s="74">
        <v>4.25</v>
      </c>
      <c r="AI5467" s="68" t="s">
        <v>2254</v>
      </c>
      <c r="AJ5467" s="67">
        <v>0</v>
      </c>
      <c r="AK5467" s="69">
        <v>-300000</v>
      </c>
    </row>
    <row r="5468" spans="30:37" ht="11.25" x14ac:dyDescent="0.2">
      <c r="AD5468" s="63">
        <v>36754</v>
      </c>
      <c r="AE5468" s="64">
        <v>36770</v>
      </c>
      <c r="AF5468" s="68" t="s">
        <v>3339</v>
      </c>
      <c r="AG5468" s="66" t="s">
        <v>3356</v>
      </c>
      <c r="AH5468" s="74">
        <v>4.26</v>
      </c>
      <c r="AI5468" s="68" t="s">
        <v>2254</v>
      </c>
      <c r="AJ5468" s="67">
        <v>0</v>
      </c>
      <c r="AK5468" s="69">
        <v>-150000</v>
      </c>
    </row>
    <row r="5469" spans="30:37" ht="11.25" x14ac:dyDescent="0.2">
      <c r="AD5469" s="63">
        <v>36754</v>
      </c>
      <c r="AE5469" s="64">
        <v>36770</v>
      </c>
      <c r="AF5469" s="68" t="s">
        <v>3339</v>
      </c>
      <c r="AG5469" s="66" t="s">
        <v>3357</v>
      </c>
      <c r="AH5469" s="74">
        <v>4.2</v>
      </c>
      <c r="AI5469" s="68" t="s">
        <v>2254</v>
      </c>
      <c r="AJ5469" s="67">
        <v>0</v>
      </c>
      <c r="AK5469" s="69">
        <v>450000</v>
      </c>
    </row>
    <row r="5470" spans="30:37" ht="11.25" x14ac:dyDescent="0.2">
      <c r="AD5470" s="63">
        <v>36754</v>
      </c>
      <c r="AE5470" s="64">
        <v>36770</v>
      </c>
      <c r="AF5470" s="68" t="s">
        <v>3339</v>
      </c>
      <c r="AG5470" s="66" t="s">
        <v>3358</v>
      </c>
      <c r="AH5470" s="74">
        <v>4.2</v>
      </c>
      <c r="AI5470" s="68" t="s">
        <v>2254</v>
      </c>
      <c r="AJ5470" s="67">
        <v>0</v>
      </c>
      <c r="AK5470" s="69">
        <v>300000</v>
      </c>
    </row>
    <row r="5471" spans="30:37" ht="11.25" x14ac:dyDescent="0.2">
      <c r="AD5471" s="63">
        <v>36755</v>
      </c>
      <c r="AE5471" s="64">
        <v>36770</v>
      </c>
      <c r="AF5471" s="68" t="s">
        <v>2678</v>
      </c>
      <c r="AG5471" s="66" t="s">
        <v>2679</v>
      </c>
      <c r="AH5471" s="74">
        <v>4.3949999999999996</v>
      </c>
      <c r="AI5471" s="68" t="s">
        <v>2254</v>
      </c>
      <c r="AJ5471" s="67">
        <v>0</v>
      </c>
      <c r="AK5471" s="69">
        <v>-1000000</v>
      </c>
    </row>
    <row r="5472" spans="30:37" ht="11.25" x14ac:dyDescent="0.2">
      <c r="AD5472" s="63">
        <v>36755</v>
      </c>
      <c r="AE5472" s="64">
        <v>36770</v>
      </c>
      <c r="AF5472" s="68" t="s">
        <v>2678</v>
      </c>
      <c r="AG5472" s="66" t="s">
        <v>2680</v>
      </c>
      <c r="AH5472" s="74">
        <v>4.4349999999999996</v>
      </c>
      <c r="AI5472" s="68" t="s">
        <v>2254</v>
      </c>
      <c r="AJ5472" s="67">
        <v>0</v>
      </c>
      <c r="AK5472" s="69">
        <v>300000</v>
      </c>
    </row>
    <row r="5473" spans="30:37" ht="11.25" x14ac:dyDescent="0.2">
      <c r="AD5473" s="63">
        <v>36755</v>
      </c>
      <c r="AE5473" s="64">
        <v>36770</v>
      </c>
      <c r="AF5473" s="68" t="s">
        <v>2678</v>
      </c>
      <c r="AG5473" s="66" t="s">
        <v>2681</v>
      </c>
      <c r="AH5473" s="74">
        <v>4.46</v>
      </c>
      <c r="AI5473" s="68" t="s">
        <v>2254</v>
      </c>
      <c r="AJ5473" s="67">
        <v>0</v>
      </c>
      <c r="AK5473" s="69">
        <v>450000</v>
      </c>
    </row>
    <row r="5474" spans="30:37" ht="11.25" x14ac:dyDescent="0.2">
      <c r="AD5474" s="63">
        <v>36755</v>
      </c>
      <c r="AE5474" s="64">
        <v>36770</v>
      </c>
      <c r="AF5474" s="68" t="s">
        <v>2678</v>
      </c>
      <c r="AG5474" s="66" t="s">
        <v>2682</v>
      </c>
      <c r="AH5474" s="74">
        <v>4.4050000000000002</v>
      </c>
      <c r="AI5474" s="68" t="s">
        <v>2254</v>
      </c>
      <c r="AJ5474" s="67">
        <v>0</v>
      </c>
      <c r="AK5474" s="69">
        <v>600000</v>
      </c>
    </row>
    <row r="5475" spans="30:37" ht="11.25" x14ac:dyDescent="0.2">
      <c r="AD5475" s="63">
        <v>36755</v>
      </c>
      <c r="AE5475" s="64">
        <v>36770</v>
      </c>
      <c r="AF5475" s="68" t="s">
        <v>2678</v>
      </c>
      <c r="AG5475" s="66" t="s">
        <v>2683</v>
      </c>
      <c r="AH5475" s="74">
        <v>4.4050000000000002</v>
      </c>
      <c r="AI5475" s="68" t="s">
        <v>2254</v>
      </c>
      <c r="AJ5475" s="67">
        <v>0</v>
      </c>
      <c r="AK5475" s="69">
        <v>300000</v>
      </c>
    </row>
    <row r="5476" spans="30:37" ht="11.25" x14ac:dyDescent="0.2">
      <c r="AD5476" s="63">
        <v>36755</v>
      </c>
      <c r="AE5476" s="64">
        <v>36770</v>
      </c>
      <c r="AF5476" s="68" t="s">
        <v>2678</v>
      </c>
      <c r="AG5476" s="66" t="s">
        <v>2684</v>
      </c>
      <c r="AH5476" s="74">
        <v>4.4050000000000002</v>
      </c>
      <c r="AI5476" s="68" t="s">
        <v>2254</v>
      </c>
      <c r="AJ5476" s="67">
        <v>0</v>
      </c>
      <c r="AK5476" s="69">
        <v>450000</v>
      </c>
    </row>
    <row r="5477" spans="30:37" ht="11.25" x14ac:dyDescent="0.2">
      <c r="AD5477" s="63">
        <v>36755</v>
      </c>
      <c r="AE5477" s="64">
        <v>36770</v>
      </c>
      <c r="AF5477" s="68" t="s">
        <v>2678</v>
      </c>
      <c r="AG5477" s="66" t="s">
        <v>2685</v>
      </c>
      <c r="AH5477" s="74">
        <v>4.4050000000000002</v>
      </c>
      <c r="AI5477" s="68" t="s">
        <v>2254</v>
      </c>
      <c r="AJ5477" s="67">
        <v>0</v>
      </c>
      <c r="AK5477" s="69">
        <v>300000</v>
      </c>
    </row>
    <row r="5478" spans="30:37" ht="11.25" x14ac:dyDescent="0.2">
      <c r="AD5478" s="63">
        <v>36756</v>
      </c>
      <c r="AE5478" s="64">
        <v>36770</v>
      </c>
      <c r="AF5478" s="68" t="s">
        <v>1401</v>
      </c>
      <c r="AG5478" s="66" t="s">
        <v>1402</v>
      </c>
      <c r="AH5478" s="74">
        <v>4.4050000000000002</v>
      </c>
      <c r="AI5478" s="68" t="s">
        <v>2254</v>
      </c>
      <c r="AJ5478" s="67">
        <v>0</v>
      </c>
      <c r="AK5478" s="69">
        <v>750000</v>
      </c>
    </row>
    <row r="5479" spans="30:37" ht="11.25" x14ac:dyDescent="0.2">
      <c r="AD5479" s="63">
        <v>36756</v>
      </c>
      <c r="AE5479" s="64">
        <v>36770</v>
      </c>
      <c r="AF5479" s="68" t="s">
        <v>1401</v>
      </c>
      <c r="AG5479" s="66" t="s">
        <v>1403</v>
      </c>
      <c r="AH5479" s="74">
        <v>4.4249999999999998</v>
      </c>
      <c r="AI5479" s="68" t="s">
        <v>2254</v>
      </c>
      <c r="AJ5479" s="67">
        <v>0</v>
      </c>
      <c r="AK5479" s="69">
        <v>600000</v>
      </c>
    </row>
    <row r="5480" spans="30:37" ht="11.25" x14ac:dyDescent="0.2">
      <c r="AD5480" s="63">
        <v>36756</v>
      </c>
      <c r="AE5480" s="64">
        <v>36770</v>
      </c>
      <c r="AF5480" s="68" t="s">
        <v>1401</v>
      </c>
      <c r="AG5480" s="66" t="s">
        <v>1404</v>
      </c>
      <c r="AH5480" s="74">
        <v>4.43</v>
      </c>
      <c r="AI5480" s="68" t="s">
        <v>2254</v>
      </c>
      <c r="AJ5480" s="67">
        <v>0</v>
      </c>
      <c r="AK5480" s="69">
        <v>600000</v>
      </c>
    </row>
    <row r="5481" spans="30:37" ht="11.25" x14ac:dyDescent="0.2">
      <c r="AD5481" s="63">
        <v>36756</v>
      </c>
      <c r="AE5481" s="64">
        <v>36770</v>
      </c>
      <c r="AF5481" s="68" t="s">
        <v>1401</v>
      </c>
      <c r="AG5481" s="66" t="s">
        <v>1405</v>
      </c>
      <c r="AH5481" s="74">
        <v>4.46</v>
      </c>
      <c r="AI5481" s="68" t="s">
        <v>2254</v>
      </c>
      <c r="AJ5481" s="67">
        <v>0</v>
      </c>
      <c r="AK5481" s="69">
        <v>300000</v>
      </c>
    </row>
    <row r="5482" spans="30:37" ht="11.25" x14ac:dyDescent="0.2">
      <c r="AD5482" s="63">
        <v>36756</v>
      </c>
      <c r="AE5482" s="64">
        <v>36770</v>
      </c>
      <c r="AF5482" s="68" t="s">
        <v>1401</v>
      </c>
      <c r="AG5482" s="66" t="s">
        <v>1406</v>
      </c>
      <c r="AH5482" s="74">
        <v>4.4450000000000003</v>
      </c>
      <c r="AI5482" s="68" t="s">
        <v>2254</v>
      </c>
      <c r="AJ5482" s="67">
        <v>0</v>
      </c>
      <c r="AK5482" s="69">
        <v>300000</v>
      </c>
    </row>
    <row r="5483" spans="30:37" ht="11.25" x14ac:dyDescent="0.2">
      <c r="AD5483" s="63">
        <v>36756</v>
      </c>
      <c r="AE5483" s="64">
        <v>36770</v>
      </c>
      <c r="AF5483" s="68" t="s">
        <v>1401</v>
      </c>
      <c r="AG5483" s="66" t="s">
        <v>1407</v>
      </c>
      <c r="AH5483" s="74">
        <v>4.43</v>
      </c>
      <c r="AI5483" s="68" t="s">
        <v>2254</v>
      </c>
      <c r="AJ5483" s="67">
        <v>0</v>
      </c>
      <c r="AK5483" s="69">
        <v>450000</v>
      </c>
    </row>
    <row r="5484" spans="30:37" ht="11.25" x14ac:dyDescent="0.2">
      <c r="AD5484" s="63">
        <v>36756</v>
      </c>
      <c r="AE5484" s="64">
        <v>36770</v>
      </c>
      <c r="AF5484" s="68" t="s">
        <v>1401</v>
      </c>
      <c r="AG5484" s="66" t="s">
        <v>1408</v>
      </c>
      <c r="AH5484" s="74">
        <v>4.4450000000000003</v>
      </c>
      <c r="AI5484" s="68" t="s">
        <v>2254</v>
      </c>
      <c r="AJ5484" s="67">
        <v>0</v>
      </c>
      <c r="AK5484" s="69">
        <v>300000</v>
      </c>
    </row>
    <row r="5485" spans="30:37" ht="11.25" x14ac:dyDescent="0.2">
      <c r="AD5485" s="63">
        <v>36756</v>
      </c>
      <c r="AE5485" s="64">
        <v>36770</v>
      </c>
      <c r="AF5485" s="68" t="s">
        <v>1401</v>
      </c>
      <c r="AG5485" s="66" t="s">
        <v>1409</v>
      </c>
      <c r="AH5485" s="74">
        <v>4.4400000000000004</v>
      </c>
      <c r="AI5485" s="68" t="s">
        <v>2254</v>
      </c>
      <c r="AJ5485" s="67">
        <v>0</v>
      </c>
      <c r="AK5485" s="69">
        <v>300000</v>
      </c>
    </row>
    <row r="5486" spans="30:37" ht="11.25" x14ac:dyDescent="0.2">
      <c r="AD5486" s="63">
        <v>36756</v>
      </c>
      <c r="AE5486" s="64">
        <v>36770</v>
      </c>
      <c r="AF5486" s="68" t="s">
        <v>1401</v>
      </c>
      <c r="AG5486" s="66" t="s">
        <v>1410</v>
      </c>
      <c r="AH5486" s="74">
        <v>4.4450000000000003</v>
      </c>
      <c r="AI5486" s="68" t="s">
        <v>2254</v>
      </c>
      <c r="AJ5486" s="67">
        <v>0</v>
      </c>
      <c r="AK5486" s="69">
        <v>300000</v>
      </c>
    </row>
    <row r="5487" spans="30:37" ht="11.25" x14ac:dyDescent="0.2">
      <c r="AD5487" s="63">
        <v>36759</v>
      </c>
      <c r="AE5487" s="64">
        <v>36770</v>
      </c>
      <c r="AF5487" s="68" t="s">
        <v>571</v>
      </c>
      <c r="AG5487" s="66" t="s">
        <v>572</v>
      </c>
      <c r="AH5487" s="74">
        <v>4.5599999999999996</v>
      </c>
      <c r="AI5487" s="68" t="s">
        <v>2254</v>
      </c>
      <c r="AJ5487" s="67">
        <v>0</v>
      </c>
      <c r="AK5487" s="69">
        <v>-1000000</v>
      </c>
    </row>
    <row r="5488" spans="30:37" ht="11.25" x14ac:dyDescent="0.2">
      <c r="AD5488" s="63">
        <v>36759</v>
      </c>
      <c r="AE5488" s="64">
        <v>36770</v>
      </c>
      <c r="AF5488" s="68" t="s">
        <v>571</v>
      </c>
      <c r="AG5488" s="66" t="s">
        <v>573</v>
      </c>
      <c r="AH5488" s="74">
        <v>4.6950000000000003</v>
      </c>
      <c r="AI5488" s="68" t="s">
        <v>2254</v>
      </c>
      <c r="AJ5488" s="67">
        <v>0</v>
      </c>
      <c r="AK5488" s="69">
        <v>150000</v>
      </c>
    </row>
    <row r="5489" spans="30:37" ht="11.25" x14ac:dyDescent="0.2">
      <c r="AD5489" s="63">
        <v>36759</v>
      </c>
      <c r="AE5489" s="64">
        <v>36770</v>
      </c>
      <c r="AF5489" s="68" t="s">
        <v>571</v>
      </c>
      <c r="AG5489" s="66" t="s">
        <v>574</v>
      </c>
      <c r="AH5489" s="74">
        <v>4.71</v>
      </c>
      <c r="AI5489" s="68" t="s">
        <v>2254</v>
      </c>
      <c r="AJ5489" s="67">
        <v>0</v>
      </c>
      <c r="AK5489" s="69">
        <v>450000</v>
      </c>
    </row>
    <row r="5490" spans="30:37" ht="11.25" x14ac:dyDescent="0.2">
      <c r="AD5490" s="63">
        <v>36759</v>
      </c>
      <c r="AE5490" s="64">
        <v>36770</v>
      </c>
      <c r="AF5490" s="68" t="s">
        <v>571</v>
      </c>
      <c r="AG5490" s="66" t="s">
        <v>575</v>
      </c>
      <c r="AH5490" s="74">
        <v>4.72</v>
      </c>
      <c r="AI5490" s="68" t="s">
        <v>2254</v>
      </c>
      <c r="AJ5490" s="67">
        <v>0</v>
      </c>
      <c r="AK5490" s="69">
        <v>150000</v>
      </c>
    </row>
    <row r="5491" spans="30:37" ht="11.25" x14ac:dyDescent="0.2">
      <c r="AD5491" s="63">
        <v>36759</v>
      </c>
      <c r="AE5491" s="64">
        <v>36770</v>
      </c>
      <c r="AF5491" s="68" t="s">
        <v>571</v>
      </c>
      <c r="AG5491" s="66" t="s">
        <v>576</v>
      </c>
      <c r="AH5491" s="74">
        <v>4.72</v>
      </c>
      <c r="AI5491" s="68" t="s">
        <v>2254</v>
      </c>
      <c r="AJ5491" s="67">
        <v>0</v>
      </c>
      <c r="AK5491" s="69">
        <v>150000</v>
      </c>
    </row>
    <row r="5492" spans="30:37" ht="11.25" x14ac:dyDescent="0.2">
      <c r="AD5492" s="63">
        <v>36759</v>
      </c>
      <c r="AE5492" s="64">
        <v>36770</v>
      </c>
      <c r="AF5492" s="68" t="s">
        <v>571</v>
      </c>
      <c r="AG5492" s="66" t="s">
        <v>577</v>
      </c>
      <c r="AH5492" s="74">
        <v>4.665</v>
      </c>
      <c r="AI5492" s="68" t="s">
        <v>2254</v>
      </c>
      <c r="AJ5492" s="67">
        <v>0</v>
      </c>
      <c r="AK5492" s="69">
        <v>600000</v>
      </c>
    </row>
    <row r="5493" spans="30:37" ht="11.25" x14ac:dyDescent="0.2">
      <c r="AD5493" s="63">
        <v>36759</v>
      </c>
      <c r="AE5493" s="64">
        <v>36770</v>
      </c>
      <c r="AF5493" s="68" t="s">
        <v>571</v>
      </c>
      <c r="AG5493" s="66" t="s">
        <v>631</v>
      </c>
      <c r="AH5493" s="74">
        <v>4.53</v>
      </c>
      <c r="AI5493" s="68" t="s">
        <v>2254</v>
      </c>
      <c r="AJ5493" s="67">
        <v>0</v>
      </c>
      <c r="AK5493" s="69">
        <v>450000</v>
      </c>
    </row>
    <row r="5494" spans="30:37" ht="11.25" x14ac:dyDescent="0.2">
      <c r="AD5494" s="63">
        <v>36759</v>
      </c>
      <c r="AE5494" s="64">
        <v>36770</v>
      </c>
      <c r="AF5494" s="68" t="s">
        <v>571</v>
      </c>
      <c r="AG5494" s="66" t="s">
        <v>632</v>
      </c>
      <c r="AH5494" s="74">
        <v>4.54</v>
      </c>
      <c r="AI5494" s="68" t="s">
        <v>2254</v>
      </c>
      <c r="AJ5494" s="67">
        <v>0</v>
      </c>
      <c r="AK5494" s="69">
        <v>450000</v>
      </c>
    </row>
    <row r="5495" spans="30:37" ht="11.25" x14ac:dyDescent="0.2">
      <c r="AD5495" s="63">
        <v>36759</v>
      </c>
      <c r="AE5495" s="64">
        <v>36770</v>
      </c>
      <c r="AF5495" s="68" t="s">
        <v>571</v>
      </c>
      <c r="AG5495" s="66" t="s">
        <v>633</v>
      </c>
      <c r="AH5495" s="74">
        <v>4.5350000000000001</v>
      </c>
      <c r="AI5495" s="68" t="s">
        <v>2254</v>
      </c>
      <c r="AJ5495" s="67">
        <v>0</v>
      </c>
      <c r="AK5495" s="69">
        <v>300000</v>
      </c>
    </row>
    <row r="5496" spans="30:37" ht="11.25" x14ac:dyDescent="0.2">
      <c r="AD5496" s="63">
        <v>36759</v>
      </c>
      <c r="AE5496" s="64">
        <v>36770</v>
      </c>
      <c r="AF5496" s="68" t="s">
        <v>571</v>
      </c>
      <c r="AG5496" s="66" t="s">
        <v>634</v>
      </c>
      <c r="AH5496" s="74">
        <v>4.53</v>
      </c>
      <c r="AI5496" s="68" t="s">
        <v>2254</v>
      </c>
      <c r="AJ5496" s="67">
        <v>0</v>
      </c>
      <c r="AK5496" s="69">
        <v>300000</v>
      </c>
    </row>
    <row r="5497" spans="30:37" ht="11.25" x14ac:dyDescent="0.2">
      <c r="AD5497" s="63">
        <v>36760</v>
      </c>
      <c r="AE5497" s="64">
        <v>36770</v>
      </c>
      <c r="AF5497" s="68" t="s">
        <v>5579</v>
      </c>
      <c r="AG5497" s="66" t="s">
        <v>5608</v>
      </c>
      <c r="AH5497" s="74">
        <v>4.5650000000000004</v>
      </c>
      <c r="AI5497" s="68" t="s">
        <v>2254</v>
      </c>
      <c r="AJ5497" s="67">
        <v>0</v>
      </c>
      <c r="AK5497" s="69">
        <v>300000</v>
      </c>
    </row>
    <row r="5498" spans="30:37" ht="11.25" x14ac:dyDescent="0.2">
      <c r="AD5498" s="63">
        <v>36760</v>
      </c>
      <c r="AE5498" s="64">
        <v>36770</v>
      </c>
      <c r="AF5498" s="68" t="s">
        <v>5579</v>
      </c>
      <c r="AG5498" s="66" t="s">
        <v>5580</v>
      </c>
      <c r="AH5498" s="74">
        <v>4.5049999999999999</v>
      </c>
      <c r="AI5498" s="68" t="s">
        <v>2254</v>
      </c>
      <c r="AJ5498" s="67">
        <v>0</v>
      </c>
      <c r="AK5498" s="69">
        <v>300000</v>
      </c>
    </row>
    <row r="5499" spans="30:37" ht="11.25" x14ac:dyDescent="0.2">
      <c r="AD5499" s="63">
        <v>36760</v>
      </c>
      <c r="AE5499" s="64">
        <v>36770</v>
      </c>
      <c r="AF5499" s="68" t="s">
        <v>5579</v>
      </c>
      <c r="AG5499" s="66" t="s">
        <v>5581</v>
      </c>
      <c r="AH5499" s="74">
        <v>4.53</v>
      </c>
      <c r="AI5499" s="68" t="s">
        <v>2254</v>
      </c>
      <c r="AJ5499" s="67">
        <v>0</v>
      </c>
      <c r="AK5499" s="69">
        <v>-450000</v>
      </c>
    </row>
    <row r="5500" spans="30:37" ht="11.25" x14ac:dyDescent="0.2">
      <c r="AD5500" s="63">
        <v>36760</v>
      </c>
      <c r="AE5500" s="64">
        <v>36770</v>
      </c>
      <c r="AF5500" s="68" t="s">
        <v>5579</v>
      </c>
      <c r="AG5500" s="66" t="s">
        <v>5582</v>
      </c>
      <c r="AH5500" s="74">
        <v>4.5449999999999999</v>
      </c>
      <c r="AI5500" s="68" t="s">
        <v>2254</v>
      </c>
      <c r="AJ5500" s="67">
        <v>0</v>
      </c>
      <c r="AK5500" s="69">
        <v>-1000000</v>
      </c>
    </row>
    <row r="5501" spans="30:37" ht="11.25" x14ac:dyDescent="0.2">
      <c r="AD5501" s="63">
        <v>36760</v>
      </c>
      <c r="AE5501" s="64">
        <v>36770</v>
      </c>
      <c r="AF5501" s="68" t="s">
        <v>5579</v>
      </c>
      <c r="AG5501" s="66" t="s">
        <v>5583</v>
      </c>
      <c r="AH5501" s="74">
        <v>4.68</v>
      </c>
      <c r="AI5501" s="68" t="s">
        <v>2254</v>
      </c>
      <c r="AJ5501" s="67">
        <v>0</v>
      </c>
      <c r="AK5501" s="69">
        <v>1500000</v>
      </c>
    </row>
    <row r="5502" spans="30:37" ht="11.25" x14ac:dyDescent="0.2">
      <c r="AD5502" s="63">
        <v>36760</v>
      </c>
      <c r="AE5502" s="64">
        <v>36770</v>
      </c>
      <c r="AF5502" s="68" t="s">
        <v>5579</v>
      </c>
      <c r="AG5502" s="66" t="s">
        <v>5584</v>
      </c>
      <c r="AH5502" s="74">
        <v>4.55</v>
      </c>
      <c r="AI5502" s="68" t="s">
        <v>2254</v>
      </c>
      <c r="AJ5502" s="67">
        <v>0</v>
      </c>
      <c r="AK5502" s="69">
        <v>-450000</v>
      </c>
    </row>
    <row r="5503" spans="30:37" ht="11.25" x14ac:dyDescent="0.2">
      <c r="AD5503" s="63">
        <v>36760</v>
      </c>
      <c r="AE5503" s="64">
        <v>36770</v>
      </c>
      <c r="AF5503" s="68" t="s">
        <v>5579</v>
      </c>
      <c r="AG5503" s="66" t="s">
        <v>5585</v>
      </c>
      <c r="AH5503" s="74">
        <v>4.55</v>
      </c>
      <c r="AI5503" s="68" t="s">
        <v>2254</v>
      </c>
      <c r="AJ5503" s="67">
        <v>0</v>
      </c>
      <c r="AK5503" s="69">
        <v>-300000</v>
      </c>
    </row>
    <row r="5504" spans="30:37" ht="11.25" x14ac:dyDescent="0.2">
      <c r="AD5504" s="63">
        <v>36760</v>
      </c>
      <c r="AE5504" s="64">
        <v>36770</v>
      </c>
      <c r="AF5504" s="68" t="s">
        <v>5579</v>
      </c>
      <c r="AG5504" s="66" t="s">
        <v>5586</v>
      </c>
      <c r="AH5504" s="74">
        <v>4.55</v>
      </c>
      <c r="AI5504" s="68" t="s">
        <v>2254</v>
      </c>
      <c r="AJ5504" s="67">
        <v>0</v>
      </c>
      <c r="AK5504" s="69">
        <v>-300000</v>
      </c>
    </row>
    <row r="5505" spans="30:37" ht="11.25" x14ac:dyDescent="0.2">
      <c r="AD5505" s="63">
        <v>36760</v>
      </c>
      <c r="AE5505" s="64">
        <v>36770</v>
      </c>
      <c r="AF5505" s="68" t="s">
        <v>5579</v>
      </c>
      <c r="AG5505" s="66" t="s">
        <v>5587</v>
      </c>
      <c r="AH5505" s="74">
        <v>4.5549999999999997</v>
      </c>
      <c r="AI5505" s="68" t="s">
        <v>2254</v>
      </c>
      <c r="AJ5505" s="67">
        <v>0</v>
      </c>
      <c r="AK5505" s="69">
        <v>-300000</v>
      </c>
    </row>
    <row r="5506" spans="30:37" ht="11.25" x14ac:dyDescent="0.2">
      <c r="AD5506" s="63">
        <v>36760</v>
      </c>
      <c r="AE5506" s="64">
        <v>36770</v>
      </c>
      <c r="AF5506" s="68" t="s">
        <v>5579</v>
      </c>
      <c r="AG5506" s="66" t="s">
        <v>5588</v>
      </c>
      <c r="AH5506" s="74">
        <v>4.55</v>
      </c>
      <c r="AI5506" s="68" t="s">
        <v>2254</v>
      </c>
      <c r="AJ5506" s="67">
        <v>0</v>
      </c>
      <c r="AK5506" s="69">
        <v>-450000</v>
      </c>
    </row>
    <row r="5507" spans="30:37" ht="11.25" x14ac:dyDescent="0.2">
      <c r="AD5507" s="63">
        <v>36760</v>
      </c>
      <c r="AE5507" s="64">
        <v>36770</v>
      </c>
      <c r="AF5507" s="68" t="s">
        <v>5579</v>
      </c>
      <c r="AG5507" s="66" t="s">
        <v>5589</v>
      </c>
      <c r="AH5507" s="74">
        <v>4.5549999999999997</v>
      </c>
      <c r="AI5507" s="68" t="s">
        <v>2254</v>
      </c>
      <c r="AJ5507" s="67">
        <v>0</v>
      </c>
      <c r="AK5507" s="69">
        <v>-450000</v>
      </c>
    </row>
    <row r="5508" spans="30:37" ht="11.25" x14ac:dyDescent="0.2">
      <c r="AD5508" s="63">
        <v>36760</v>
      </c>
      <c r="AE5508" s="64">
        <v>36770</v>
      </c>
      <c r="AF5508" s="68" t="s">
        <v>5579</v>
      </c>
      <c r="AG5508" s="66" t="s">
        <v>5590</v>
      </c>
      <c r="AH5508" s="74">
        <v>4.5650000000000004</v>
      </c>
      <c r="AI5508" s="68" t="s">
        <v>2254</v>
      </c>
      <c r="AJ5508" s="67">
        <v>0</v>
      </c>
      <c r="AK5508" s="69">
        <v>-450000</v>
      </c>
    </row>
    <row r="5509" spans="30:37" ht="11.25" x14ac:dyDescent="0.2">
      <c r="AD5509" s="63">
        <v>36760</v>
      </c>
      <c r="AE5509" s="64">
        <v>36770</v>
      </c>
      <c r="AF5509" s="68" t="s">
        <v>5579</v>
      </c>
      <c r="AG5509" s="66" t="s">
        <v>5591</v>
      </c>
      <c r="AH5509" s="74">
        <v>4.5750000000000002</v>
      </c>
      <c r="AI5509" s="68" t="s">
        <v>2254</v>
      </c>
      <c r="AJ5509" s="67">
        <v>0</v>
      </c>
      <c r="AK5509" s="69">
        <v>-450000</v>
      </c>
    </row>
    <row r="5510" spans="30:37" ht="11.25" x14ac:dyDescent="0.2">
      <c r="AD5510" s="63">
        <v>36760</v>
      </c>
      <c r="AE5510" s="64">
        <v>36770</v>
      </c>
      <c r="AF5510" s="68" t="s">
        <v>5579</v>
      </c>
      <c r="AG5510" s="66" t="s">
        <v>5592</v>
      </c>
      <c r="AH5510" s="74">
        <v>4.5949999999999998</v>
      </c>
      <c r="AI5510" s="68" t="s">
        <v>2254</v>
      </c>
      <c r="AJ5510" s="67">
        <v>0</v>
      </c>
      <c r="AK5510" s="69">
        <v>-150000</v>
      </c>
    </row>
    <row r="5511" spans="30:37" ht="11.25" x14ac:dyDescent="0.2">
      <c r="AD5511" s="63">
        <v>36760</v>
      </c>
      <c r="AE5511" s="64">
        <v>36770</v>
      </c>
      <c r="AF5511" s="68" t="s">
        <v>5579</v>
      </c>
      <c r="AG5511" s="66" t="s">
        <v>5593</v>
      </c>
      <c r="AH5511" s="74">
        <v>4.6050000000000004</v>
      </c>
      <c r="AI5511" s="68" t="s">
        <v>2254</v>
      </c>
      <c r="AJ5511" s="67">
        <v>0</v>
      </c>
      <c r="AK5511" s="69">
        <v>-300000</v>
      </c>
    </row>
    <row r="5512" spans="30:37" ht="11.25" x14ac:dyDescent="0.2">
      <c r="AD5512" s="63">
        <v>36760</v>
      </c>
      <c r="AE5512" s="64">
        <v>36770</v>
      </c>
      <c r="AF5512" s="68" t="s">
        <v>5579</v>
      </c>
      <c r="AG5512" s="66" t="s">
        <v>5594</v>
      </c>
      <c r="AH5512" s="74">
        <v>4.6150000000000002</v>
      </c>
      <c r="AI5512" s="68" t="s">
        <v>2254</v>
      </c>
      <c r="AJ5512" s="67">
        <v>0</v>
      </c>
      <c r="AK5512" s="69">
        <v>-300000</v>
      </c>
    </row>
    <row r="5513" spans="30:37" ht="11.25" x14ac:dyDescent="0.2">
      <c r="AD5513" s="63">
        <v>36760</v>
      </c>
      <c r="AE5513" s="64">
        <v>36770</v>
      </c>
      <c r="AF5513" s="68" t="s">
        <v>5579</v>
      </c>
      <c r="AG5513" s="66" t="s">
        <v>5595</v>
      </c>
      <c r="AH5513" s="74">
        <v>4.63</v>
      </c>
      <c r="AI5513" s="68" t="s">
        <v>2254</v>
      </c>
      <c r="AJ5513" s="67">
        <v>0</v>
      </c>
      <c r="AK5513" s="69">
        <v>-300000</v>
      </c>
    </row>
    <row r="5514" spans="30:37" ht="11.25" x14ac:dyDescent="0.2">
      <c r="AD5514" s="63">
        <v>36760</v>
      </c>
      <c r="AE5514" s="64">
        <v>36770</v>
      </c>
      <c r="AF5514" s="68" t="s">
        <v>5579</v>
      </c>
      <c r="AG5514" s="66" t="s">
        <v>5596</v>
      </c>
      <c r="AH5514" s="74">
        <v>4.6399999999999997</v>
      </c>
      <c r="AI5514" s="68" t="s">
        <v>2254</v>
      </c>
      <c r="AJ5514" s="67">
        <v>0</v>
      </c>
      <c r="AK5514" s="69">
        <v>-450000</v>
      </c>
    </row>
    <row r="5515" spans="30:37" ht="11.25" x14ac:dyDescent="0.2">
      <c r="AD5515" s="63">
        <v>36760</v>
      </c>
      <c r="AE5515" s="64">
        <v>36770</v>
      </c>
      <c r="AF5515" s="68" t="s">
        <v>5579</v>
      </c>
      <c r="AG5515" s="66" t="s">
        <v>5597</v>
      </c>
      <c r="AH5515" s="74">
        <v>4.7450000000000001</v>
      </c>
      <c r="AI5515" s="68" t="s">
        <v>2254</v>
      </c>
      <c r="AJ5515" s="67">
        <v>0</v>
      </c>
      <c r="AK5515" s="69">
        <v>300000</v>
      </c>
    </row>
    <row r="5516" spans="30:37" ht="11.25" x14ac:dyDescent="0.2">
      <c r="AD5516" s="63">
        <v>36760</v>
      </c>
      <c r="AE5516" s="64">
        <v>36770</v>
      </c>
      <c r="AF5516" s="68" t="s">
        <v>5579</v>
      </c>
      <c r="AG5516" s="66" t="s">
        <v>5598</v>
      </c>
      <c r="AH5516" s="74">
        <v>4.7850000000000001</v>
      </c>
      <c r="AI5516" s="68" t="s">
        <v>2254</v>
      </c>
      <c r="AJ5516" s="67">
        <v>0</v>
      </c>
      <c r="AK5516" s="69">
        <v>300000</v>
      </c>
    </row>
    <row r="5517" spans="30:37" ht="11.25" x14ac:dyDescent="0.2">
      <c r="AD5517" s="63">
        <v>36760</v>
      </c>
      <c r="AE5517" s="64">
        <v>36770</v>
      </c>
      <c r="AF5517" s="68" t="s">
        <v>5579</v>
      </c>
      <c r="AG5517" s="66" t="s">
        <v>5599</v>
      </c>
      <c r="AH5517" s="74">
        <v>4.7750000000000004</v>
      </c>
      <c r="AI5517" s="68" t="s">
        <v>2254</v>
      </c>
      <c r="AJ5517" s="67">
        <v>0</v>
      </c>
      <c r="AK5517" s="69">
        <v>150000</v>
      </c>
    </row>
    <row r="5518" spans="30:37" ht="11.25" x14ac:dyDescent="0.2">
      <c r="AD5518" s="63">
        <v>36760</v>
      </c>
      <c r="AE5518" s="64">
        <v>36770</v>
      </c>
      <c r="AF5518" s="68" t="s">
        <v>5579</v>
      </c>
      <c r="AG5518" s="66" t="s">
        <v>5600</v>
      </c>
      <c r="AH5518" s="74">
        <v>4.82</v>
      </c>
      <c r="AI5518" s="68" t="s">
        <v>2254</v>
      </c>
      <c r="AJ5518" s="67">
        <v>0</v>
      </c>
      <c r="AK5518" s="69">
        <v>300000</v>
      </c>
    </row>
    <row r="5519" spans="30:37" ht="11.25" x14ac:dyDescent="0.2">
      <c r="AD5519" s="63">
        <v>36760</v>
      </c>
      <c r="AE5519" s="64">
        <v>36770</v>
      </c>
      <c r="AF5519" s="68" t="s">
        <v>5579</v>
      </c>
      <c r="AG5519" s="66" t="s">
        <v>5601</v>
      </c>
      <c r="AH5519" s="74">
        <v>4.83</v>
      </c>
      <c r="AI5519" s="68" t="s">
        <v>2254</v>
      </c>
      <c r="AJ5519" s="67">
        <v>0</v>
      </c>
      <c r="AK5519" s="69">
        <v>300000</v>
      </c>
    </row>
    <row r="5520" spans="30:37" ht="11.25" x14ac:dyDescent="0.2">
      <c r="AD5520" s="63">
        <v>36760</v>
      </c>
      <c r="AE5520" s="64">
        <v>36770</v>
      </c>
      <c r="AF5520" s="68" t="s">
        <v>5579</v>
      </c>
      <c r="AG5520" s="66" t="s">
        <v>5602</v>
      </c>
      <c r="AH5520" s="74">
        <v>4.84</v>
      </c>
      <c r="AI5520" s="68" t="s">
        <v>2254</v>
      </c>
      <c r="AJ5520" s="67">
        <v>0</v>
      </c>
      <c r="AK5520" s="69">
        <v>300000</v>
      </c>
    </row>
    <row r="5521" spans="30:37" ht="11.25" x14ac:dyDescent="0.2">
      <c r="AD5521" s="63">
        <v>36760</v>
      </c>
      <c r="AE5521" s="64">
        <v>36770</v>
      </c>
      <c r="AF5521" s="68" t="s">
        <v>5579</v>
      </c>
      <c r="AG5521" s="66" t="s">
        <v>5603</v>
      </c>
      <c r="AH5521" s="74">
        <v>4.8449999999999998</v>
      </c>
      <c r="AI5521" s="68" t="s">
        <v>2254</v>
      </c>
      <c r="AJ5521" s="67">
        <v>0</v>
      </c>
      <c r="AK5521" s="69">
        <v>300000</v>
      </c>
    </row>
    <row r="5522" spans="30:37" ht="11.25" x14ac:dyDescent="0.2">
      <c r="AD5522" s="63">
        <v>36761</v>
      </c>
      <c r="AE5522" s="64">
        <v>36770</v>
      </c>
      <c r="AF5522" s="68" t="s">
        <v>4919</v>
      </c>
      <c r="AG5522" s="66" t="s">
        <v>4920</v>
      </c>
      <c r="AH5522" s="74">
        <v>4.6150000000000002</v>
      </c>
      <c r="AI5522" s="68" t="s">
        <v>2254</v>
      </c>
      <c r="AJ5522" s="67">
        <v>0</v>
      </c>
      <c r="AK5522" s="69">
        <v>-4500000</v>
      </c>
    </row>
    <row r="5523" spans="30:37" ht="11.25" x14ac:dyDescent="0.2">
      <c r="AD5523" s="63">
        <v>36761</v>
      </c>
      <c r="AE5523" s="64">
        <v>36770</v>
      </c>
      <c r="AF5523" s="68" t="s">
        <v>4919</v>
      </c>
      <c r="AG5523" s="66" t="s">
        <v>4921</v>
      </c>
      <c r="AH5523" s="74">
        <v>4.62</v>
      </c>
      <c r="AI5523" s="68" t="s">
        <v>2254</v>
      </c>
      <c r="AJ5523" s="67">
        <v>0</v>
      </c>
      <c r="AK5523" s="69">
        <v>300000</v>
      </c>
    </row>
    <row r="5524" spans="30:37" ht="11.25" x14ac:dyDescent="0.2">
      <c r="AD5524" s="63">
        <v>36761</v>
      </c>
      <c r="AE5524" s="64">
        <v>36770</v>
      </c>
      <c r="AF5524" s="68" t="s">
        <v>4919</v>
      </c>
      <c r="AG5524" s="66" t="s">
        <v>4922</v>
      </c>
      <c r="AH5524" s="74">
        <v>4.5949999999999998</v>
      </c>
      <c r="AI5524" s="68" t="s">
        <v>2254</v>
      </c>
      <c r="AJ5524" s="67">
        <v>0</v>
      </c>
      <c r="AK5524" s="69">
        <v>150000</v>
      </c>
    </row>
    <row r="5525" spans="30:37" ht="11.25" x14ac:dyDescent="0.2">
      <c r="AD5525" s="63">
        <v>36761</v>
      </c>
      <c r="AE5525" s="64">
        <v>36770</v>
      </c>
      <c r="AF5525" s="68" t="s">
        <v>4919</v>
      </c>
      <c r="AG5525" s="66" t="s">
        <v>4923</v>
      </c>
      <c r="AH5525" s="74">
        <v>4.62</v>
      </c>
      <c r="AI5525" s="68" t="s">
        <v>2254</v>
      </c>
      <c r="AJ5525" s="67">
        <v>0</v>
      </c>
      <c r="AK5525" s="69">
        <v>450000</v>
      </c>
    </row>
    <row r="5526" spans="30:37" ht="11.25" x14ac:dyDescent="0.2">
      <c r="AD5526" s="63">
        <v>36761</v>
      </c>
      <c r="AE5526" s="64">
        <v>36770</v>
      </c>
      <c r="AF5526" s="68" t="s">
        <v>4919</v>
      </c>
      <c r="AG5526" s="66" t="s">
        <v>4924</v>
      </c>
      <c r="AH5526" s="74">
        <v>4.72</v>
      </c>
      <c r="AI5526" s="68" t="s">
        <v>2254</v>
      </c>
      <c r="AJ5526" s="67">
        <v>0</v>
      </c>
      <c r="AK5526" s="69">
        <v>600000</v>
      </c>
    </row>
    <row r="5527" spans="30:37" ht="11.25" x14ac:dyDescent="0.2">
      <c r="AD5527" s="63">
        <v>36761</v>
      </c>
      <c r="AE5527" s="64">
        <v>36770</v>
      </c>
      <c r="AF5527" s="68" t="s">
        <v>4919</v>
      </c>
      <c r="AG5527" s="66" t="s">
        <v>4925</v>
      </c>
      <c r="AH5527" s="74">
        <v>4.7300000000000004</v>
      </c>
      <c r="AI5527" s="68" t="s">
        <v>2254</v>
      </c>
      <c r="AJ5527" s="67">
        <v>0</v>
      </c>
      <c r="AK5527" s="69">
        <v>-600000</v>
      </c>
    </row>
    <row r="5528" spans="30:37" ht="11.25" x14ac:dyDescent="0.2">
      <c r="AD5528" s="63">
        <v>36761</v>
      </c>
      <c r="AE5528" s="64">
        <v>36770</v>
      </c>
      <c r="AF5528" s="68" t="s">
        <v>4919</v>
      </c>
      <c r="AG5528" s="66" t="s">
        <v>4926</v>
      </c>
      <c r="AH5528" s="74">
        <v>4.6950000000000003</v>
      </c>
      <c r="AI5528" s="68" t="s">
        <v>2254</v>
      </c>
      <c r="AJ5528" s="67">
        <v>0</v>
      </c>
      <c r="AK5528" s="69">
        <v>450000</v>
      </c>
    </row>
    <row r="5529" spans="30:37" ht="11.25" x14ac:dyDescent="0.2">
      <c r="AD5529" s="63">
        <v>36761</v>
      </c>
      <c r="AE5529" s="64">
        <v>36770</v>
      </c>
      <c r="AF5529" s="68" t="s">
        <v>4919</v>
      </c>
      <c r="AG5529" s="66" t="s">
        <v>4959</v>
      </c>
      <c r="AH5529" s="74">
        <v>4.67</v>
      </c>
      <c r="AI5529" s="68" t="s">
        <v>2254</v>
      </c>
      <c r="AJ5529" s="67">
        <v>0</v>
      </c>
      <c r="AK5529" s="69">
        <v>600000</v>
      </c>
    </row>
    <row r="5530" spans="30:37" ht="11.25" x14ac:dyDescent="0.2">
      <c r="AD5530" s="63">
        <v>36761</v>
      </c>
      <c r="AE5530" s="64">
        <v>36770</v>
      </c>
      <c r="AF5530" s="68" t="s">
        <v>4919</v>
      </c>
      <c r="AG5530" s="66" t="s">
        <v>4960</v>
      </c>
      <c r="AH5530" s="74">
        <v>4.66</v>
      </c>
      <c r="AI5530" s="68" t="s">
        <v>2254</v>
      </c>
      <c r="AJ5530" s="67">
        <v>0</v>
      </c>
      <c r="AK5530" s="69">
        <v>300000</v>
      </c>
    </row>
    <row r="5531" spans="30:37" ht="11.25" x14ac:dyDescent="0.2">
      <c r="AD5531" s="63">
        <v>36761</v>
      </c>
      <c r="AE5531" s="64">
        <v>36770</v>
      </c>
      <c r="AF5531" s="68" t="s">
        <v>4919</v>
      </c>
      <c r="AG5531" s="66" t="s">
        <v>4961</v>
      </c>
      <c r="AH5531" s="74">
        <v>4.66</v>
      </c>
      <c r="AI5531" s="68" t="s">
        <v>2254</v>
      </c>
      <c r="AJ5531" s="67">
        <v>0</v>
      </c>
      <c r="AK5531" s="69">
        <v>300000</v>
      </c>
    </row>
    <row r="5532" spans="30:37" ht="11.25" x14ac:dyDescent="0.2">
      <c r="AD5532" s="63">
        <v>36761</v>
      </c>
      <c r="AE5532" s="64">
        <v>36770</v>
      </c>
      <c r="AF5532" s="68" t="s">
        <v>4919</v>
      </c>
      <c r="AG5532" s="66" t="s">
        <v>4962</v>
      </c>
      <c r="AH5532" s="74">
        <v>4.6550000000000002</v>
      </c>
      <c r="AI5532" s="68" t="s">
        <v>2254</v>
      </c>
      <c r="AJ5532" s="67">
        <v>0</v>
      </c>
      <c r="AK5532" s="69">
        <v>300000</v>
      </c>
    </row>
    <row r="5533" spans="30:37" ht="11.25" x14ac:dyDescent="0.2">
      <c r="AD5533" s="63">
        <v>36761</v>
      </c>
      <c r="AE5533" s="64">
        <v>36770</v>
      </c>
      <c r="AF5533" s="68" t="s">
        <v>4919</v>
      </c>
      <c r="AG5533" s="66" t="s">
        <v>4963</v>
      </c>
      <c r="AH5533" s="74">
        <v>4.6449999999999996</v>
      </c>
      <c r="AI5533" s="68" t="s">
        <v>2254</v>
      </c>
      <c r="AJ5533" s="67">
        <v>0</v>
      </c>
      <c r="AK5533" s="69">
        <v>300000</v>
      </c>
    </row>
    <row r="5534" spans="30:37" ht="11.25" x14ac:dyDescent="0.2">
      <c r="AD5534" s="63">
        <v>36761</v>
      </c>
      <c r="AE5534" s="64">
        <v>36770</v>
      </c>
      <c r="AF5534" s="68" t="s">
        <v>4919</v>
      </c>
      <c r="AG5534" s="66" t="s">
        <v>4964</v>
      </c>
      <c r="AH5534" s="74">
        <v>4.6399999999999997</v>
      </c>
      <c r="AI5534" s="68" t="s">
        <v>2254</v>
      </c>
      <c r="AJ5534" s="67">
        <v>0</v>
      </c>
      <c r="AK5534" s="69">
        <v>300000</v>
      </c>
    </row>
    <row r="5535" spans="30:37" ht="11.25" x14ac:dyDescent="0.2">
      <c r="AD5535" s="63">
        <v>36761</v>
      </c>
      <c r="AE5535" s="64">
        <v>36770</v>
      </c>
      <c r="AF5535" s="68" t="s">
        <v>4919</v>
      </c>
      <c r="AG5535" s="66" t="s">
        <v>4965</v>
      </c>
      <c r="AH5535" s="74">
        <v>4.6500000000000004</v>
      </c>
      <c r="AI5535" s="68" t="s">
        <v>2254</v>
      </c>
      <c r="AJ5535" s="67">
        <v>0</v>
      </c>
      <c r="AK5535" s="69">
        <v>300000</v>
      </c>
    </row>
    <row r="5536" spans="30:37" ht="11.25" x14ac:dyDescent="0.2">
      <c r="AD5536" s="63">
        <v>36761</v>
      </c>
      <c r="AE5536" s="64">
        <v>36770</v>
      </c>
      <c r="AF5536" s="68" t="s">
        <v>4919</v>
      </c>
      <c r="AG5536" s="66" t="s">
        <v>4966</v>
      </c>
      <c r="AH5536" s="74">
        <v>4.67</v>
      </c>
      <c r="AI5536" s="68" t="s">
        <v>2254</v>
      </c>
      <c r="AJ5536" s="67">
        <v>0</v>
      </c>
      <c r="AK5536" s="69">
        <v>300000</v>
      </c>
    </row>
    <row r="5537" spans="30:37" ht="11.25" x14ac:dyDescent="0.2">
      <c r="AD5537" s="63">
        <v>36761</v>
      </c>
      <c r="AE5537" s="64">
        <v>36770</v>
      </c>
      <c r="AF5537" s="68" t="s">
        <v>4919</v>
      </c>
      <c r="AG5537" s="66" t="s">
        <v>4967</v>
      </c>
      <c r="AH5537" s="74">
        <v>4.6900000000000004</v>
      </c>
      <c r="AI5537" s="68" t="s">
        <v>2254</v>
      </c>
      <c r="AJ5537" s="67">
        <v>0</v>
      </c>
      <c r="AK5537" s="69">
        <v>300000</v>
      </c>
    </row>
    <row r="5538" spans="30:37" ht="11.25" x14ac:dyDescent="0.2">
      <c r="AD5538" s="63">
        <v>36761</v>
      </c>
      <c r="AE5538" s="64">
        <v>36770</v>
      </c>
      <c r="AF5538" s="68" t="s">
        <v>4919</v>
      </c>
      <c r="AG5538" s="66" t="s">
        <v>4968</v>
      </c>
      <c r="AH5538" s="74">
        <v>4.7</v>
      </c>
      <c r="AI5538" s="68" t="s">
        <v>2254</v>
      </c>
      <c r="AJ5538" s="67">
        <v>0</v>
      </c>
      <c r="AK5538" s="69">
        <v>300000</v>
      </c>
    </row>
    <row r="5539" spans="30:37" ht="11.25" x14ac:dyDescent="0.2">
      <c r="AD5539" s="63">
        <v>36761</v>
      </c>
      <c r="AE5539" s="64">
        <v>36770</v>
      </c>
      <c r="AF5539" s="68" t="s">
        <v>4919</v>
      </c>
      <c r="AG5539" s="66" t="s">
        <v>4969</v>
      </c>
      <c r="AH5539" s="74">
        <v>4.71</v>
      </c>
      <c r="AI5539" s="68" t="s">
        <v>2254</v>
      </c>
      <c r="AJ5539" s="67">
        <v>0</v>
      </c>
      <c r="AK5539" s="69">
        <v>300000</v>
      </c>
    </row>
    <row r="5540" spans="30:37" ht="11.25" x14ac:dyDescent="0.2">
      <c r="AD5540" s="63">
        <v>36761</v>
      </c>
      <c r="AE5540" s="64">
        <v>36770</v>
      </c>
      <c r="AF5540" s="68" t="s">
        <v>4919</v>
      </c>
      <c r="AG5540" s="66" t="s">
        <v>4970</v>
      </c>
      <c r="AH5540" s="74">
        <v>4.7149999999999999</v>
      </c>
      <c r="AI5540" s="68" t="s">
        <v>2254</v>
      </c>
      <c r="AJ5540" s="67">
        <v>0</v>
      </c>
      <c r="AK5540" s="69">
        <v>300000</v>
      </c>
    </row>
    <row r="5541" spans="30:37" ht="11.25" x14ac:dyDescent="0.2">
      <c r="AD5541" s="63">
        <v>36761</v>
      </c>
      <c r="AE5541" s="64">
        <v>36770</v>
      </c>
      <c r="AF5541" s="68" t="s">
        <v>4919</v>
      </c>
      <c r="AG5541" s="66" t="s">
        <v>4971</v>
      </c>
      <c r="AH5541" s="74">
        <v>4.72</v>
      </c>
      <c r="AI5541" s="68" t="s">
        <v>2254</v>
      </c>
      <c r="AJ5541" s="67">
        <v>0</v>
      </c>
      <c r="AK5541" s="69">
        <v>150000</v>
      </c>
    </row>
    <row r="5542" spans="30:37" ht="11.25" x14ac:dyDescent="0.2">
      <c r="AD5542" s="63">
        <v>36762</v>
      </c>
      <c r="AE5542" s="64">
        <v>36770</v>
      </c>
      <c r="AF5542" s="68" t="s">
        <v>4181</v>
      </c>
      <c r="AG5542" s="66" t="s">
        <v>4182</v>
      </c>
      <c r="AH5542" s="74">
        <v>4.46</v>
      </c>
      <c r="AI5542" s="68" t="s">
        <v>2254</v>
      </c>
      <c r="AJ5542" s="67">
        <v>0</v>
      </c>
      <c r="AK5542" s="69">
        <v>4652000</v>
      </c>
    </row>
    <row r="5543" spans="30:37" ht="11.25" x14ac:dyDescent="0.2">
      <c r="AD5543" s="63">
        <v>36762</v>
      </c>
      <c r="AE5543" s="64">
        <v>36770</v>
      </c>
      <c r="AF5543" s="68" t="s">
        <v>4181</v>
      </c>
      <c r="AG5543" s="66" t="s">
        <v>4182</v>
      </c>
      <c r="AH5543" s="74">
        <v>4.46</v>
      </c>
      <c r="AI5543" s="68" t="s">
        <v>2280</v>
      </c>
      <c r="AJ5543" s="67">
        <v>0</v>
      </c>
      <c r="AK5543" s="69">
        <v>-4652000</v>
      </c>
    </row>
    <row r="5544" spans="30:37" ht="11.25" x14ac:dyDescent="0.2">
      <c r="AD5544" s="63">
        <v>36762</v>
      </c>
      <c r="AE5544" s="64">
        <v>36770</v>
      </c>
      <c r="AF5544" s="68" t="s">
        <v>4181</v>
      </c>
      <c r="AG5544" s="66" t="s">
        <v>3439</v>
      </c>
      <c r="AH5544" s="74">
        <v>4.4649999999999999</v>
      </c>
      <c r="AI5544" s="68" t="s">
        <v>2254</v>
      </c>
      <c r="AJ5544" s="67">
        <v>0</v>
      </c>
      <c r="AK5544" s="69">
        <v>-1000000</v>
      </c>
    </row>
    <row r="5545" spans="30:37" ht="11.25" x14ac:dyDescent="0.2">
      <c r="AD5545" s="63">
        <v>36762</v>
      </c>
      <c r="AE5545" s="64">
        <v>36770</v>
      </c>
      <c r="AF5545" s="68" t="s">
        <v>4181</v>
      </c>
      <c r="AG5545" s="66" t="s">
        <v>3440</v>
      </c>
      <c r="AH5545" s="74">
        <v>4.49</v>
      </c>
      <c r="AI5545" s="68" t="s">
        <v>2254</v>
      </c>
      <c r="AJ5545" s="67">
        <v>0</v>
      </c>
      <c r="AK5545" s="69">
        <v>7500000</v>
      </c>
    </row>
    <row r="5546" spans="30:37" ht="11.25" x14ac:dyDescent="0.2">
      <c r="AD5546" s="63">
        <v>36762</v>
      </c>
      <c r="AE5546" s="64">
        <v>36770</v>
      </c>
      <c r="AF5546" s="68" t="s">
        <v>4181</v>
      </c>
      <c r="AG5546" s="66" t="s">
        <v>3440</v>
      </c>
      <c r="AH5546" s="74">
        <v>4.43</v>
      </c>
      <c r="AI5546" s="68" t="s">
        <v>2254</v>
      </c>
      <c r="AJ5546" s="67">
        <v>0</v>
      </c>
      <c r="AK5546" s="69">
        <v>-6000000</v>
      </c>
    </row>
    <row r="5547" spans="30:37" ht="11.25" x14ac:dyDescent="0.2">
      <c r="AD5547" s="63">
        <v>36762</v>
      </c>
      <c r="AE5547" s="64">
        <v>36770</v>
      </c>
      <c r="AF5547" s="68" t="s">
        <v>4181</v>
      </c>
      <c r="AG5547" s="66" t="s">
        <v>3440</v>
      </c>
      <c r="AH5547" s="74">
        <v>4.5</v>
      </c>
      <c r="AI5547" s="68" t="s">
        <v>2254</v>
      </c>
      <c r="AJ5547" s="67">
        <v>0</v>
      </c>
      <c r="AK5547" s="69">
        <v>4500000</v>
      </c>
    </row>
    <row r="5548" spans="30:37" ht="11.25" x14ac:dyDescent="0.2">
      <c r="AD5548" s="63">
        <v>36762</v>
      </c>
      <c r="AE5548" s="64">
        <v>36770</v>
      </c>
      <c r="AF5548" s="68" t="s">
        <v>4181</v>
      </c>
      <c r="AG5548" s="66" t="s">
        <v>3441</v>
      </c>
      <c r="AH5548" s="74">
        <v>4.46</v>
      </c>
      <c r="AI5548" s="68" t="s">
        <v>2254</v>
      </c>
      <c r="AJ5548" s="67">
        <v>0</v>
      </c>
      <c r="AK5548" s="69">
        <v>-150000</v>
      </c>
    </row>
    <row r="5549" spans="30:37" ht="11.25" x14ac:dyDescent="0.2">
      <c r="AD5549" s="63">
        <v>36762</v>
      </c>
      <c r="AE5549" s="64">
        <v>36770</v>
      </c>
      <c r="AF5549" s="68" t="s">
        <v>4181</v>
      </c>
      <c r="AG5549" s="66" t="s">
        <v>3442</v>
      </c>
      <c r="AH5549" s="74">
        <v>4.4400000000000004</v>
      </c>
      <c r="AI5549" s="68" t="s">
        <v>2254</v>
      </c>
      <c r="AJ5549" s="67">
        <v>0</v>
      </c>
      <c r="AK5549" s="69">
        <v>-150000</v>
      </c>
    </row>
    <row r="5550" spans="30:37" ht="11.25" x14ac:dyDescent="0.2">
      <c r="AD5550" s="63">
        <v>36762</v>
      </c>
      <c r="AE5550" s="64">
        <v>36770</v>
      </c>
      <c r="AF5550" s="68" t="s">
        <v>4181</v>
      </c>
      <c r="AG5550" s="66" t="s">
        <v>3443</v>
      </c>
      <c r="AH5550" s="74">
        <v>4.43</v>
      </c>
      <c r="AI5550" s="68" t="s">
        <v>2254</v>
      </c>
      <c r="AJ5550" s="67">
        <v>0</v>
      </c>
      <c r="AK5550" s="69">
        <v>-450000</v>
      </c>
    </row>
    <row r="5551" spans="30:37" ht="11.25" x14ac:dyDescent="0.2">
      <c r="AD5551" s="63">
        <v>36762</v>
      </c>
      <c r="AE5551" s="64">
        <v>36770</v>
      </c>
      <c r="AF5551" s="68" t="s">
        <v>4181</v>
      </c>
      <c r="AG5551" s="66" t="s">
        <v>3444</v>
      </c>
      <c r="AH5551" s="74">
        <v>4.45</v>
      </c>
      <c r="AI5551" s="68" t="s">
        <v>2254</v>
      </c>
      <c r="AJ5551" s="67">
        <v>0</v>
      </c>
      <c r="AK5551" s="69">
        <v>-450000</v>
      </c>
    </row>
    <row r="5552" spans="30:37" ht="11.25" x14ac:dyDescent="0.2">
      <c r="AD5552" s="63">
        <v>36762</v>
      </c>
      <c r="AE5552" s="64">
        <v>36770</v>
      </c>
      <c r="AF5552" s="68" t="s">
        <v>4181</v>
      </c>
      <c r="AG5552" s="66" t="s">
        <v>3445</v>
      </c>
      <c r="AH5552" s="74">
        <v>4.4649999999999999</v>
      </c>
      <c r="AI5552" s="68" t="s">
        <v>2254</v>
      </c>
      <c r="AJ5552" s="67">
        <v>0</v>
      </c>
      <c r="AK5552" s="69">
        <v>-150000</v>
      </c>
    </row>
    <row r="5553" spans="30:37" ht="11.25" x14ac:dyDescent="0.2">
      <c r="AD5553" s="63">
        <v>36762</v>
      </c>
      <c r="AE5553" s="64">
        <v>36770</v>
      </c>
      <c r="AF5553" s="68" t="s">
        <v>4181</v>
      </c>
      <c r="AG5553" s="66" t="s">
        <v>3446</v>
      </c>
      <c r="AH5553" s="74">
        <v>4.4950000000000001</v>
      </c>
      <c r="AI5553" s="68" t="s">
        <v>2254</v>
      </c>
      <c r="AJ5553" s="67">
        <v>0</v>
      </c>
      <c r="AK5553" s="69">
        <v>-450000</v>
      </c>
    </row>
    <row r="5554" spans="30:37" ht="11.25" x14ac:dyDescent="0.2">
      <c r="AD5554" s="63">
        <v>36762</v>
      </c>
      <c r="AE5554" s="64">
        <v>36770</v>
      </c>
      <c r="AF5554" s="68" t="s">
        <v>4181</v>
      </c>
      <c r="AG5554" s="66" t="s">
        <v>3447</v>
      </c>
      <c r="AH5554" s="74">
        <v>4.4749999999999996</v>
      </c>
      <c r="AI5554" s="68" t="s">
        <v>2254</v>
      </c>
      <c r="AJ5554" s="67">
        <v>0</v>
      </c>
      <c r="AK5554" s="69">
        <v>-450000</v>
      </c>
    </row>
    <row r="5555" spans="30:37" ht="11.25" x14ac:dyDescent="0.2">
      <c r="AD5555" s="63">
        <v>36762</v>
      </c>
      <c r="AE5555" s="64">
        <v>36770</v>
      </c>
      <c r="AF5555" s="68" t="s">
        <v>4181</v>
      </c>
      <c r="AG5555" s="66" t="s">
        <v>3448</v>
      </c>
      <c r="AH5555" s="74">
        <v>4.4749999999999996</v>
      </c>
      <c r="AI5555" s="68" t="s">
        <v>2254</v>
      </c>
      <c r="AJ5555" s="67">
        <v>0</v>
      </c>
      <c r="AK5555" s="69">
        <v>-150000</v>
      </c>
    </row>
    <row r="5556" spans="30:37" ht="11.25" x14ac:dyDescent="0.2">
      <c r="AD5556" s="63">
        <v>36762</v>
      </c>
      <c r="AE5556" s="64">
        <v>36770</v>
      </c>
      <c r="AF5556" s="68" t="s">
        <v>4181</v>
      </c>
      <c r="AG5556" s="66" t="s">
        <v>3449</v>
      </c>
      <c r="AH5556" s="74">
        <v>4.4749999999999996</v>
      </c>
      <c r="AI5556" s="68" t="s">
        <v>2254</v>
      </c>
      <c r="AJ5556" s="67">
        <v>0</v>
      </c>
      <c r="AK5556" s="69">
        <v>-300000</v>
      </c>
    </row>
    <row r="5557" spans="30:37" ht="11.25" x14ac:dyDescent="0.2">
      <c r="AD5557" s="63">
        <v>36762</v>
      </c>
      <c r="AE5557" s="64">
        <v>36770</v>
      </c>
      <c r="AF5557" s="68" t="s">
        <v>4181</v>
      </c>
      <c r="AG5557" s="66" t="s">
        <v>3450</v>
      </c>
      <c r="AH5557" s="74">
        <v>4.46</v>
      </c>
      <c r="AI5557" s="68" t="s">
        <v>2254</v>
      </c>
      <c r="AJ5557" s="67">
        <v>0</v>
      </c>
      <c r="AK5557" s="69">
        <v>-450000</v>
      </c>
    </row>
    <row r="5558" spans="30:37" ht="11.25" x14ac:dyDescent="0.2">
      <c r="AD5558" s="63">
        <v>36762</v>
      </c>
      <c r="AE5558" s="64">
        <v>36770</v>
      </c>
      <c r="AF5558" s="68" t="s">
        <v>4181</v>
      </c>
      <c r="AG5558" s="66" t="s">
        <v>3451</v>
      </c>
      <c r="AH5558" s="74">
        <v>4.46</v>
      </c>
      <c r="AI5558" s="68" t="s">
        <v>2254</v>
      </c>
      <c r="AJ5558" s="67">
        <v>0</v>
      </c>
      <c r="AK5558" s="69">
        <v>-450000</v>
      </c>
    </row>
    <row r="5559" spans="30:37" ht="11.25" x14ac:dyDescent="0.2">
      <c r="AD5559" s="63">
        <v>36762</v>
      </c>
      <c r="AE5559" s="64">
        <v>36770</v>
      </c>
      <c r="AF5559" s="68" t="s">
        <v>4181</v>
      </c>
      <c r="AG5559" s="66" t="s">
        <v>3452</v>
      </c>
      <c r="AH5559" s="74">
        <v>4.4550000000000001</v>
      </c>
      <c r="AI5559" s="68" t="s">
        <v>2254</v>
      </c>
      <c r="AJ5559" s="67">
        <v>0</v>
      </c>
      <c r="AK5559" s="69">
        <v>-450000</v>
      </c>
    </row>
    <row r="5560" spans="30:37" ht="11.25" x14ac:dyDescent="0.2">
      <c r="AD5560" s="63">
        <v>36762</v>
      </c>
      <c r="AE5560" s="64">
        <v>36770</v>
      </c>
      <c r="AF5560" s="68" t="s">
        <v>4181</v>
      </c>
      <c r="AG5560" s="66" t="s">
        <v>3453</v>
      </c>
      <c r="AH5560" s="74">
        <v>4.4550000000000001</v>
      </c>
      <c r="AI5560" s="68" t="s">
        <v>2254</v>
      </c>
      <c r="AJ5560" s="67">
        <v>0</v>
      </c>
      <c r="AK5560" s="69">
        <v>-450000</v>
      </c>
    </row>
    <row r="5561" spans="30:37" ht="11.25" x14ac:dyDescent="0.2">
      <c r="AD5561" s="63">
        <v>36762</v>
      </c>
      <c r="AE5561" s="64">
        <v>36770</v>
      </c>
      <c r="AF5561" s="68" t="s">
        <v>4181</v>
      </c>
      <c r="AG5561" s="66" t="s">
        <v>3454</v>
      </c>
      <c r="AH5561" s="74">
        <v>4.4749999999999996</v>
      </c>
      <c r="AI5561" s="68" t="s">
        <v>2254</v>
      </c>
      <c r="AJ5561" s="67">
        <v>0</v>
      </c>
      <c r="AK5561" s="69">
        <v>-450000</v>
      </c>
    </row>
    <row r="5562" spans="30:37" ht="11.25" x14ac:dyDescent="0.2">
      <c r="AD5562" s="63">
        <v>36762</v>
      </c>
      <c r="AE5562" s="64">
        <v>36770</v>
      </c>
      <c r="AF5562" s="68" t="s">
        <v>4181</v>
      </c>
      <c r="AG5562" s="66" t="s">
        <v>3455</v>
      </c>
      <c r="AH5562" s="74">
        <v>4.4800000000000004</v>
      </c>
      <c r="AI5562" s="68" t="s">
        <v>2254</v>
      </c>
      <c r="AJ5562" s="67">
        <v>0</v>
      </c>
      <c r="AK5562" s="69">
        <v>-450000</v>
      </c>
    </row>
    <row r="5563" spans="30:37" ht="11.25" x14ac:dyDescent="0.2">
      <c r="AD5563" s="63">
        <v>36762</v>
      </c>
      <c r="AE5563" s="64">
        <v>36770</v>
      </c>
      <c r="AF5563" s="68" t="s">
        <v>4181</v>
      </c>
      <c r="AG5563" s="66" t="s">
        <v>3456</v>
      </c>
      <c r="AH5563" s="74">
        <v>4.49</v>
      </c>
      <c r="AI5563" s="68" t="s">
        <v>2254</v>
      </c>
      <c r="AJ5563" s="67">
        <v>0</v>
      </c>
      <c r="AK5563" s="69">
        <v>-450000</v>
      </c>
    </row>
    <row r="5564" spans="30:37" ht="11.25" x14ac:dyDescent="0.2">
      <c r="AD5564" s="63">
        <v>36762</v>
      </c>
      <c r="AE5564" s="64">
        <v>36770</v>
      </c>
      <c r="AF5564" s="68" t="s">
        <v>4181</v>
      </c>
      <c r="AG5564" s="66" t="s">
        <v>3457</v>
      </c>
      <c r="AH5564" s="74">
        <v>4.49</v>
      </c>
      <c r="AI5564" s="68" t="s">
        <v>2254</v>
      </c>
      <c r="AJ5564" s="67">
        <v>0</v>
      </c>
      <c r="AK5564" s="69">
        <v>-450000</v>
      </c>
    </row>
    <row r="5565" spans="30:37" ht="11.25" x14ac:dyDescent="0.2">
      <c r="AD5565" s="63">
        <v>36762</v>
      </c>
      <c r="AE5565" s="64">
        <v>36770</v>
      </c>
      <c r="AF5565" s="68" t="s">
        <v>4181</v>
      </c>
      <c r="AG5565" s="66" t="s">
        <v>3458</v>
      </c>
      <c r="AH5565" s="74">
        <v>4.4850000000000003</v>
      </c>
      <c r="AI5565" s="68" t="s">
        <v>2254</v>
      </c>
      <c r="AJ5565" s="67">
        <v>0</v>
      </c>
      <c r="AK5565" s="69">
        <v>-150000</v>
      </c>
    </row>
    <row r="5566" spans="30:37" ht="11.25" x14ac:dyDescent="0.2">
      <c r="AD5566" s="63">
        <v>36762</v>
      </c>
      <c r="AE5566" s="64">
        <v>36770</v>
      </c>
      <c r="AF5566" s="68" t="s">
        <v>4181</v>
      </c>
      <c r="AG5566" s="66" t="s">
        <v>3459</v>
      </c>
      <c r="AH5566" s="74">
        <v>4.4749999999999996</v>
      </c>
      <c r="AI5566" s="68" t="s">
        <v>2254</v>
      </c>
      <c r="AJ5566" s="67">
        <v>0</v>
      </c>
      <c r="AK5566" s="69">
        <v>-150000</v>
      </c>
    </row>
    <row r="5567" spans="30:37" ht="11.25" x14ac:dyDescent="0.2">
      <c r="AD5567" s="63">
        <v>36762</v>
      </c>
      <c r="AE5567" s="64">
        <v>36770</v>
      </c>
      <c r="AF5567" s="68" t="s">
        <v>4181</v>
      </c>
      <c r="AG5567" s="66" t="s">
        <v>3460</v>
      </c>
      <c r="AH5567" s="74">
        <v>4.4749999999999996</v>
      </c>
      <c r="AI5567" s="68" t="s">
        <v>2254</v>
      </c>
      <c r="AJ5567" s="67">
        <v>0</v>
      </c>
      <c r="AK5567" s="69">
        <v>-450000</v>
      </c>
    </row>
    <row r="5568" spans="30:37" ht="11.25" x14ac:dyDescent="0.2">
      <c r="AD5568" s="63">
        <v>36762</v>
      </c>
      <c r="AE5568" s="64">
        <v>36770</v>
      </c>
      <c r="AF5568" s="68" t="s">
        <v>4181</v>
      </c>
      <c r="AG5568" s="66" t="s">
        <v>3461</v>
      </c>
      <c r="AH5568" s="74">
        <v>4.47</v>
      </c>
      <c r="AI5568" s="68" t="s">
        <v>2254</v>
      </c>
      <c r="AJ5568" s="67">
        <v>0</v>
      </c>
      <c r="AK5568" s="69">
        <v>-450000</v>
      </c>
    </row>
    <row r="5569" spans="30:37" ht="11.25" x14ac:dyDescent="0.2">
      <c r="AD5569" s="63">
        <v>36762</v>
      </c>
      <c r="AE5569" s="64">
        <v>36770</v>
      </c>
      <c r="AF5569" s="68" t="s">
        <v>4181</v>
      </c>
      <c r="AG5569" s="66" t="s">
        <v>3462</v>
      </c>
      <c r="AH5569" s="74">
        <v>4.47</v>
      </c>
      <c r="AI5569" s="68" t="s">
        <v>2254</v>
      </c>
      <c r="AJ5569" s="67">
        <v>0</v>
      </c>
      <c r="AK5569" s="69">
        <v>-300000</v>
      </c>
    </row>
    <row r="5570" spans="30:37" ht="11.25" x14ac:dyDescent="0.2">
      <c r="AD5570" s="63">
        <v>36762</v>
      </c>
      <c r="AE5570" s="64">
        <v>36770</v>
      </c>
      <c r="AF5570" s="68" t="s">
        <v>4181</v>
      </c>
      <c r="AG5570" s="66" t="s">
        <v>3463</v>
      </c>
      <c r="AH5570" s="74">
        <v>4.4749999999999996</v>
      </c>
      <c r="AI5570" s="68" t="s">
        <v>2254</v>
      </c>
      <c r="AJ5570" s="67">
        <v>0</v>
      </c>
      <c r="AK5570" s="69">
        <v>-300000</v>
      </c>
    </row>
    <row r="5571" spans="30:37" ht="11.25" x14ac:dyDescent="0.2">
      <c r="AD5571" s="63">
        <v>36762</v>
      </c>
      <c r="AE5571" s="64">
        <v>36770</v>
      </c>
      <c r="AF5571" s="68" t="s">
        <v>4181</v>
      </c>
      <c r="AG5571" s="66" t="s">
        <v>3464</v>
      </c>
      <c r="AH5571" s="74">
        <v>4.4850000000000003</v>
      </c>
      <c r="AI5571" s="68" t="s">
        <v>2254</v>
      </c>
      <c r="AJ5571" s="67">
        <v>0</v>
      </c>
      <c r="AK5571" s="69">
        <v>-300000</v>
      </c>
    </row>
    <row r="5572" spans="30:37" ht="11.25" x14ac:dyDescent="0.2">
      <c r="AD5572" s="63">
        <v>36762</v>
      </c>
      <c r="AE5572" s="64">
        <v>36770</v>
      </c>
      <c r="AF5572" s="68" t="s">
        <v>4181</v>
      </c>
      <c r="AG5572" s="66" t="s">
        <v>3465</v>
      </c>
      <c r="AH5572" s="74">
        <v>4.4950000000000001</v>
      </c>
      <c r="AI5572" s="68" t="s">
        <v>2254</v>
      </c>
      <c r="AJ5572" s="67">
        <v>0</v>
      </c>
      <c r="AK5572" s="69">
        <v>-300000</v>
      </c>
    </row>
    <row r="5573" spans="30:37" ht="11.25" x14ac:dyDescent="0.2">
      <c r="AD5573" s="63">
        <v>36762</v>
      </c>
      <c r="AE5573" s="64">
        <v>36770</v>
      </c>
      <c r="AF5573" s="68" t="s">
        <v>4181</v>
      </c>
      <c r="AG5573" s="66" t="s">
        <v>3466</v>
      </c>
      <c r="AH5573" s="74">
        <v>4.5049999999999999</v>
      </c>
      <c r="AI5573" s="68" t="s">
        <v>2254</v>
      </c>
      <c r="AJ5573" s="67">
        <v>0</v>
      </c>
      <c r="AK5573" s="69">
        <v>-300000</v>
      </c>
    </row>
    <row r="5574" spans="30:37" ht="11.25" x14ac:dyDescent="0.2">
      <c r="AD5574" s="63">
        <v>36762</v>
      </c>
      <c r="AE5574" s="64">
        <v>36770</v>
      </c>
      <c r="AF5574" s="68" t="s">
        <v>4181</v>
      </c>
      <c r="AG5574" s="66" t="s">
        <v>3467</v>
      </c>
      <c r="AH5574" s="74">
        <v>4.51</v>
      </c>
      <c r="AI5574" s="68" t="s">
        <v>2254</v>
      </c>
      <c r="AJ5574" s="67">
        <v>0</v>
      </c>
      <c r="AK5574" s="69">
        <v>-300000</v>
      </c>
    </row>
    <row r="5575" spans="30:37" ht="11.25" x14ac:dyDescent="0.2">
      <c r="AD5575" s="63">
        <v>36762</v>
      </c>
      <c r="AE5575" s="64">
        <v>36770</v>
      </c>
      <c r="AF5575" s="68" t="s">
        <v>4181</v>
      </c>
      <c r="AG5575" s="66" t="s">
        <v>3468</v>
      </c>
      <c r="AH5575" s="74">
        <v>4.5149999999999997</v>
      </c>
      <c r="AI5575" s="68" t="s">
        <v>2254</v>
      </c>
      <c r="AJ5575" s="67">
        <v>0</v>
      </c>
      <c r="AK5575" s="69">
        <v>-300000</v>
      </c>
    </row>
    <row r="5576" spans="30:37" ht="11.25" x14ac:dyDescent="0.2">
      <c r="AD5576" s="63">
        <v>36762</v>
      </c>
      <c r="AE5576" s="64">
        <v>36770</v>
      </c>
      <c r="AF5576" s="68" t="s">
        <v>4181</v>
      </c>
      <c r="AG5576" s="66" t="s">
        <v>3469</v>
      </c>
      <c r="AH5576" s="74">
        <v>4.51</v>
      </c>
      <c r="AI5576" s="68" t="s">
        <v>2254</v>
      </c>
      <c r="AJ5576" s="67">
        <v>0</v>
      </c>
      <c r="AK5576" s="69">
        <v>-300000</v>
      </c>
    </row>
    <row r="5577" spans="30:37" ht="11.25" x14ac:dyDescent="0.2">
      <c r="AD5577" s="63">
        <v>36762</v>
      </c>
      <c r="AE5577" s="64">
        <v>36770</v>
      </c>
      <c r="AF5577" s="68" t="s">
        <v>4181</v>
      </c>
      <c r="AG5577" s="66" t="s">
        <v>3470</v>
      </c>
      <c r="AH5577" s="74">
        <v>4.5</v>
      </c>
      <c r="AI5577" s="68" t="s">
        <v>2254</v>
      </c>
      <c r="AJ5577" s="67">
        <v>0</v>
      </c>
      <c r="AK5577" s="69">
        <v>-300000</v>
      </c>
    </row>
    <row r="5578" spans="30:37" ht="11.25" x14ac:dyDescent="0.2">
      <c r="AD5578" s="63">
        <v>36762</v>
      </c>
      <c r="AE5578" s="64">
        <v>36770</v>
      </c>
      <c r="AF5578" s="68" t="s">
        <v>4181</v>
      </c>
      <c r="AG5578" s="66" t="s">
        <v>3471</v>
      </c>
      <c r="AH5578" s="74">
        <v>4.4950000000000001</v>
      </c>
      <c r="AI5578" s="68" t="s">
        <v>2254</v>
      </c>
      <c r="AJ5578" s="67">
        <v>0</v>
      </c>
      <c r="AK5578" s="69">
        <v>-300000</v>
      </c>
    </row>
    <row r="5579" spans="30:37" ht="11.25" x14ac:dyDescent="0.2">
      <c r="AD5579" s="63">
        <v>36762</v>
      </c>
      <c r="AE5579" s="64">
        <v>36770</v>
      </c>
      <c r="AF5579" s="68" t="s">
        <v>4181</v>
      </c>
      <c r="AG5579" s="66" t="s">
        <v>3472</v>
      </c>
      <c r="AH5579" s="74">
        <v>4.5</v>
      </c>
      <c r="AI5579" s="68" t="s">
        <v>2254</v>
      </c>
      <c r="AJ5579" s="67">
        <v>0</v>
      </c>
      <c r="AK5579" s="69">
        <v>-300000</v>
      </c>
    </row>
    <row r="5580" spans="30:37" ht="11.25" x14ac:dyDescent="0.2">
      <c r="AD5580" s="63">
        <v>36762</v>
      </c>
      <c r="AE5580" s="64">
        <v>36770</v>
      </c>
      <c r="AF5580" s="68" t="s">
        <v>4181</v>
      </c>
      <c r="AG5580" s="66" t="s">
        <v>3473</v>
      </c>
      <c r="AH5580" s="74">
        <v>4.51</v>
      </c>
      <c r="AI5580" s="68" t="s">
        <v>2254</v>
      </c>
      <c r="AJ5580" s="67">
        <v>0</v>
      </c>
      <c r="AK5580" s="69">
        <v>-300000</v>
      </c>
    </row>
    <row r="5581" spans="30:37" ht="11.25" x14ac:dyDescent="0.2">
      <c r="AD5581" s="63">
        <v>36762</v>
      </c>
      <c r="AE5581" s="64">
        <v>36770</v>
      </c>
      <c r="AF5581" s="68" t="s">
        <v>4181</v>
      </c>
      <c r="AG5581" s="66" t="s">
        <v>3474</v>
      </c>
      <c r="AH5581" s="74">
        <v>4.5250000000000004</v>
      </c>
      <c r="AI5581" s="68" t="s">
        <v>2254</v>
      </c>
      <c r="AJ5581" s="67">
        <v>0</v>
      </c>
      <c r="AK5581" s="69">
        <v>-300000</v>
      </c>
    </row>
    <row r="5582" spans="30:37" ht="11.25" x14ac:dyDescent="0.2">
      <c r="AD5582" s="63">
        <v>36763</v>
      </c>
      <c r="AE5582" s="64">
        <v>36770</v>
      </c>
      <c r="AF5582" s="68" t="s">
        <v>802</v>
      </c>
      <c r="AG5582" s="66" t="s">
        <v>803</v>
      </c>
      <c r="AH5582" s="74">
        <v>4.62</v>
      </c>
      <c r="AI5582" s="68" t="s">
        <v>2254</v>
      </c>
      <c r="AJ5582" s="67">
        <v>0</v>
      </c>
      <c r="AK5582" s="69">
        <v>450000</v>
      </c>
    </row>
    <row r="5583" spans="30:37" ht="11.25" x14ac:dyDescent="0.2">
      <c r="AD5583" s="63">
        <v>36763</v>
      </c>
      <c r="AE5583" s="64">
        <v>36770</v>
      </c>
      <c r="AF5583" s="68" t="s">
        <v>802</v>
      </c>
      <c r="AG5583" s="66" t="s">
        <v>804</v>
      </c>
      <c r="AH5583" s="74">
        <v>4.6100000000000003</v>
      </c>
      <c r="AI5583" s="68" t="s">
        <v>2254</v>
      </c>
      <c r="AJ5583" s="67">
        <v>0</v>
      </c>
      <c r="AK5583" s="69">
        <v>450000</v>
      </c>
    </row>
    <row r="5584" spans="30:37" ht="11.25" x14ac:dyDescent="0.2">
      <c r="AD5584" s="63">
        <v>36763</v>
      </c>
      <c r="AE5584" s="64">
        <v>36770</v>
      </c>
      <c r="AF5584" s="68" t="s">
        <v>802</v>
      </c>
      <c r="AG5584" s="66" t="s">
        <v>805</v>
      </c>
      <c r="AH5584" s="74">
        <v>4.625</v>
      </c>
      <c r="AI5584" s="68" t="s">
        <v>2254</v>
      </c>
      <c r="AJ5584" s="67">
        <v>0</v>
      </c>
      <c r="AK5584" s="69">
        <v>300000</v>
      </c>
    </row>
    <row r="5585" spans="30:37" ht="11.25" x14ac:dyDescent="0.2">
      <c r="AD5585" s="63">
        <v>36763</v>
      </c>
      <c r="AE5585" s="64">
        <v>36770</v>
      </c>
      <c r="AF5585" s="68" t="s">
        <v>802</v>
      </c>
      <c r="AG5585" s="66" t="s">
        <v>806</v>
      </c>
      <c r="AH5585" s="74">
        <v>4.625</v>
      </c>
      <c r="AI5585" s="68" t="s">
        <v>2254</v>
      </c>
      <c r="AJ5585" s="67">
        <v>0</v>
      </c>
      <c r="AK5585" s="69">
        <v>450000</v>
      </c>
    </row>
    <row r="5586" spans="30:37" ht="11.25" x14ac:dyDescent="0.2">
      <c r="AD5586" s="63">
        <v>36763</v>
      </c>
      <c r="AE5586" s="64">
        <v>36770</v>
      </c>
      <c r="AF5586" s="68" t="s">
        <v>802</v>
      </c>
      <c r="AG5586" s="66" t="s">
        <v>807</v>
      </c>
      <c r="AH5586" s="74">
        <v>4.6150000000000002</v>
      </c>
      <c r="AI5586" s="68" t="s">
        <v>2254</v>
      </c>
      <c r="AJ5586" s="67">
        <v>0</v>
      </c>
      <c r="AK5586" s="69">
        <v>450000</v>
      </c>
    </row>
    <row r="5587" spans="30:37" ht="11.25" x14ac:dyDescent="0.2">
      <c r="AD5587" s="63">
        <v>36763</v>
      </c>
      <c r="AE5587" s="64">
        <v>36770</v>
      </c>
      <c r="AF5587" s="68" t="s">
        <v>802</v>
      </c>
      <c r="AG5587" s="66" t="s">
        <v>808</v>
      </c>
      <c r="AH5587" s="74">
        <v>4.5949999999999998</v>
      </c>
      <c r="AI5587" s="68" t="s">
        <v>2254</v>
      </c>
      <c r="AJ5587" s="67">
        <v>0</v>
      </c>
      <c r="AK5587" s="69">
        <v>150000</v>
      </c>
    </row>
    <row r="5588" spans="30:37" ht="11.25" x14ac:dyDescent="0.2">
      <c r="AD5588" s="63">
        <v>36763</v>
      </c>
      <c r="AE5588" s="64">
        <v>36770</v>
      </c>
      <c r="AF5588" s="68" t="s">
        <v>802</v>
      </c>
      <c r="AG5588" s="66" t="s">
        <v>809</v>
      </c>
      <c r="AH5588" s="74">
        <v>4.6050000000000004</v>
      </c>
      <c r="AI5588" s="68" t="s">
        <v>2254</v>
      </c>
      <c r="AJ5588" s="67">
        <v>0</v>
      </c>
      <c r="AK5588" s="69">
        <v>450000</v>
      </c>
    </row>
    <row r="5589" spans="30:37" ht="11.25" x14ac:dyDescent="0.2">
      <c r="AD5589" s="63">
        <v>36763</v>
      </c>
      <c r="AE5589" s="64">
        <v>36770</v>
      </c>
      <c r="AF5589" s="68" t="s">
        <v>802</v>
      </c>
      <c r="AG5589" s="66" t="s">
        <v>810</v>
      </c>
      <c r="AH5589" s="74">
        <v>4.5449999999999999</v>
      </c>
      <c r="AI5589" s="68" t="s">
        <v>2254</v>
      </c>
      <c r="AJ5589" s="67">
        <v>0</v>
      </c>
      <c r="AK5589" s="69">
        <v>300000</v>
      </c>
    </row>
    <row r="5590" spans="30:37" ht="11.25" x14ac:dyDescent="0.2">
      <c r="AD5590" s="63">
        <v>36763</v>
      </c>
      <c r="AE5590" s="64">
        <v>36770</v>
      </c>
      <c r="AF5590" s="68" t="s">
        <v>802</v>
      </c>
      <c r="AG5590" s="66" t="s">
        <v>811</v>
      </c>
      <c r="AH5590" s="74">
        <v>4.585</v>
      </c>
      <c r="AI5590" s="68" t="s">
        <v>2254</v>
      </c>
      <c r="AJ5590" s="67">
        <v>0</v>
      </c>
      <c r="AK5590" s="69">
        <v>150000</v>
      </c>
    </row>
    <row r="5591" spans="30:37" ht="11.25" x14ac:dyDescent="0.2">
      <c r="AD5591" s="63">
        <v>36763</v>
      </c>
      <c r="AE5591" s="64">
        <v>36770</v>
      </c>
      <c r="AF5591" s="68" t="s">
        <v>802</v>
      </c>
      <c r="AG5591" s="66" t="s">
        <v>812</v>
      </c>
      <c r="AH5591" s="74">
        <v>4.58</v>
      </c>
      <c r="AI5591" s="68" t="s">
        <v>2254</v>
      </c>
      <c r="AJ5591" s="67">
        <v>0</v>
      </c>
      <c r="AK5591" s="69">
        <v>300000</v>
      </c>
    </row>
    <row r="5592" spans="30:37" ht="11.25" x14ac:dyDescent="0.2">
      <c r="AD5592" s="63">
        <v>36766</v>
      </c>
      <c r="AE5592" s="64">
        <v>36770</v>
      </c>
      <c r="AF5592" s="68" t="s">
        <v>0</v>
      </c>
      <c r="AG5592" s="66" t="s">
        <v>1</v>
      </c>
      <c r="AH5592" s="74">
        <v>4.63</v>
      </c>
      <c r="AI5592" s="68" t="s">
        <v>2254</v>
      </c>
      <c r="AJ5592" s="67">
        <v>0</v>
      </c>
      <c r="AK5592" s="69">
        <v>300000</v>
      </c>
    </row>
    <row r="5593" spans="30:37" ht="11.25" x14ac:dyDescent="0.2">
      <c r="AD5593" s="63">
        <v>36766</v>
      </c>
      <c r="AE5593" s="64">
        <v>36770</v>
      </c>
      <c r="AF5593" s="68" t="s">
        <v>0</v>
      </c>
      <c r="AG5593" s="66" t="s">
        <v>2</v>
      </c>
      <c r="AH5593" s="74">
        <v>4.6150000000000002</v>
      </c>
      <c r="AI5593" s="68" t="s">
        <v>2254</v>
      </c>
      <c r="AJ5593" s="67">
        <v>0</v>
      </c>
      <c r="AK5593" s="69">
        <v>450000</v>
      </c>
    </row>
    <row r="5594" spans="30:37" ht="11.25" x14ac:dyDescent="0.2">
      <c r="AD5594" s="63">
        <v>36766</v>
      </c>
      <c r="AE5594" s="64">
        <v>36770</v>
      </c>
      <c r="AF5594" s="68" t="s">
        <v>0</v>
      </c>
      <c r="AG5594" s="66" t="s">
        <v>3</v>
      </c>
      <c r="AH5594" s="74">
        <v>4.585</v>
      </c>
      <c r="AI5594" s="68" t="s">
        <v>2254</v>
      </c>
      <c r="AJ5594" s="67">
        <v>0</v>
      </c>
      <c r="AK5594" s="69">
        <v>450000</v>
      </c>
    </row>
    <row r="5595" spans="30:37" ht="11.25" x14ac:dyDescent="0.2">
      <c r="AD5595" s="63">
        <v>36766</v>
      </c>
      <c r="AE5595" s="64">
        <v>36770</v>
      </c>
      <c r="AF5595" s="68" t="s">
        <v>0</v>
      </c>
      <c r="AG5595" s="66" t="s">
        <v>4</v>
      </c>
      <c r="AH5595" s="74">
        <v>4.6449999999999996</v>
      </c>
      <c r="AI5595" s="68" t="s">
        <v>2254</v>
      </c>
      <c r="AJ5595" s="67">
        <v>0</v>
      </c>
      <c r="AK5595" s="69">
        <v>150000</v>
      </c>
    </row>
    <row r="5596" spans="30:37" ht="11.25" x14ac:dyDescent="0.2">
      <c r="AD5596" s="63">
        <v>36766</v>
      </c>
      <c r="AE5596" s="64">
        <v>36770</v>
      </c>
      <c r="AF5596" s="68" t="s">
        <v>0</v>
      </c>
      <c r="AG5596" s="66" t="s">
        <v>5</v>
      </c>
      <c r="AH5596" s="74">
        <v>4.6550000000000002</v>
      </c>
      <c r="AI5596" s="68" t="s">
        <v>2254</v>
      </c>
      <c r="AJ5596" s="67">
        <v>0</v>
      </c>
      <c r="AK5596" s="69">
        <v>150000</v>
      </c>
    </row>
    <row r="5597" spans="30:37" ht="11.25" x14ac:dyDescent="0.2">
      <c r="AD5597" s="63">
        <v>36766</v>
      </c>
      <c r="AE5597" s="64">
        <v>36770</v>
      </c>
      <c r="AF5597" s="68" t="s">
        <v>0</v>
      </c>
      <c r="AG5597" s="66" t="s">
        <v>6</v>
      </c>
      <c r="AH5597" s="74">
        <v>4.7050000000000001</v>
      </c>
      <c r="AI5597" s="68" t="s">
        <v>2254</v>
      </c>
      <c r="AJ5597" s="67">
        <v>0</v>
      </c>
      <c r="AK5597" s="69">
        <v>-300000</v>
      </c>
    </row>
    <row r="5598" spans="30:37" ht="11.25" x14ac:dyDescent="0.2">
      <c r="AD5598" s="63">
        <v>36766</v>
      </c>
      <c r="AE5598" s="64">
        <v>36770</v>
      </c>
      <c r="AF5598" s="68" t="s">
        <v>0</v>
      </c>
      <c r="AG5598" s="66" t="s">
        <v>7</v>
      </c>
      <c r="AH5598" s="74">
        <v>4.7</v>
      </c>
      <c r="AI5598" s="68" t="s">
        <v>2254</v>
      </c>
      <c r="AJ5598" s="67">
        <v>0</v>
      </c>
      <c r="AK5598" s="69">
        <v>-150000</v>
      </c>
    </row>
    <row r="5599" spans="30:37" ht="11.25" x14ac:dyDescent="0.2">
      <c r="AD5599" s="63">
        <v>36766</v>
      </c>
      <c r="AE5599" s="64">
        <v>36770</v>
      </c>
      <c r="AF5599" s="68" t="s">
        <v>0</v>
      </c>
      <c r="AG5599" s="66" t="s">
        <v>8</v>
      </c>
      <c r="AH5599" s="74">
        <v>4.7149999999999999</v>
      </c>
      <c r="AI5599" s="68" t="s">
        <v>2254</v>
      </c>
      <c r="AJ5599" s="67">
        <v>0</v>
      </c>
      <c r="AK5599" s="69">
        <v>-450000</v>
      </c>
    </row>
    <row r="5600" spans="30:37" ht="11.25" x14ac:dyDescent="0.2">
      <c r="AD5600" s="63">
        <v>36766</v>
      </c>
      <c r="AE5600" s="64">
        <v>36770</v>
      </c>
      <c r="AF5600" s="68" t="s">
        <v>0</v>
      </c>
      <c r="AG5600" s="66" t="s">
        <v>9</v>
      </c>
      <c r="AH5600" s="74">
        <v>4.7149999999999999</v>
      </c>
      <c r="AI5600" s="68" t="s">
        <v>2254</v>
      </c>
      <c r="AJ5600" s="67">
        <v>0</v>
      </c>
      <c r="AK5600" s="69">
        <v>-450000</v>
      </c>
    </row>
    <row r="5601" spans="30:37" ht="11.25" x14ac:dyDescent="0.2">
      <c r="AD5601" s="63">
        <v>36766</v>
      </c>
      <c r="AE5601" s="64">
        <v>36770</v>
      </c>
      <c r="AF5601" s="68" t="s">
        <v>0</v>
      </c>
      <c r="AG5601" s="66" t="s">
        <v>10</v>
      </c>
      <c r="AH5601" s="74">
        <v>4.71</v>
      </c>
      <c r="AI5601" s="68" t="s">
        <v>2254</v>
      </c>
      <c r="AJ5601" s="67">
        <v>0</v>
      </c>
      <c r="AK5601" s="69">
        <v>-150000</v>
      </c>
    </row>
    <row r="5602" spans="30:37" ht="11.25" x14ac:dyDescent="0.2">
      <c r="AD5602" s="63">
        <v>36766</v>
      </c>
      <c r="AE5602" s="64">
        <v>36770</v>
      </c>
      <c r="AF5602" s="68" t="s">
        <v>0</v>
      </c>
      <c r="AG5602" s="66" t="s">
        <v>11</v>
      </c>
      <c r="AH5602" s="74">
        <v>4.75</v>
      </c>
      <c r="AI5602" s="68" t="s">
        <v>2254</v>
      </c>
      <c r="AJ5602" s="67">
        <v>0</v>
      </c>
      <c r="AK5602" s="69">
        <v>150000</v>
      </c>
    </row>
    <row r="5603" spans="30:37" ht="11.25" x14ac:dyDescent="0.2">
      <c r="AD5603" s="63">
        <v>36766</v>
      </c>
      <c r="AE5603" s="64">
        <v>36770</v>
      </c>
      <c r="AF5603" s="68" t="s">
        <v>0</v>
      </c>
      <c r="AG5603" s="66" t="s">
        <v>12</v>
      </c>
      <c r="AH5603" s="74">
        <v>4.74</v>
      </c>
      <c r="AI5603" s="68" t="s">
        <v>2254</v>
      </c>
      <c r="AJ5603" s="67">
        <v>0</v>
      </c>
      <c r="AK5603" s="69">
        <v>300000</v>
      </c>
    </row>
    <row r="5604" spans="30:37" ht="11.25" x14ac:dyDescent="0.2">
      <c r="AD5604" s="63">
        <v>36766</v>
      </c>
      <c r="AE5604" s="64">
        <v>36770</v>
      </c>
      <c r="AF5604" s="68" t="s">
        <v>0</v>
      </c>
      <c r="AG5604" s="66" t="s">
        <v>13</v>
      </c>
      <c r="AH5604" s="74">
        <v>4.7549999999999999</v>
      </c>
      <c r="AI5604" s="68" t="s">
        <v>2254</v>
      </c>
      <c r="AJ5604" s="67">
        <v>0</v>
      </c>
      <c r="AK5604" s="69">
        <v>450000</v>
      </c>
    </row>
    <row r="5605" spans="30:37" ht="11.25" x14ac:dyDescent="0.2">
      <c r="AD5605" s="63">
        <v>36766</v>
      </c>
      <c r="AE5605" s="64">
        <v>36770</v>
      </c>
      <c r="AF5605" s="68" t="s">
        <v>0</v>
      </c>
      <c r="AG5605" s="66" t="s">
        <v>14</v>
      </c>
      <c r="AH5605" s="74">
        <v>4.75</v>
      </c>
      <c r="AI5605" s="68" t="s">
        <v>2254</v>
      </c>
      <c r="AJ5605" s="67">
        <v>0</v>
      </c>
      <c r="AK5605" s="69">
        <v>150000</v>
      </c>
    </row>
    <row r="5606" spans="30:37" ht="11.25" x14ac:dyDescent="0.2">
      <c r="AD5606" s="63">
        <v>36766</v>
      </c>
      <c r="AE5606" s="64">
        <v>36770</v>
      </c>
      <c r="AF5606" s="68" t="s">
        <v>0</v>
      </c>
      <c r="AG5606" s="66" t="s">
        <v>34</v>
      </c>
      <c r="AH5606" s="74">
        <v>4.7450000000000001</v>
      </c>
      <c r="AI5606" s="68" t="s">
        <v>2254</v>
      </c>
      <c r="AJ5606" s="67">
        <v>0</v>
      </c>
      <c r="AK5606" s="69">
        <v>300000</v>
      </c>
    </row>
    <row r="5607" spans="30:37" ht="11.25" x14ac:dyDescent="0.2">
      <c r="AD5607" s="63">
        <v>36766</v>
      </c>
      <c r="AE5607" s="64">
        <v>36770</v>
      </c>
      <c r="AF5607" s="68" t="s">
        <v>0</v>
      </c>
      <c r="AG5607" s="66" t="s">
        <v>35</v>
      </c>
      <c r="AH5607" s="74">
        <v>4.68</v>
      </c>
      <c r="AI5607" s="68" t="s">
        <v>2254</v>
      </c>
      <c r="AJ5607" s="67">
        <v>0</v>
      </c>
      <c r="AK5607" s="69">
        <v>450000</v>
      </c>
    </row>
    <row r="5608" spans="30:37" ht="11.25" x14ac:dyDescent="0.2">
      <c r="AD5608" s="63">
        <v>36766</v>
      </c>
      <c r="AE5608" s="64">
        <v>36770</v>
      </c>
      <c r="AF5608" s="68" t="s">
        <v>0</v>
      </c>
      <c r="AG5608" s="66" t="s">
        <v>36</v>
      </c>
      <c r="AH5608" s="74">
        <v>4.7050000000000001</v>
      </c>
      <c r="AI5608" s="68" t="s">
        <v>2254</v>
      </c>
      <c r="AJ5608" s="67">
        <v>0</v>
      </c>
      <c r="AK5608" s="69">
        <v>-600000</v>
      </c>
    </row>
    <row r="5609" spans="30:37" ht="11.25" x14ac:dyDescent="0.2">
      <c r="AD5609" s="63">
        <v>36766</v>
      </c>
      <c r="AE5609" s="64">
        <v>36770</v>
      </c>
      <c r="AF5609" s="68" t="s">
        <v>0</v>
      </c>
      <c r="AG5609" s="66" t="s">
        <v>37</v>
      </c>
      <c r="AH5609" s="74">
        <v>4.6399999999999997</v>
      </c>
      <c r="AI5609" s="68" t="s">
        <v>2254</v>
      </c>
      <c r="AJ5609" s="67">
        <v>0</v>
      </c>
      <c r="AK5609" s="69">
        <v>-1000000</v>
      </c>
    </row>
    <row r="5610" spans="30:37" ht="11.25" x14ac:dyDescent="0.2">
      <c r="AD5610" s="63">
        <v>36766</v>
      </c>
      <c r="AE5610" s="64">
        <v>36770</v>
      </c>
      <c r="AF5610" s="68" t="s">
        <v>0</v>
      </c>
      <c r="AG5610" s="66" t="s">
        <v>37</v>
      </c>
      <c r="AH5610" s="74">
        <v>4.6900000000000004</v>
      </c>
      <c r="AI5610" s="68" t="s">
        <v>2254</v>
      </c>
      <c r="AJ5610" s="67">
        <v>0</v>
      </c>
      <c r="AK5610" s="69">
        <v>1000000</v>
      </c>
    </row>
    <row r="5611" spans="30:37" ht="11.25" x14ac:dyDescent="0.2">
      <c r="AD5611" s="63">
        <v>36767</v>
      </c>
      <c r="AE5611" s="64">
        <v>36770</v>
      </c>
      <c r="AF5611" s="68" t="s">
        <v>4018</v>
      </c>
      <c r="AG5611" s="66" t="s">
        <v>4023</v>
      </c>
      <c r="AH5611" s="74">
        <v>4.5999999999999996</v>
      </c>
      <c r="AI5611" s="68" t="s">
        <v>2254</v>
      </c>
      <c r="AJ5611" s="67">
        <v>0</v>
      </c>
      <c r="AK5611" s="69">
        <v>-1000000</v>
      </c>
    </row>
    <row r="5612" spans="30:37" ht="11.25" x14ac:dyDescent="0.2">
      <c r="AD5612" s="63">
        <v>36767</v>
      </c>
      <c r="AE5612" s="64">
        <v>36770</v>
      </c>
      <c r="AF5612" s="68" t="s">
        <v>4018</v>
      </c>
      <c r="AG5612" s="66" t="s">
        <v>4024</v>
      </c>
      <c r="AH5612" s="74">
        <v>4.59</v>
      </c>
      <c r="AI5612" s="68" t="s">
        <v>2254</v>
      </c>
      <c r="AJ5612" s="67">
        <v>0</v>
      </c>
      <c r="AK5612" s="69">
        <v>1000000</v>
      </c>
    </row>
    <row r="5613" spans="30:37" ht="11.25" x14ac:dyDescent="0.2">
      <c r="AD5613" s="63">
        <v>36767</v>
      </c>
      <c r="AE5613" s="64">
        <v>36770</v>
      </c>
      <c r="AF5613" s="68" t="s">
        <v>4018</v>
      </c>
      <c r="AG5613" s="66" t="s">
        <v>4025</v>
      </c>
      <c r="AH5613" s="74">
        <v>4.5999999999999996</v>
      </c>
      <c r="AI5613" s="68" t="s">
        <v>2254</v>
      </c>
      <c r="AJ5613" s="67">
        <v>0</v>
      </c>
      <c r="AK5613" s="69">
        <v>-450000</v>
      </c>
    </row>
    <row r="5614" spans="30:37" ht="11.25" x14ac:dyDescent="0.2">
      <c r="AD5614" s="63">
        <v>36767</v>
      </c>
      <c r="AE5614" s="64">
        <v>36770</v>
      </c>
      <c r="AF5614" s="68" t="s">
        <v>4018</v>
      </c>
      <c r="AG5614" s="66" t="s">
        <v>4026</v>
      </c>
      <c r="AH5614" s="74">
        <v>4.58</v>
      </c>
      <c r="AI5614" s="68" t="s">
        <v>2254</v>
      </c>
      <c r="AJ5614" s="67">
        <v>0</v>
      </c>
      <c r="AK5614" s="69">
        <v>-300000</v>
      </c>
    </row>
    <row r="5615" spans="30:37" ht="11.25" x14ac:dyDescent="0.2">
      <c r="AD5615" s="63">
        <v>36767</v>
      </c>
      <c r="AE5615" s="64">
        <v>36770</v>
      </c>
      <c r="AF5615" s="68" t="s">
        <v>4018</v>
      </c>
      <c r="AG5615" s="66" t="s">
        <v>4027</v>
      </c>
      <c r="AH5615" s="74">
        <v>4.59</v>
      </c>
      <c r="AI5615" s="68" t="s">
        <v>2254</v>
      </c>
      <c r="AJ5615" s="67">
        <v>0</v>
      </c>
      <c r="AK5615" s="69">
        <v>-450000</v>
      </c>
    </row>
    <row r="5616" spans="30:37" ht="11.25" x14ac:dyDescent="0.2">
      <c r="AD5616" s="63">
        <v>36767</v>
      </c>
      <c r="AE5616" s="64">
        <v>36770</v>
      </c>
      <c r="AF5616" s="68" t="s">
        <v>4018</v>
      </c>
      <c r="AG5616" s="66" t="s">
        <v>4028</v>
      </c>
      <c r="AH5616" s="74">
        <v>4.5999999999999996</v>
      </c>
      <c r="AI5616" s="68" t="s">
        <v>2254</v>
      </c>
      <c r="AJ5616" s="67">
        <v>0</v>
      </c>
      <c r="AK5616" s="69">
        <v>-450000</v>
      </c>
    </row>
    <row r="5617" spans="30:37" ht="11.25" x14ac:dyDescent="0.2">
      <c r="AD5617" s="63">
        <v>36767</v>
      </c>
      <c r="AE5617" s="64">
        <v>36770</v>
      </c>
      <c r="AF5617" s="68" t="s">
        <v>4018</v>
      </c>
      <c r="AG5617" s="66" t="s">
        <v>4029</v>
      </c>
      <c r="AH5617" s="74">
        <v>4.5999999999999996</v>
      </c>
      <c r="AI5617" s="68" t="s">
        <v>2254</v>
      </c>
      <c r="AJ5617" s="67">
        <v>0</v>
      </c>
      <c r="AK5617" s="69">
        <v>-450000</v>
      </c>
    </row>
    <row r="5618" spans="30:37" ht="11.25" x14ac:dyDescent="0.2">
      <c r="AD5618" s="63">
        <v>36767</v>
      </c>
      <c r="AE5618" s="64">
        <v>36770</v>
      </c>
      <c r="AF5618" s="68" t="s">
        <v>4018</v>
      </c>
      <c r="AG5618" s="66" t="s">
        <v>4030</v>
      </c>
      <c r="AH5618" s="74">
        <v>4.6050000000000004</v>
      </c>
      <c r="AI5618" s="68" t="s">
        <v>2254</v>
      </c>
      <c r="AJ5618" s="67">
        <v>0</v>
      </c>
      <c r="AK5618" s="69">
        <v>-150000</v>
      </c>
    </row>
    <row r="5619" spans="30:37" ht="11.25" x14ac:dyDescent="0.2">
      <c r="AD5619" s="63">
        <v>36767</v>
      </c>
      <c r="AE5619" s="64">
        <v>36770</v>
      </c>
      <c r="AF5619" s="68" t="s">
        <v>4018</v>
      </c>
      <c r="AG5619" s="66" t="s">
        <v>4031</v>
      </c>
      <c r="AH5619" s="74">
        <v>4.6100000000000003</v>
      </c>
      <c r="AI5619" s="68" t="s">
        <v>2254</v>
      </c>
      <c r="AJ5619" s="67">
        <v>0</v>
      </c>
      <c r="AK5619" s="69">
        <v>-300000</v>
      </c>
    </row>
    <row r="5620" spans="30:37" ht="11.25" x14ac:dyDescent="0.2">
      <c r="AD5620" s="63">
        <v>36767</v>
      </c>
      <c r="AE5620" s="64">
        <v>36770</v>
      </c>
      <c r="AF5620" s="68" t="s">
        <v>4018</v>
      </c>
      <c r="AG5620" s="66" t="s">
        <v>4032</v>
      </c>
      <c r="AH5620" s="74">
        <v>4.62</v>
      </c>
      <c r="AI5620" s="68" t="s">
        <v>2254</v>
      </c>
      <c r="AJ5620" s="67">
        <v>0</v>
      </c>
      <c r="AK5620" s="69">
        <v>-450000</v>
      </c>
    </row>
    <row r="5621" spans="30:37" ht="11.25" x14ac:dyDescent="0.2">
      <c r="AD5621" s="63">
        <v>36767</v>
      </c>
      <c r="AE5621" s="64">
        <v>36770</v>
      </c>
      <c r="AF5621" s="68" t="s">
        <v>4018</v>
      </c>
      <c r="AG5621" s="66" t="s">
        <v>4033</v>
      </c>
      <c r="AH5621" s="74">
        <v>4.6050000000000004</v>
      </c>
      <c r="AI5621" s="68" t="s">
        <v>2254</v>
      </c>
      <c r="AJ5621" s="67">
        <v>0</v>
      </c>
      <c r="AK5621" s="69">
        <v>-300000</v>
      </c>
    </row>
    <row r="5622" spans="30:37" ht="11.25" x14ac:dyDescent="0.2">
      <c r="AD5622" s="63">
        <v>36767</v>
      </c>
      <c r="AE5622" s="64">
        <v>36770</v>
      </c>
      <c r="AF5622" s="68" t="s">
        <v>4018</v>
      </c>
      <c r="AG5622" s="66" t="s">
        <v>4034</v>
      </c>
      <c r="AH5622" s="74">
        <v>4.6050000000000004</v>
      </c>
      <c r="AI5622" s="68" t="s">
        <v>2254</v>
      </c>
      <c r="AJ5622" s="67">
        <v>0</v>
      </c>
      <c r="AK5622" s="69">
        <v>-450000</v>
      </c>
    </row>
    <row r="5623" spans="30:37" ht="11.25" x14ac:dyDescent="0.2">
      <c r="AD5623" s="63">
        <v>36767</v>
      </c>
      <c r="AE5623" s="64">
        <v>36770</v>
      </c>
      <c r="AF5623" s="68" t="s">
        <v>4018</v>
      </c>
      <c r="AG5623" s="66" t="s">
        <v>4035</v>
      </c>
      <c r="AH5623" s="74">
        <v>4.6050000000000004</v>
      </c>
      <c r="AI5623" s="68" t="s">
        <v>2254</v>
      </c>
      <c r="AJ5623" s="67">
        <v>0</v>
      </c>
      <c r="AK5623" s="69">
        <v>-450000</v>
      </c>
    </row>
    <row r="5624" spans="30:37" ht="11.25" x14ac:dyDescent="0.2">
      <c r="AD5624" s="63">
        <v>36767</v>
      </c>
      <c r="AE5624" s="64">
        <v>36770</v>
      </c>
      <c r="AF5624" s="68" t="s">
        <v>4018</v>
      </c>
      <c r="AG5624" s="66" t="s">
        <v>4036</v>
      </c>
      <c r="AH5624" s="74">
        <v>4.6349999999999998</v>
      </c>
      <c r="AI5624" s="68" t="s">
        <v>2254</v>
      </c>
      <c r="AJ5624" s="67">
        <v>0</v>
      </c>
      <c r="AK5624" s="69">
        <v>450000</v>
      </c>
    </row>
    <row r="5625" spans="30:37" ht="11.25" x14ac:dyDescent="0.2">
      <c r="AD5625" s="63">
        <v>36767</v>
      </c>
      <c r="AE5625" s="64">
        <v>36770</v>
      </c>
      <c r="AF5625" s="68" t="s">
        <v>4018</v>
      </c>
      <c r="AG5625" s="66" t="s">
        <v>4037</v>
      </c>
      <c r="AH5625" s="74">
        <v>4.6449999999999996</v>
      </c>
      <c r="AI5625" s="68" t="s">
        <v>2254</v>
      </c>
      <c r="AJ5625" s="67">
        <v>0</v>
      </c>
      <c r="AK5625" s="69">
        <v>450000</v>
      </c>
    </row>
    <row r="5626" spans="30:37" ht="11.25" x14ac:dyDescent="0.2">
      <c r="AD5626" s="63">
        <v>36767</v>
      </c>
      <c r="AE5626" s="64">
        <v>36770</v>
      </c>
      <c r="AF5626" s="68" t="s">
        <v>4018</v>
      </c>
      <c r="AG5626" s="66" t="s">
        <v>4038</v>
      </c>
      <c r="AH5626" s="74">
        <v>4.66</v>
      </c>
      <c r="AI5626" s="68" t="s">
        <v>2254</v>
      </c>
      <c r="AJ5626" s="67">
        <v>0</v>
      </c>
      <c r="AK5626" s="69">
        <v>450000</v>
      </c>
    </row>
    <row r="5627" spans="30:37" ht="11.25" x14ac:dyDescent="0.2">
      <c r="AD5627" s="63">
        <v>36767</v>
      </c>
      <c r="AE5627" s="64">
        <v>36770</v>
      </c>
      <c r="AF5627" s="68" t="s">
        <v>4018</v>
      </c>
      <c r="AG5627" s="66" t="s">
        <v>4039</v>
      </c>
      <c r="AH5627" s="74">
        <v>4.665</v>
      </c>
      <c r="AI5627" s="68" t="s">
        <v>2254</v>
      </c>
      <c r="AJ5627" s="67">
        <v>0</v>
      </c>
      <c r="AK5627" s="69">
        <v>450000</v>
      </c>
    </row>
    <row r="5628" spans="30:37" ht="11.25" x14ac:dyDescent="0.2">
      <c r="AD5628" s="63">
        <v>36767</v>
      </c>
      <c r="AE5628" s="64">
        <v>36770</v>
      </c>
      <c r="AF5628" s="68" t="s">
        <v>4018</v>
      </c>
      <c r="AG5628" s="66" t="s">
        <v>4040</v>
      </c>
      <c r="AH5628" s="74">
        <v>4.66</v>
      </c>
      <c r="AI5628" s="68" t="s">
        <v>2254</v>
      </c>
      <c r="AJ5628" s="67">
        <v>0</v>
      </c>
      <c r="AK5628" s="69">
        <v>300000</v>
      </c>
    </row>
    <row r="5629" spans="30:37" ht="11.25" x14ac:dyDescent="0.2">
      <c r="AD5629" s="63">
        <v>36767</v>
      </c>
      <c r="AE5629" s="64">
        <v>36770</v>
      </c>
      <c r="AF5629" s="68" t="s">
        <v>4018</v>
      </c>
      <c r="AG5629" s="66" t="s">
        <v>4041</v>
      </c>
      <c r="AH5629" s="74">
        <v>4.6500000000000004</v>
      </c>
      <c r="AI5629" s="68" t="s">
        <v>2254</v>
      </c>
      <c r="AJ5629" s="67">
        <v>0</v>
      </c>
      <c r="AK5629" s="69">
        <v>300000</v>
      </c>
    </row>
    <row r="5630" spans="30:37" ht="11.25" x14ac:dyDescent="0.2">
      <c r="AD5630" s="63">
        <v>36767</v>
      </c>
      <c r="AE5630" s="64">
        <v>36770</v>
      </c>
      <c r="AF5630" s="68" t="s">
        <v>4018</v>
      </c>
      <c r="AG5630" s="66" t="s">
        <v>4042</v>
      </c>
      <c r="AH5630" s="74">
        <v>4.6500000000000004</v>
      </c>
      <c r="AI5630" s="68" t="s">
        <v>2254</v>
      </c>
      <c r="AJ5630" s="67">
        <v>0</v>
      </c>
      <c r="AK5630" s="69">
        <v>600000</v>
      </c>
    </row>
    <row r="5631" spans="30:37" ht="11.25" x14ac:dyDescent="0.2">
      <c r="AD5631" s="63">
        <v>36767</v>
      </c>
      <c r="AE5631" s="64">
        <v>36770</v>
      </c>
      <c r="AF5631" s="68" t="s">
        <v>4018</v>
      </c>
      <c r="AG5631" s="66" t="s">
        <v>4043</v>
      </c>
      <c r="AH5631" s="74">
        <v>4.6500000000000004</v>
      </c>
      <c r="AI5631" s="68" t="s">
        <v>2254</v>
      </c>
      <c r="AJ5631" s="67">
        <v>0</v>
      </c>
      <c r="AK5631" s="69">
        <v>450000</v>
      </c>
    </row>
    <row r="5632" spans="30:37" ht="11.25" x14ac:dyDescent="0.2">
      <c r="AD5632" s="63">
        <v>36767</v>
      </c>
      <c r="AE5632" s="64">
        <v>36770</v>
      </c>
      <c r="AF5632" s="68" t="s">
        <v>4018</v>
      </c>
      <c r="AG5632" s="66" t="s">
        <v>4044</v>
      </c>
      <c r="AH5632" s="74">
        <v>4.66</v>
      </c>
      <c r="AI5632" s="68" t="s">
        <v>2254</v>
      </c>
      <c r="AJ5632" s="67">
        <v>0</v>
      </c>
      <c r="AK5632" s="69">
        <v>-450000</v>
      </c>
    </row>
    <row r="5633" spans="30:37" ht="11.25" x14ac:dyDescent="0.2">
      <c r="AD5633" s="63">
        <v>36767</v>
      </c>
      <c r="AE5633" s="64">
        <v>36770</v>
      </c>
      <c r="AF5633" s="68" t="s">
        <v>4018</v>
      </c>
      <c r="AG5633" s="66" t="s">
        <v>4045</v>
      </c>
      <c r="AH5633" s="74">
        <v>4.67</v>
      </c>
      <c r="AI5633" s="68" t="s">
        <v>2254</v>
      </c>
      <c r="AJ5633" s="67">
        <v>0</v>
      </c>
      <c r="AK5633" s="69">
        <v>-450000</v>
      </c>
    </row>
    <row r="5634" spans="30:37" ht="11.25" x14ac:dyDescent="0.2">
      <c r="AD5634" s="63">
        <v>36767</v>
      </c>
      <c r="AE5634" s="64">
        <v>36770</v>
      </c>
      <c r="AF5634" s="68" t="s">
        <v>4018</v>
      </c>
      <c r="AG5634" s="66" t="s">
        <v>4046</v>
      </c>
      <c r="AH5634" s="74">
        <v>4.6749999999999998</v>
      </c>
      <c r="AI5634" s="68" t="s">
        <v>2254</v>
      </c>
      <c r="AJ5634" s="67">
        <v>0</v>
      </c>
      <c r="AK5634" s="69">
        <v>-450000</v>
      </c>
    </row>
    <row r="5635" spans="30:37" ht="11.25" x14ac:dyDescent="0.2">
      <c r="AK5635" s="69">
        <f>SUM(AK5189:AK5634)</f>
        <v>518352</v>
      </c>
    </row>
    <row r="5637" spans="30:37" ht="11.25" x14ac:dyDescent="0.2">
      <c r="AD5637" s="63">
        <v>35312</v>
      </c>
      <c r="AE5637" s="64">
        <v>36800</v>
      </c>
      <c r="AF5637" s="65" t="s">
        <v>5325</v>
      </c>
      <c r="AG5637" s="66" t="s">
        <v>5326</v>
      </c>
      <c r="AH5637" s="67">
        <v>1.87</v>
      </c>
      <c r="AI5637" s="68" t="s">
        <v>2245</v>
      </c>
      <c r="AJ5637" s="67">
        <v>0</v>
      </c>
      <c r="AK5637" s="69">
        <v>1000000</v>
      </c>
    </row>
    <row r="5638" spans="30:37" ht="11.25" x14ac:dyDescent="0.2">
      <c r="AD5638" s="63">
        <v>35495</v>
      </c>
      <c r="AE5638" s="64">
        <v>36800</v>
      </c>
      <c r="AF5638" s="68" t="s">
        <v>4547</v>
      </c>
      <c r="AG5638" s="66" t="s">
        <v>4548</v>
      </c>
      <c r="AH5638" s="67">
        <v>2.1819000000000002</v>
      </c>
      <c r="AI5638" s="68" t="s">
        <v>2280</v>
      </c>
      <c r="AJ5638" s="67">
        <v>0</v>
      </c>
      <c r="AK5638" s="69">
        <v>100000</v>
      </c>
    </row>
    <row r="5639" spans="30:37" ht="11.25" x14ac:dyDescent="0.2">
      <c r="AD5639" s="63">
        <v>35530</v>
      </c>
      <c r="AE5639" s="64">
        <v>36800</v>
      </c>
      <c r="AF5639" s="68" t="s">
        <v>3525</v>
      </c>
      <c r="AG5639" s="66" t="s">
        <v>3526</v>
      </c>
      <c r="AH5639" s="67">
        <v>2.1349999999999998</v>
      </c>
      <c r="AI5639" s="68" t="s">
        <v>2254</v>
      </c>
      <c r="AJ5639" s="67">
        <v>0</v>
      </c>
      <c r="AK5639" s="69">
        <v>-155000</v>
      </c>
    </row>
    <row r="5640" spans="30:37" ht="11.25" x14ac:dyDescent="0.2">
      <c r="AD5640" s="63">
        <v>36221</v>
      </c>
      <c r="AE5640" s="64">
        <v>36800</v>
      </c>
      <c r="AF5640" s="68" t="s">
        <v>5431</v>
      </c>
      <c r="AG5640" s="66" t="s">
        <v>5432</v>
      </c>
      <c r="AH5640" s="67">
        <v>2.1520000000000001</v>
      </c>
      <c r="AI5640" s="68" t="s">
        <v>2280</v>
      </c>
      <c r="AJ5640" s="67">
        <v>0</v>
      </c>
      <c r="AK5640" s="69">
        <v>930000</v>
      </c>
    </row>
    <row r="5641" spans="30:37" ht="11.25" x14ac:dyDescent="0.2">
      <c r="AD5641" s="63">
        <v>36221</v>
      </c>
      <c r="AE5641" s="64">
        <v>36800</v>
      </c>
      <c r="AF5641" s="68" t="s">
        <v>5431</v>
      </c>
      <c r="AG5641" s="66" t="s">
        <v>5432</v>
      </c>
      <c r="AH5641" s="67">
        <v>2.1520000000000001</v>
      </c>
      <c r="AI5641" s="68" t="s">
        <v>2280</v>
      </c>
      <c r="AJ5641" s="67">
        <v>0</v>
      </c>
      <c r="AK5641" s="69">
        <v>620000</v>
      </c>
    </row>
    <row r="5642" spans="30:37" ht="11.25" x14ac:dyDescent="0.2">
      <c r="AD5642" s="63">
        <v>36221</v>
      </c>
      <c r="AE5642" s="64">
        <v>36800</v>
      </c>
      <c r="AF5642" s="68" t="s">
        <v>5431</v>
      </c>
      <c r="AG5642" s="66" t="s">
        <v>5432</v>
      </c>
      <c r="AH5642" s="67">
        <v>2.1520000000000001</v>
      </c>
      <c r="AI5642" s="68" t="s">
        <v>2280</v>
      </c>
      <c r="AJ5642" s="67">
        <v>0</v>
      </c>
      <c r="AK5642" s="69">
        <v>4000000</v>
      </c>
    </row>
    <row r="5643" spans="30:37" ht="11.25" x14ac:dyDescent="0.2">
      <c r="AD5643" s="63">
        <v>36326</v>
      </c>
      <c r="AE5643" s="64">
        <v>36800</v>
      </c>
      <c r="AF5643" s="68" t="s">
        <v>5631</v>
      </c>
      <c r="AG5643" s="66" t="s">
        <v>5632</v>
      </c>
      <c r="AH5643" s="67">
        <v>2.4</v>
      </c>
      <c r="AI5643" s="68" t="s">
        <v>2254</v>
      </c>
      <c r="AJ5643" s="67">
        <v>0</v>
      </c>
      <c r="AK5643" s="69">
        <v>1520000</v>
      </c>
    </row>
    <row r="5644" spans="30:37" ht="11.25" x14ac:dyDescent="0.2">
      <c r="AD5644" s="63">
        <v>36405</v>
      </c>
      <c r="AE5644" s="64">
        <v>36800</v>
      </c>
      <c r="AF5644" s="68" t="s">
        <v>124</v>
      </c>
      <c r="AG5644" s="66" t="s">
        <v>126</v>
      </c>
      <c r="AH5644" s="67">
        <v>2.46</v>
      </c>
      <c r="AI5644" s="68" t="s">
        <v>2254</v>
      </c>
      <c r="AJ5644" s="67">
        <v>0</v>
      </c>
      <c r="AK5644" s="69">
        <v>1100000</v>
      </c>
    </row>
    <row r="5645" spans="30:37" ht="11.25" x14ac:dyDescent="0.2">
      <c r="AD5645" s="63">
        <v>36405</v>
      </c>
      <c r="AE5645" s="64">
        <v>36800</v>
      </c>
      <c r="AF5645" s="68" t="s">
        <v>124</v>
      </c>
      <c r="AG5645" s="66" t="s">
        <v>126</v>
      </c>
      <c r="AH5645" s="67">
        <v>2.46</v>
      </c>
      <c r="AI5645" s="68" t="s">
        <v>2254</v>
      </c>
      <c r="AJ5645" s="67">
        <v>0</v>
      </c>
      <c r="AK5645" s="69">
        <v>750000</v>
      </c>
    </row>
    <row r="5646" spans="30:37" ht="11.25" x14ac:dyDescent="0.2">
      <c r="AD5646" s="63">
        <v>36444</v>
      </c>
      <c r="AE5646" s="64">
        <v>36800</v>
      </c>
      <c r="AF5646" s="68" t="s">
        <v>313</v>
      </c>
      <c r="AG5646" s="66" t="s">
        <v>314</v>
      </c>
      <c r="AH5646" s="67">
        <v>2.54</v>
      </c>
      <c r="AI5646" s="68" t="s">
        <v>2254</v>
      </c>
      <c r="AJ5646" s="67">
        <v>0</v>
      </c>
      <c r="AK5646" s="69">
        <v>155000</v>
      </c>
    </row>
    <row r="5647" spans="30:37" ht="11.25" x14ac:dyDescent="0.2">
      <c r="AD5647" s="63">
        <v>36480</v>
      </c>
      <c r="AE5647" s="64">
        <v>36800</v>
      </c>
      <c r="AF5647" s="68" t="s">
        <v>379</v>
      </c>
      <c r="AG5647" s="66" t="s">
        <v>380</v>
      </c>
      <c r="AH5647" s="67">
        <v>2.56</v>
      </c>
      <c r="AI5647" s="68" t="s">
        <v>2254</v>
      </c>
      <c r="AJ5647" s="67">
        <v>0</v>
      </c>
      <c r="AK5647" s="69">
        <v>-2500000</v>
      </c>
    </row>
    <row r="5648" spans="30:37" ht="11.25" x14ac:dyDescent="0.2">
      <c r="AD5648" s="63">
        <v>36501</v>
      </c>
      <c r="AE5648" s="64">
        <v>36800</v>
      </c>
      <c r="AF5648" s="68" t="s">
        <v>408</v>
      </c>
      <c r="AG5648" s="66"/>
      <c r="AH5648" s="67">
        <v>2.4319999999999999</v>
      </c>
      <c r="AI5648" s="68" t="s">
        <v>2254</v>
      </c>
      <c r="AJ5648" s="67">
        <v>0</v>
      </c>
      <c r="AK5648" s="69">
        <v>26000</v>
      </c>
    </row>
    <row r="5649" spans="30:37" ht="11.25" x14ac:dyDescent="0.2">
      <c r="AD5649" s="63">
        <v>36521</v>
      </c>
      <c r="AE5649" s="64">
        <v>36800</v>
      </c>
      <c r="AF5649" s="68" t="s">
        <v>435</v>
      </c>
      <c r="AG5649" s="66" t="s">
        <v>436</v>
      </c>
      <c r="AH5649" s="67">
        <v>2.4249999999999998</v>
      </c>
      <c r="AI5649" s="68" t="s">
        <v>2254</v>
      </c>
      <c r="AJ5649" s="67">
        <v>0</v>
      </c>
      <c r="AK5649" s="69">
        <v>-1000000</v>
      </c>
    </row>
    <row r="5650" spans="30:37" ht="11.25" x14ac:dyDescent="0.2">
      <c r="AD5650" s="63">
        <v>36522</v>
      </c>
      <c r="AE5650" s="64">
        <v>36800</v>
      </c>
      <c r="AF5650" s="68" t="s">
        <v>438</v>
      </c>
      <c r="AG5650" s="66" t="s">
        <v>439</v>
      </c>
      <c r="AH5650" s="67">
        <v>2.4249999999999998</v>
      </c>
      <c r="AI5650" s="68" t="s">
        <v>2254</v>
      </c>
      <c r="AJ5650" s="67">
        <v>0</v>
      </c>
      <c r="AK5650" s="69">
        <v>-4300000</v>
      </c>
    </row>
    <row r="5651" spans="30:37" ht="11.25" x14ac:dyDescent="0.2">
      <c r="AD5651" s="63">
        <v>36522</v>
      </c>
      <c r="AE5651" s="64">
        <v>36800</v>
      </c>
      <c r="AF5651" s="68" t="s">
        <v>438</v>
      </c>
      <c r="AG5651" s="66" t="s">
        <v>439</v>
      </c>
      <c r="AH5651" s="67">
        <v>2.42</v>
      </c>
      <c r="AI5651" s="68" t="s">
        <v>2254</v>
      </c>
      <c r="AJ5651" s="67">
        <v>0</v>
      </c>
      <c r="AK5651" s="69">
        <v>-3000000</v>
      </c>
    </row>
    <row r="5652" spans="30:37" ht="11.25" x14ac:dyDescent="0.2">
      <c r="AD5652" s="63">
        <v>36523</v>
      </c>
      <c r="AE5652" s="64">
        <v>36800</v>
      </c>
      <c r="AF5652" s="68" t="s">
        <v>441</v>
      </c>
      <c r="AG5652" s="66" t="s">
        <v>442</v>
      </c>
      <c r="AH5652" s="67">
        <v>2.46</v>
      </c>
      <c r="AI5652" s="68" t="s">
        <v>2254</v>
      </c>
      <c r="AJ5652" s="67">
        <v>0</v>
      </c>
      <c r="AK5652" s="69">
        <v>-1000000</v>
      </c>
    </row>
    <row r="5653" spans="30:37" ht="11.25" x14ac:dyDescent="0.2">
      <c r="AD5653" s="63">
        <v>36535</v>
      </c>
      <c r="AE5653" s="64">
        <v>36800</v>
      </c>
      <c r="AF5653" s="68" t="s">
        <v>454</v>
      </c>
      <c r="AG5653" s="66" t="s">
        <v>455</v>
      </c>
      <c r="AH5653" s="67">
        <v>2.41</v>
      </c>
      <c r="AI5653" s="68" t="s">
        <v>2254</v>
      </c>
      <c r="AJ5653" s="67">
        <v>0</v>
      </c>
      <c r="AK5653" s="69">
        <v>1000000</v>
      </c>
    </row>
    <row r="5654" spans="30:37" ht="11.25" x14ac:dyDescent="0.2">
      <c r="AD5654" s="63">
        <v>36544</v>
      </c>
      <c r="AE5654" s="64">
        <v>36800</v>
      </c>
      <c r="AF5654" s="68" t="s">
        <v>482</v>
      </c>
      <c r="AG5654" s="66" t="s">
        <v>484</v>
      </c>
      <c r="AH5654" s="67">
        <v>2.5099999999999998</v>
      </c>
      <c r="AI5654" s="68" t="s">
        <v>2254</v>
      </c>
      <c r="AJ5654" s="67">
        <v>0</v>
      </c>
      <c r="AK5654" s="69">
        <v>800000</v>
      </c>
    </row>
    <row r="5655" spans="30:37" ht="11.25" x14ac:dyDescent="0.2">
      <c r="AD5655" s="63">
        <v>36545</v>
      </c>
      <c r="AE5655" s="64">
        <v>36800</v>
      </c>
      <c r="AF5655" s="68" t="s">
        <v>485</v>
      </c>
      <c r="AG5655" s="66" t="s">
        <v>502</v>
      </c>
      <c r="AH5655" s="67">
        <v>2.6349999999999998</v>
      </c>
      <c r="AI5655" s="68" t="s">
        <v>2254</v>
      </c>
      <c r="AJ5655" s="67">
        <v>0</v>
      </c>
      <c r="AK5655" s="69">
        <v>7000000</v>
      </c>
    </row>
    <row r="5656" spans="30:37" ht="11.25" x14ac:dyDescent="0.2">
      <c r="AD5656" s="63">
        <v>36546</v>
      </c>
      <c r="AE5656" s="64">
        <v>36800</v>
      </c>
      <c r="AF5656" s="68" t="s">
        <v>503</v>
      </c>
      <c r="AG5656" s="66" t="s">
        <v>505</v>
      </c>
      <c r="AH5656" s="67">
        <v>2.5750000000000002</v>
      </c>
      <c r="AI5656" s="68" t="s">
        <v>2254</v>
      </c>
      <c r="AJ5656" s="67">
        <v>0</v>
      </c>
      <c r="AK5656" s="69">
        <v>-2000000</v>
      </c>
    </row>
    <row r="5657" spans="30:37" ht="11.25" x14ac:dyDescent="0.2">
      <c r="AD5657" s="63">
        <v>36546</v>
      </c>
      <c r="AE5657" s="64">
        <v>36800</v>
      </c>
      <c r="AF5657" s="68" t="s">
        <v>503</v>
      </c>
      <c r="AG5657" s="66" t="s">
        <v>505</v>
      </c>
      <c r="AH5657" s="67">
        <v>2.54</v>
      </c>
      <c r="AI5657" s="68" t="s">
        <v>2254</v>
      </c>
      <c r="AJ5657" s="67">
        <v>0</v>
      </c>
      <c r="AK5657" s="69">
        <v>2000000</v>
      </c>
    </row>
    <row r="5658" spans="30:37" ht="11.25" x14ac:dyDescent="0.2">
      <c r="AD5658" s="63">
        <v>36546</v>
      </c>
      <c r="AE5658" s="64">
        <v>36800</v>
      </c>
      <c r="AF5658" s="68" t="s">
        <v>503</v>
      </c>
      <c r="AG5658" s="66" t="s">
        <v>505</v>
      </c>
      <c r="AH5658" s="67">
        <v>2.5449999999999999</v>
      </c>
      <c r="AI5658" s="68" t="s">
        <v>2254</v>
      </c>
      <c r="AJ5658" s="67">
        <v>0</v>
      </c>
      <c r="AK5658" s="69">
        <v>4000000</v>
      </c>
    </row>
    <row r="5659" spans="30:37" ht="11.25" x14ac:dyDescent="0.2">
      <c r="AD5659" s="63">
        <v>36552</v>
      </c>
      <c r="AE5659" s="64">
        <v>36800</v>
      </c>
      <c r="AF5659" s="68" t="s">
        <v>512</v>
      </c>
      <c r="AG5659" s="66" t="s">
        <v>515</v>
      </c>
      <c r="AH5659" s="67">
        <v>2.58</v>
      </c>
      <c r="AI5659" s="68" t="s">
        <v>2254</v>
      </c>
      <c r="AJ5659" s="67">
        <v>0</v>
      </c>
      <c r="AK5659" s="69">
        <v>-1500000</v>
      </c>
    </row>
    <row r="5660" spans="30:37" ht="11.25" x14ac:dyDescent="0.2">
      <c r="AD5660" s="63">
        <v>36552</v>
      </c>
      <c r="AE5660" s="64">
        <v>36800</v>
      </c>
      <c r="AF5660" s="68" t="s">
        <v>512</v>
      </c>
      <c r="AG5660" s="66" t="s">
        <v>515</v>
      </c>
      <c r="AH5660" s="67">
        <v>2.56</v>
      </c>
      <c r="AI5660" s="68" t="s">
        <v>2254</v>
      </c>
      <c r="AJ5660" s="67">
        <v>0</v>
      </c>
      <c r="AK5660" s="69">
        <v>1500000</v>
      </c>
    </row>
    <row r="5661" spans="30:37" ht="11.25" x14ac:dyDescent="0.2">
      <c r="AD5661" s="63">
        <v>36560</v>
      </c>
      <c r="AE5661" s="64">
        <v>36800</v>
      </c>
      <c r="AF5661" s="68" t="s">
        <v>529</v>
      </c>
      <c r="AG5661" s="66" t="s">
        <v>530</v>
      </c>
      <c r="AH5661" s="67">
        <v>2.5750000000000002</v>
      </c>
      <c r="AI5661" s="68" t="s">
        <v>2254</v>
      </c>
      <c r="AJ5661" s="67">
        <v>0</v>
      </c>
      <c r="AK5661" s="69">
        <v>-2000000</v>
      </c>
    </row>
    <row r="5662" spans="30:37" ht="11.25" x14ac:dyDescent="0.2">
      <c r="AD5662" s="63">
        <v>36563</v>
      </c>
      <c r="AE5662" s="64">
        <v>36800</v>
      </c>
      <c r="AF5662" s="68" t="s">
        <v>531</v>
      </c>
      <c r="AG5662" s="66" t="s">
        <v>532</v>
      </c>
      <c r="AH5662" s="67">
        <v>2.57</v>
      </c>
      <c r="AI5662" s="68" t="s">
        <v>2254</v>
      </c>
      <c r="AJ5662" s="67">
        <v>0</v>
      </c>
      <c r="AK5662" s="69">
        <v>-1000000</v>
      </c>
    </row>
    <row r="5663" spans="30:37" ht="11.25" x14ac:dyDescent="0.2">
      <c r="AD5663" s="63">
        <v>36572</v>
      </c>
      <c r="AE5663" s="64">
        <v>36800</v>
      </c>
      <c r="AF5663" s="68" t="s">
        <v>545</v>
      </c>
      <c r="AG5663" s="66" t="s">
        <v>546</v>
      </c>
      <c r="AH5663" s="67">
        <v>2.69</v>
      </c>
      <c r="AI5663" s="68" t="s">
        <v>2254</v>
      </c>
      <c r="AJ5663" s="67">
        <v>0</v>
      </c>
      <c r="AK5663" s="69">
        <v>-1000000</v>
      </c>
    </row>
    <row r="5664" spans="30:37" ht="11.25" x14ac:dyDescent="0.2">
      <c r="AD5664" s="63">
        <v>36572</v>
      </c>
      <c r="AE5664" s="64">
        <v>36800</v>
      </c>
      <c r="AF5664" s="68" t="s">
        <v>545</v>
      </c>
      <c r="AG5664" s="66" t="s">
        <v>546</v>
      </c>
      <c r="AH5664" s="67">
        <v>2.6850000000000001</v>
      </c>
      <c r="AI5664" s="68" t="s">
        <v>2254</v>
      </c>
      <c r="AJ5664" s="67">
        <v>0</v>
      </c>
      <c r="AK5664" s="69">
        <v>-1000000</v>
      </c>
    </row>
    <row r="5665" spans="30:37" ht="11.25" x14ac:dyDescent="0.2">
      <c r="AD5665" s="63">
        <v>36572</v>
      </c>
      <c r="AE5665" s="64">
        <v>36800</v>
      </c>
      <c r="AF5665" s="68" t="s">
        <v>545</v>
      </c>
      <c r="AG5665" s="66" t="s">
        <v>546</v>
      </c>
      <c r="AH5665" s="67">
        <v>2.69</v>
      </c>
      <c r="AI5665" s="68" t="s">
        <v>2254</v>
      </c>
      <c r="AJ5665" s="67">
        <v>0</v>
      </c>
      <c r="AK5665" s="69">
        <v>-500000</v>
      </c>
    </row>
    <row r="5666" spans="30:37" ht="11.25" x14ac:dyDescent="0.2">
      <c r="AD5666" s="63">
        <v>36572</v>
      </c>
      <c r="AE5666" s="64">
        <v>36800</v>
      </c>
      <c r="AF5666" s="68" t="s">
        <v>545</v>
      </c>
      <c r="AG5666" s="66" t="s">
        <v>546</v>
      </c>
      <c r="AH5666" s="67">
        <v>2.6949999999999998</v>
      </c>
      <c r="AI5666" s="68" t="s">
        <v>2254</v>
      </c>
      <c r="AJ5666" s="67">
        <v>0</v>
      </c>
      <c r="AK5666" s="69">
        <v>-1000000</v>
      </c>
    </row>
    <row r="5667" spans="30:37" ht="11.25" x14ac:dyDescent="0.2">
      <c r="AD5667" s="63">
        <v>36574</v>
      </c>
      <c r="AE5667" s="64">
        <v>36800</v>
      </c>
      <c r="AF5667" s="68" t="s">
        <v>556</v>
      </c>
      <c r="AG5667" s="66"/>
      <c r="AH5667" s="67">
        <v>2.7360000000000002</v>
      </c>
      <c r="AI5667" s="68" t="s">
        <v>2254</v>
      </c>
      <c r="AJ5667" s="67">
        <v>0</v>
      </c>
      <c r="AK5667" s="69">
        <v>1620897</v>
      </c>
    </row>
    <row r="5668" spans="30:37" ht="11.25" x14ac:dyDescent="0.2">
      <c r="AD5668" s="63">
        <v>36578</v>
      </c>
      <c r="AE5668" s="64">
        <v>36800</v>
      </c>
      <c r="AF5668" s="68" t="s">
        <v>557</v>
      </c>
      <c r="AG5668" s="66" t="s">
        <v>567</v>
      </c>
      <c r="AH5668" s="67">
        <v>2.65</v>
      </c>
      <c r="AI5668" s="68" t="s">
        <v>2254</v>
      </c>
      <c r="AJ5668" s="67">
        <v>0</v>
      </c>
      <c r="AK5668" s="69">
        <v>-4750000</v>
      </c>
    </row>
    <row r="5669" spans="30:37" ht="11.25" x14ac:dyDescent="0.2">
      <c r="AD5669" s="63">
        <v>36584</v>
      </c>
      <c r="AE5669" s="64">
        <v>36800</v>
      </c>
      <c r="AF5669" s="68" t="s">
        <v>650</v>
      </c>
      <c r="AG5669" s="66" t="s">
        <v>655</v>
      </c>
      <c r="AH5669" s="67">
        <v>2.7450000000000001</v>
      </c>
      <c r="AI5669" s="68" t="s">
        <v>2254</v>
      </c>
      <c r="AJ5669" s="67">
        <v>0</v>
      </c>
      <c r="AK5669" s="69">
        <v>1300000</v>
      </c>
    </row>
    <row r="5670" spans="30:37" ht="11.25" x14ac:dyDescent="0.2">
      <c r="AD5670" s="63">
        <v>36584</v>
      </c>
      <c r="AE5670" s="64">
        <v>36800</v>
      </c>
      <c r="AF5670" s="68" t="s">
        <v>650</v>
      </c>
      <c r="AG5670" s="66" t="s">
        <v>656</v>
      </c>
      <c r="AH5670" s="67">
        <v>2.7549999999999999</v>
      </c>
      <c r="AI5670" s="68" t="s">
        <v>2254</v>
      </c>
      <c r="AJ5670" s="67">
        <v>0</v>
      </c>
      <c r="AK5670" s="69">
        <v>3300000</v>
      </c>
    </row>
    <row r="5671" spans="30:37" ht="11.25" x14ac:dyDescent="0.2">
      <c r="AD5671" s="63">
        <v>36592</v>
      </c>
      <c r="AE5671" s="64">
        <v>36800</v>
      </c>
      <c r="AF5671" s="68" t="s">
        <v>711</v>
      </c>
      <c r="AG5671" s="66" t="s">
        <v>716</v>
      </c>
      <c r="AH5671" s="67">
        <v>2.9</v>
      </c>
      <c r="AI5671" s="68" t="s">
        <v>2254</v>
      </c>
      <c r="AJ5671" s="67">
        <v>0</v>
      </c>
      <c r="AK5671" s="69">
        <v>-2000000</v>
      </c>
    </row>
    <row r="5672" spans="30:37" ht="11.25" x14ac:dyDescent="0.2">
      <c r="AD5672" s="63">
        <v>36594</v>
      </c>
      <c r="AE5672" s="64">
        <v>36800</v>
      </c>
      <c r="AF5672" s="68" t="s">
        <v>718</v>
      </c>
      <c r="AG5672" s="66" t="s">
        <v>719</v>
      </c>
      <c r="AH5672" s="67">
        <v>2.8</v>
      </c>
      <c r="AI5672" s="68" t="s">
        <v>2254</v>
      </c>
      <c r="AJ5672" s="67">
        <v>0</v>
      </c>
      <c r="AK5672" s="69">
        <v>-500000</v>
      </c>
    </row>
    <row r="5673" spans="30:37" ht="11.25" x14ac:dyDescent="0.2">
      <c r="AD5673" s="63">
        <v>36598</v>
      </c>
      <c r="AE5673" s="64">
        <v>36800</v>
      </c>
      <c r="AF5673" s="68" t="s">
        <v>754</v>
      </c>
      <c r="AG5673" s="66" t="s">
        <v>755</v>
      </c>
      <c r="AH5673" s="67">
        <v>2.9350000000000001</v>
      </c>
      <c r="AI5673" s="68" t="s">
        <v>2254</v>
      </c>
      <c r="AJ5673" s="67">
        <v>0</v>
      </c>
      <c r="AK5673" s="69">
        <v>1000000</v>
      </c>
    </row>
    <row r="5674" spans="30:37" ht="11.25" x14ac:dyDescent="0.2">
      <c r="AD5674" s="63">
        <v>36600</v>
      </c>
      <c r="AE5674" s="64">
        <v>36800</v>
      </c>
      <c r="AF5674" s="68" t="s">
        <v>758</v>
      </c>
      <c r="AG5674" s="66" t="s">
        <v>759</v>
      </c>
      <c r="AH5674" s="67">
        <v>2.9049999999999998</v>
      </c>
      <c r="AI5674" s="68" t="s">
        <v>2254</v>
      </c>
      <c r="AJ5674" s="67">
        <v>0</v>
      </c>
      <c r="AK5674" s="69">
        <v>-2000000</v>
      </c>
    </row>
    <row r="5675" spans="30:37" ht="11.25" x14ac:dyDescent="0.2">
      <c r="AD5675" s="63">
        <v>36600</v>
      </c>
      <c r="AE5675" s="64">
        <v>36800</v>
      </c>
      <c r="AF5675" s="68" t="s">
        <v>758</v>
      </c>
      <c r="AG5675" s="66" t="s">
        <v>759</v>
      </c>
      <c r="AH5675" s="67">
        <v>2.9249999999999998</v>
      </c>
      <c r="AI5675" s="68" t="s">
        <v>2254</v>
      </c>
      <c r="AJ5675" s="67">
        <v>0</v>
      </c>
      <c r="AK5675" s="69">
        <v>1000000</v>
      </c>
    </row>
    <row r="5676" spans="30:37" ht="11.25" x14ac:dyDescent="0.2">
      <c r="AD5676" s="63">
        <v>36600</v>
      </c>
      <c r="AE5676" s="64">
        <v>36800</v>
      </c>
      <c r="AF5676" s="68" t="s">
        <v>758</v>
      </c>
      <c r="AG5676" s="66" t="s">
        <v>759</v>
      </c>
      <c r="AH5676" s="67">
        <v>2.89</v>
      </c>
      <c r="AI5676" s="68" t="s">
        <v>2254</v>
      </c>
      <c r="AJ5676" s="67">
        <v>0</v>
      </c>
      <c r="AK5676" s="69">
        <v>2500000</v>
      </c>
    </row>
    <row r="5677" spans="30:37" ht="11.25" x14ac:dyDescent="0.2">
      <c r="AD5677" s="63">
        <v>36600</v>
      </c>
      <c r="AE5677" s="64">
        <v>36800</v>
      </c>
      <c r="AF5677" s="68" t="s">
        <v>758</v>
      </c>
      <c r="AG5677" s="66" t="s">
        <v>759</v>
      </c>
      <c r="AH5677" s="67">
        <v>2.94</v>
      </c>
      <c r="AI5677" s="68" t="s">
        <v>2254</v>
      </c>
      <c r="AJ5677" s="67">
        <v>0</v>
      </c>
      <c r="AK5677" s="69">
        <v>1000000</v>
      </c>
    </row>
    <row r="5678" spans="30:37" ht="11.25" x14ac:dyDescent="0.2">
      <c r="AD5678" s="63">
        <v>36601</v>
      </c>
      <c r="AE5678" s="64">
        <v>36800</v>
      </c>
      <c r="AF5678" s="68" t="s">
        <v>760</v>
      </c>
      <c r="AG5678" s="66" t="s">
        <v>761</v>
      </c>
      <c r="AH5678" s="67">
        <v>2.93</v>
      </c>
      <c r="AI5678" s="68" t="s">
        <v>2254</v>
      </c>
      <c r="AJ5678" s="67">
        <v>0</v>
      </c>
      <c r="AK5678" s="69">
        <v>1000000</v>
      </c>
    </row>
    <row r="5679" spans="30:37" ht="11.25" x14ac:dyDescent="0.2">
      <c r="AD5679" s="63">
        <v>36602</v>
      </c>
      <c r="AE5679" s="64">
        <v>36800</v>
      </c>
      <c r="AF5679" s="68" t="s">
        <v>762</v>
      </c>
      <c r="AG5679" s="66" t="s">
        <v>763</v>
      </c>
      <c r="AH5679" s="67">
        <v>2.9</v>
      </c>
      <c r="AI5679" s="68" t="s">
        <v>2254</v>
      </c>
      <c r="AJ5679" s="67">
        <v>0</v>
      </c>
      <c r="AK5679" s="69">
        <v>-1000000</v>
      </c>
    </row>
    <row r="5680" spans="30:37" ht="11.25" x14ac:dyDescent="0.2">
      <c r="AD5680" s="63">
        <v>36602</v>
      </c>
      <c r="AE5680" s="64">
        <v>36800</v>
      </c>
      <c r="AF5680" s="68" t="s">
        <v>762</v>
      </c>
      <c r="AG5680" s="66" t="s">
        <v>763</v>
      </c>
      <c r="AH5680" s="67">
        <v>2.9</v>
      </c>
      <c r="AI5680" s="68" t="s">
        <v>2254</v>
      </c>
      <c r="AJ5680" s="67">
        <v>0</v>
      </c>
      <c r="AK5680" s="69">
        <v>-3000000</v>
      </c>
    </row>
    <row r="5681" spans="30:37" ht="11.25" x14ac:dyDescent="0.2">
      <c r="AD5681" s="63">
        <v>36602</v>
      </c>
      <c r="AE5681" s="64">
        <v>36800</v>
      </c>
      <c r="AF5681" s="68" t="s">
        <v>762</v>
      </c>
      <c r="AG5681" s="66" t="s">
        <v>763</v>
      </c>
      <c r="AH5681" s="67">
        <v>2.8849999999999998</v>
      </c>
      <c r="AI5681" s="68" t="s">
        <v>2254</v>
      </c>
      <c r="AJ5681" s="67">
        <v>0</v>
      </c>
      <c r="AK5681" s="69">
        <v>-1000000</v>
      </c>
    </row>
    <row r="5682" spans="30:37" ht="11.25" x14ac:dyDescent="0.2">
      <c r="AD5682" s="63">
        <v>36606</v>
      </c>
      <c r="AE5682" s="64">
        <v>36800</v>
      </c>
      <c r="AF5682" s="68" t="s">
        <v>764</v>
      </c>
      <c r="AG5682" s="66" t="s">
        <v>765</v>
      </c>
      <c r="AH5682" s="67">
        <v>2.86</v>
      </c>
      <c r="AI5682" s="68" t="s">
        <v>2254</v>
      </c>
      <c r="AJ5682" s="67">
        <v>0</v>
      </c>
      <c r="AK5682" s="69">
        <v>-1000000</v>
      </c>
    </row>
    <row r="5683" spans="30:37" ht="11.25" x14ac:dyDescent="0.2">
      <c r="AD5683" s="63">
        <v>36608</v>
      </c>
      <c r="AE5683" s="64">
        <v>36800</v>
      </c>
      <c r="AF5683" s="68" t="s">
        <v>766</v>
      </c>
      <c r="AG5683" s="66" t="s">
        <v>767</v>
      </c>
      <c r="AH5683" s="67">
        <v>2.8650000000000002</v>
      </c>
      <c r="AI5683" s="68" t="s">
        <v>2254</v>
      </c>
      <c r="AJ5683" s="67">
        <v>0</v>
      </c>
      <c r="AK5683" s="69">
        <v>1000000</v>
      </c>
    </row>
    <row r="5684" spans="30:37" ht="11.25" x14ac:dyDescent="0.2">
      <c r="AD5684" s="63">
        <v>36608</v>
      </c>
      <c r="AE5684" s="64">
        <v>36800</v>
      </c>
      <c r="AF5684" s="68" t="s">
        <v>766</v>
      </c>
      <c r="AG5684" s="66" t="s">
        <v>767</v>
      </c>
      <c r="AH5684" s="67">
        <v>2.87</v>
      </c>
      <c r="AI5684" s="68" t="s">
        <v>2254</v>
      </c>
      <c r="AJ5684" s="67">
        <v>0</v>
      </c>
      <c r="AK5684" s="69">
        <v>-1000000</v>
      </c>
    </row>
    <row r="5685" spans="30:37" ht="11.25" x14ac:dyDescent="0.2">
      <c r="AD5685" s="63">
        <v>36609</v>
      </c>
      <c r="AE5685" s="64">
        <v>36800</v>
      </c>
      <c r="AF5685" s="68" t="s">
        <v>768</v>
      </c>
      <c r="AG5685" s="66" t="s">
        <v>769</v>
      </c>
      <c r="AH5685" s="67">
        <v>2.9449999999999998</v>
      </c>
      <c r="AI5685" s="68" t="s">
        <v>2254</v>
      </c>
      <c r="AJ5685" s="67">
        <v>0</v>
      </c>
      <c r="AK5685" s="69">
        <v>2000000</v>
      </c>
    </row>
    <row r="5686" spans="30:37" ht="11.25" x14ac:dyDescent="0.2">
      <c r="AD5686" s="63">
        <v>36613</v>
      </c>
      <c r="AE5686" s="64">
        <v>36800</v>
      </c>
      <c r="AF5686" s="68" t="s">
        <v>778</v>
      </c>
      <c r="AG5686" s="66" t="s">
        <v>786</v>
      </c>
      <c r="AH5686" s="67">
        <v>3</v>
      </c>
      <c r="AI5686" s="68" t="s">
        <v>2254</v>
      </c>
      <c r="AJ5686" s="67">
        <v>0</v>
      </c>
      <c r="AK5686" s="69">
        <v>405229</v>
      </c>
    </row>
    <row r="5687" spans="30:37" ht="11.25" x14ac:dyDescent="0.2">
      <c r="AD5687" s="63">
        <v>36614</v>
      </c>
      <c r="AE5687" s="64">
        <v>36800</v>
      </c>
      <c r="AF5687" s="68" t="s">
        <v>776</v>
      </c>
      <c r="AG5687" s="66" t="s">
        <v>777</v>
      </c>
      <c r="AH5687" s="67">
        <v>2.98</v>
      </c>
      <c r="AI5687" s="68" t="s">
        <v>2254</v>
      </c>
      <c r="AJ5687" s="67">
        <v>0</v>
      </c>
      <c r="AK5687" s="69">
        <v>1000000</v>
      </c>
    </row>
    <row r="5688" spans="30:37" ht="11.25" x14ac:dyDescent="0.2">
      <c r="AD5688" s="63">
        <v>36619</v>
      </c>
      <c r="AE5688" s="64">
        <v>36800</v>
      </c>
      <c r="AF5688" s="68" t="s">
        <v>782</v>
      </c>
      <c r="AG5688" s="66" t="s">
        <v>783</v>
      </c>
      <c r="AH5688" s="67">
        <v>2.9550000000000001</v>
      </c>
      <c r="AI5688" s="68" t="s">
        <v>2254</v>
      </c>
      <c r="AJ5688" s="67">
        <v>0</v>
      </c>
      <c r="AK5688" s="69">
        <v>-750000</v>
      </c>
    </row>
    <row r="5689" spans="30:37" ht="11.25" x14ac:dyDescent="0.2">
      <c r="AD5689" s="63">
        <v>36619</v>
      </c>
      <c r="AE5689" s="64">
        <v>36800</v>
      </c>
      <c r="AF5689" s="68" t="s">
        <v>782</v>
      </c>
      <c r="AG5689" s="66" t="s">
        <v>784</v>
      </c>
      <c r="AH5689" s="67">
        <v>2.98</v>
      </c>
      <c r="AI5689" s="68" t="s">
        <v>2254</v>
      </c>
      <c r="AJ5689" s="67">
        <v>0</v>
      </c>
      <c r="AK5689" s="69">
        <v>200000</v>
      </c>
    </row>
    <row r="5690" spans="30:37" ht="11.25" x14ac:dyDescent="0.2">
      <c r="AD5690" s="63">
        <v>36619</v>
      </c>
      <c r="AE5690" s="64">
        <v>36800</v>
      </c>
      <c r="AF5690" s="68" t="s">
        <v>782</v>
      </c>
      <c r="AG5690" s="66" t="s">
        <v>784</v>
      </c>
      <c r="AH5690" s="67">
        <v>2.9750000000000001</v>
      </c>
      <c r="AI5690" s="68" t="s">
        <v>2254</v>
      </c>
      <c r="AJ5690" s="67">
        <v>0</v>
      </c>
      <c r="AK5690" s="69">
        <v>500000</v>
      </c>
    </row>
    <row r="5691" spans="30:37" ht="11.25" x14ac:dyDescent="0.2">
      <c r="AD5691" s="63">
        <v>36620</v>
      </c>
      <c r="AE5691" s="64">
        <v>36800</v>
      </c>
      <c r="AF5691" s="68" t="s">
        <v>785</v>
      </c>
      <c r="AG5691" s="66"/>
      <c r="AH5691" s="67">
        <v>2.95</v>
      </c>
      <c r="AI5691" s="68" t="s">
        <v>2254</v>
      </c>
      <c r="AJ5691" s="67">
        <v>0</v>
      </c>
      <c r="AK5691" s="69">
        <v>2000000</v>
      </c>
    </row>
    <row r="5692" spans="30:37" ht="11.25" x14ac:dyDescent="0.2">
      <c r="AD5692" s="63">
        <v>36620</v>
      </c>
      <c r="AE5692" s="64">
        <v>36800</v>
      </c>
      <c r="AF5692" s="68" t="s">
        <v>785</v>
      </c>
      <c r="AG5692" s="66"/>
      <c r="AH5692" s="67">
        <v>2.9</v>
      </c>
      <c r="AI5692" s="68" t="s">
        <v>2254</v>
      </c>
      <c r="AJ5692" s="67">
        <v>0</v>
      </c>
      <c r="AK5692" s="69">
        <v>-1000000</v>
      </c>
    </row>
    <row r="5693" spans="30:37" ht="11.25" x14ac:dyDescent="0.2">
      <c r="AD5693" s="63">
        <v>36620</v>
      </c>
      <c r="AE5693" s="64">
        <v>36800</v>
      </c>
      <c r="AF5693" s="68" t="s">
        <v>785</v>
      </c>
      <c r="AG5693" s="66" t="s">
        <v>787</v>
      </c>
      <c r="AH5693" s="67">
        <v>2.96</v>
      </c>
      <c r="AI5693" s="68" t="s">
        <v>2254</v>
      </c>
      <c r="AJ5693" s="67">
        <v>0</v>
      </c>
      <c r="AK5693" s="69">
        <v>1000000</v>
      </c>
    </row>
    <row r="5694" spans="30:37" ht="11.25" x14ac:dyDescent="0.2">
      <c r="AD5694" s="63">
        <v>36622</v>
      </c>
      <c r="AE5694" s="64">
        <v>36800</v>
      </c>
      <c r="AF5694" s="68" t="s">
        <v>790</v>
      </c>
      <c r="AG5694" s="66" t="s">
        <v>791</v>
      </c>
      <c r="AH5694" s="67">
        <v>2.9525000000000001</v>
      </c>
      <c r="AI5694" s="68" t="s">
        <v>2254</v>
      </c>
      <c r="AJ5694" s="67">
        <v>0</v>
      </c>
      <c r="AK5694" s="69">
        <v>155000</v>
      </c>
    </row>
    <row r="5695" spans="30:37" ht="11.25" x14ac:dyDescent="0.2">
      <c r="AD5695" s="63">
        <v>36622</v>
      </c>
      <c r="AE5695" s="64">
        <v>36800</v>
      </c>
      <c r="AF5695" s="68" t="s">
        <v>790</v>
      </c>
      <c r="AG5695" s="66"/>
      <c r="AH5695" s="67">
        <v>2.97</v>
      </c>
      <c r="AI5695" s="68" t="s">
        <v>2254</v>
      </c>
      <c r="AJ5695" s="67">
        <v>0</v>
      </c>
      <c r="AK5695" s="69">
        <v>-1000000</v>
      </c>
    </row>
    <row r="5696" spans="30:37" ht="11.25" x14ac:dyDescent="0.2">
      <c r="AD5696" s="63">
        <v>36626</v>
      </c>
      <c r="AE5696" s="64">
        <v>36800</v>
      </c>
      <c r="AF5696" s="68" t="s">
        <v>796</v>
      </c>
      <c r="AG5696" s="66" t="s">
        <v>798</v>
      </c>
      <c r="AH5696" s="67">
        <v>3.0049999999999999</v>
      </c>
      <c r="AI5696" s="68" t="s">
        <v>2254</v>
      </c>
      <c r="AJ5696" s="67">
        <v>0</v>
      </c>
      <c r="AK5696" s="69">
        <v>155000</v>
      </c>
    </row>
    <row r="5697" spans="30:37" ht="11.25" x14ac:dyDescent="0.2">
      <c r="AD5697" s="63">
        <v>36627</v>
      </c>
      <c r="AE5697" s="64">
        <v>36800</v>
      </c>
      <c r="AF5697" s="68" t="s">
        <v>800</v>
      </c>
      <c r="AG5697" s="66" t="s">
        <v>801</v>
      </c>
      <c r="AH5697" s="67">
        <v>3.0049999999999999</v>
      </c>
      <c r="AI5697" s="68" t="s">
        <v>2254</v>
      </c>
      <c r="AJ5697" s="67">
        <v>0</v>
      </c>
      <c r="AK5697" s="69">
        <v>155000</v>
      </c>
    </row>
    <row r="5698" spans="30:37" ht="11.25" x14ac:dyDescent="0.2">
      <c r="AD5698" s="63">
        <v>36630</v>
      </c>
      <c r="AE5698" s="64">
        <v>36800</v>
      </c>
      <c r="AF5698" s="68" t="s">
        <v>815</v>
      </c>
      <c r="AG5698" s="66" t="s">
        <v>823</v>
      </c>
      <c r="AH5698" s="67">
        <v>3.1</v>
      </c>
      <c r="AI5698" s="68" t="s">
        <v>2254</v>
      </c>
      <c r="AJ5698" s="67">
        <v>0</v>
      </c>
      <c r="AK5698" s="69">
        <v>155000</v>
      </c>
    </row>
    <row r="5699" spans="30:37" ht="11.25" x14ac:dyDescent="0.2">
      <c r="AD5699" s="63">
        <v>36633</v>
      </c>
      <c r="AE5699" s="64">
        <v>36800</v>
      </c>
      <c r="AF5699" s="68" t="s">
        <v>824</v>
      </c>
      <c r="AG5699" s="66" t="s">
        <v>825</v>
      </c>
      <c r="AH5699" s="67">
        <v>3.1175000000000002</v>
      </c>
      <c r="AI5699" s="68" t="s">
        <v>2254</v>
      </c>
      <c r="AJ5699" s="67">
        <v>0</v>
      </c>
      <c r="AK5699" s="69">
        <v>155000</v>
      </c>
    </row>
    <row r="5700" spans="30:37" ht="11.25" x14ac:dyDescent="0.2">
      <c r="AD5700" s="63">
        <v>36633</v>
      </c>
      <c r="AE5700" s="64">
        <v>36800</v>
      </c>
      <c r="AF5700" s="68" t="s">
        <v>824</v>
      </c>
      <c r="AG5700" s="66" t="s">
        <v>830</v>
      </c>
      <c r="AH5700" s="67">
        <v>3.145</v>
      </c>
      <c r="AI5700" s="68" t="s">
        <v>2254</v>
      </c>
      <c r="AJ5700" s="67">
        <v>0</v>
      </c>
      <c r="AK5700" s="69">
        <v>750000</v>
      </c>
    </row>
    <row r="5701" spans="30:37" ht="11.25" x14ac:dyDescent="0.2">
      <c r="AD5701" s="63">
        <v>36635</v>
      </c>
      <c r="AE5701" s="64">
        <v>36800</v>
      </c>
      <c r="AF5701" s="68" t="s">
        <v>833</v>
      </c>
      <c r="AG5701" s="66" t="s">
        <v>835</v>
      </c>
      <c r="AH5701" s="67">
        <v>3.085</v>
      </c>
      <c r="AI5701" s="68" t="s">
        <v>2254</v>
      </c>
      <c r="AJ5701" s="67">
        <v>0</v>
      </c>
      <c r="AK5701" s="69">
        <v>-155000</v>
      </c>
    </row>
    <row r="5702" spans="30:37" ht="11.25" x14ac:dyDescent="0.2">
      <c r="AD5702" s="63">
        <v>36640</v>
      </c>
      <c r="AE5702" s="64">
        <v>36800</v>
      </c>
      <c r="AF5702" s="68" t="s">
        <v>851</v>
      </c>
      <c r="AG5702" s="66" t="s">
        <v>852</v>
      </c>
      <c r="AH5702" s="67">
        <v>3.145</v>
      </c>
      <c r="AI5702" s="68" t="s">
        <v>2254</v>
      </c>
      <c r="AJ5702" s="67">
        <v>0</v>
      </c>
      <c r="AK5702" s="69">
        <v>155000</v>
      </c>
    </row>
    <row r="5703" spans="30:37" ht="11.25" x14ac:dyDescent="0.2">
      <c r="AD5703" s="63">
        <v>36642</v>
      </c>
      <c r="AE5703" s="64">
        <v>36800</v>
      </c>
      <c r="AF5703" s="68" t="s">
        <v>865</v>
      </c>
      <c r="AG5703" s="66" t="s">
        <v>866</v>
      </c>
      <c r="AH5703" s="67">
        <v>3.1349999999999998</v>
      </c>
      <c r="AI5703" s="68" t="s">
        <v>2254</v>
      </c>
      <c r="AJ5703" s="67">
        <v>0</v>
      </c>
      <c r="AK5703" s="69">
        <v>155000</v>
      </c>
    </row>
    <row r="5704" spans="30:37" ht="11.25" x14ac:dyDescent="0.2">
      <c r="AD5704" s="63">
        <v>36642</v>
      </c>
      <c r="AE5704" s="64">
        <v>36800</v>
      </c>
      <c r="AF5704" s="68" t="s">
        <v>865</v>
      </c>
      <c r="AG5704" s="66" t="s">
        <v>867</v>
      </c>
      <c r="AH5704" s="67">
        <v>3.1349999999999998</v>
      </c>
      <c r="AI5704" s="68" t="s">
        <v>2254</v>
      </c>
      <c r="AJ5704" s="67">
        <v>0</v>
      </c>
      <c r="AK5704" s="69">
        <v>155000</v>
      </c>
    </row>
    <row r="5705" spans="30:37" ht="11.25" x14ac:dyDescent="0.2">
      <c r="AD5705" s="63">
        <v>36643</v>
      </c>
      <c r="AE5705" s="64">
        <v>36800</v>
      </c>
      <c r="AF5705" s="68" t="s">
        <v>870</v>
      </c>
      <c r="AG5705" s="66" t="s">
        <v>871</v>
      </c>
      <c r="AH5705" s="67">
        <v>3.1</v>
      </c>
      <c r="AI5705" s="68" t="s">
        <v>2254</v>
      </c>
      <c r="AJ5705" s="67">
        <v>0</v>
      </c>
      <c r="AK5705" s="69">
        <v>-2000000</v>
      </c>
    </row>
    <row r="5706" spans="30:37" ht="11.25" x14ac:dyDescent="0.2">
      <c r="AD5706" s="63">
        <v>36647</v>
      </c>
      <c r="AE5706" s="64">
        <v>36800</v>
      </c>
      <c r="AF5706" s="68" t="s">
        <v>872</v>
      </c>
      <c r="AG5706" s="66" t="s">
        <v>876</v>
      </c>
      <c r="AH5706" s="67">
        <v>3.1974999999999998</v>
      </c>
      <c r="AI5706" s="68" t="s">
        <v>2254</v>
      </c>
      <c r="AJ5706" s="67">
        <v>0</v>
      </c>
      <c r="AK5706" s="69">
        <v>155000</v>
      </c>
    </row>
    <row r="5707" spans="30:37" ht="11.25" x14ac:dyDescent="0.2">
      <c r="AD5707" s="63">
        <v>36648</v>
      </c>
      <c r="AE5707" s="64">
        <v>36800</v>
      </c>
      <c r="AF5707" s="68" t="s">
        <v>878</v>
      </c>
      <c r="AG5707" s="66" t="s">
        <v>879</v>
      </c>
      <c r="AH5707" s="67">
        <v>3.1349999999999998</v>
      </c>
      <c r="AI5707" s="68" t="s">
        <v>2254</v>
      </c>
      <c r="AJ5707" s="67">
        <v>0</v>
      </c>
      <c r="AK5707" s="69">
        <v>-155000</v>
      </c>
    </row>
    <row r="5708" spans="30:37" ht="11.25" x14ac:dyDescent="0.2">
      <c r="AD5708" s="63">
        <v>36648</v>
      </c>
      <c r="AE5708" s="64">
        <v>36800</v>
      </c>
      <c r="AF5708" s="68" t="s">
        <v>878</v>
      </c>
      <c r="AG5708" s="66" t="s">
        <v>880</v>
      </c>
      <c r="AH5708" s="67">
        <v>3.1349999999999998</v>
      </c>
      <c r="AI5708" s="68" t="s">
        <v>2254</v>
      </c>
      <c r="AJ5708" s="67">
        <v>0</v>
      </c>
      <c r="AK5708" s="69">
        <v>155000</v>
      </c>
    </row>
    <row r="5709" spans="30:37" ht="11.25" x14ac:dyDescent="0.2">
      <c r="AD5709" s="63">
        <v>36648</v>
      </c>
      <c r="AE5709" s="64">
        <v>36800</v>
      </c>
      <c r="AF5709" s="68" t="s">
        <v>878</v>
      </c>
      <c r="AG5709" s="66" t="s">
        <v>881</v>
      </c>
      <c r="AH5709" s="67">
        <v>3.1349999999999998</v>
      </c>
      <c r="AI5709" s="68" t="s">
        <v>2254</v>
      </c>
      <c r="AJ5709" s="67">
        <v>0</v>
      </c>
      <c r="AK5709" s="69">
        <v>155000</v>
      </c>
    </row>
    <row r="5710" spans="30:37" ht="11.25" x14ac:dyDescent="0.2">
      <c r="AD5710" s="63">
        <v>36648</v>
      </c>
      <c r="AE5710" s="64">
        <v>36800</v>
      </c>
      <c r="AF5710" s="68" t="s">
        <v>878</v>
      </c>
      <c r="AG5710" s="66" t="s">
        <v>882</v>
      </c>
      <c r="AH5710" s="67">
        <v>3.1349999999999998</v>
      </c>
      <c r="AI5710" s="68" t="s">
        <v>2254</v>
      </c>
      <c r="AJ5710" s="67">
        <v>0</v>
      </c>
      <c r="AK5710" s="69">
        <v>155000</v>
      </c>
    </row>
    <row r="5711" spans="30:37" ht="11.25" x14ac:dyDescent="0.2">
      <c r="AD5711" s="63">
        <v>36648</v>
      </c>
      <c r="AE5711" s="64">
        <v>36800</v>
      </c>
      <c r="AF5711" s="68" t="s">
        <v>878</v>
      </c>
      <c r="AG5711" s="66" t="s">
        <v>883</v>
      </c>
      <c r="AH5711" s="67">
        <v>3.1349999999999998</v>
      </c>
      <c r="AI5711" s="68" t="s">
        <v>2254</v>
      </c>
      <c r="AJ5711" s="67">
        <v>0</v>
      </c>
      <c r="AK5711" s="69">
        <v>-155000</v>
      </c>
    </row>
    <row r="5712" spans="30:37" ht="11.25" x14ac:dyDescent="0.2">
      <c r="AD5712" s="63">
        <v>36648</v>
      </c>
      <c r="AE5712" s="64">
        <v>36800</v>
      </c>
      <c r="AF5712" s="68" t="s">
        <v>878</v>
      </c>
      <c r="AG5712" s="66" t="s">
        <v>884</v>
      </c>
      <c r="AH5712" s="67">
        <v>3.1349999999999998</v>
      </c>
      <c r="AI5712" s="68" t="s">
        <v>2254</v>
      </c>
      <c r="AJ5712" s="67">
        <v>0</v>
      </c>
      <c r="AK5712" s="69">
        <v>-155000</v>
      </c>
    </row>
    <row r="5713" spans="30:37" ht="11.25" x14ac:dyDescent="0.2">
      <c r="AD5713" s="63">
        <v>36648</v>
      </c>
      <c r="AE5713" s="64">
        <v>36800</v>
      </c>
      <c r="AF5713" s="68" t="s">
        <v>878</v>
      </c>
      <c r="AG5713" s="66" t="s">
        <v>885</v>
      </c>
      <c r="AH5713" s="67">
        <v>3.1349999999999998</v>
      </c>
      <c r="AI5713" s="68" t="s">
        <v>2254</v>
      </c>
      <c r="AJ5713" s="67">
        <v>0</v>
      </c>
      <c r="AK5713" s="69">
        <v>155000</v>
      </c>
    </row>
    <row r="5714" spans="30:37" ht="11.25" x14ac:dyDescent="0.2">
      <c r="AD5714" s="63">
        <v>36649</v>
      </c>
      <c r="AE5714" s="64">
        <v>36800</v>
      </c>
      <c r="AF5714" s="68" t="s">
        <v>886</v>
      </c>
      <c r="AG5714" s="66" t="s">
        <v>887</v>
      </c>
      <c r="AH5714" s="67">
        <v>3.23</v>
      </c>
      <c r="AI5714" s="68" t="s">
        <v>2254</v>
      </c>
      <c r="AJ5714" s="67">
        <v>0</v>
      </c>
      <c r="AK5714" s="69">
        <v>155000</v>
      </c>
    </row>
    <row r="5715" spans="30:37" ht="11.25" x14ac:dyDescent="0.2">
      <c r="AD5715" s="63">
        <v>36649</v>
      </c>
      <c r="AE5715" s="64">
        <v>36800</v>
      </c>
      <c r="AF5715" s="68" t="s">
        <v>886</v>
      </c>
      <c r="AG5715" s="66" t="s">
        <v>888</v>
      </c>
      <c r="AH5715" s="67">
        <v>3.24</v>
      </c>
      <c r="AI5715" s="68" t="s">
        <v>2254</v>
      </c>
      <c r="AJ5715" s="67">
        <v>0</v>
      </c>
      <c r="AK5715" s="69">
        <v>-155000</v>
      </c>
    </row>
    <row r="5716" spans="30:37" ht="11.25" x14ac:dyDescent="0.2">
      <c r="AD5716" s="63">
        <v>36649</v>
      </c>
      <c r="AE5716" s="64">
        <v>36800</v>
      </c>
      <c r="AF5716" s="68" t="s">
        <v>886</v>
      </c>
      <c r="AG5716" s="66" t="s">
        <v>889</v>
      </c>
      <c r="AH5716" s="67">
        <v>3.2549999999999999</v>
      </c>
      <c r="AI5716" s="68" t="s">
        <v>2254</v>
      </c>
      <c r="AJ5716" s="67">
        <v>0</v>
      </c>
      <c r="AK5716" s="69">
        <v>155000</v>
      </c>
    </row>
    <row r="5717" spans="30:37" ht="11.25" x14ac:dyDescent="0.2">
      <c r="AD5717" s="63">
        <v>36649</v>
      </c>
      <c r="AE5717" s="64">
        <v>36800</v>
      </c>
      <c r="AF5717" s="68" t="s">
        <v>886</v>
      </c>
      <c r="AG5717" s="66" t="s">
        <v>890</v>
      </c>
      <c r="AH5717" s="67">
        <v>3.2124999999999999</v>
      </c>
      <c r="AI5717" s="68" t="s">
        <v>2254</v>
      </c>
      <c r="AJ5717" s="67">
        <v>0</v>
      </c>
      <c r="AK5717" s="69">
        <v>155000</v>
      </c>
    </row>
    <row r="5718" spans="30:37" ht="11.25" x14ac:dyDescent="0.2">
      <c r="AD5718" s="63">
        <v>36649</v>
      </c>
      <c r="AE5718" s="64">
        <v>36800</v>
      </c>
      <c r="AF5718" s="68" t="s">
        <v>886</v>
      </c>
      <c r="AG5718" s="66" t="s">
        <v>891</v>
      </c>
      <c r="AH5718" s="67">
        <v>3.2174999999999998</v>
      </c>
      <c r="AI5718" s="68" t="s">
        <v>2254</v>
      </c>
      <c r="AJ5718" s="67">
        <v>0</v>
      </c>
      <c r="AK5718" s="69">
        <v>155000</v>
      </c>
    </row>
    <row r="5719" spans="30:37" ht="11.25" x14ac:dyDescent="0.2">
      <c r="AD5719" s="63">
        <v>36649</v>
      </c>
      <c r="AE5719" s="64">
        <v>36800</v>
      </c>
      <c r="AF5719" s="68" t="s">
        <v>886</v>
      </c>
      <c r="AG5719" s="66" t="s">
        <v>892</v>
      </c>
      <c r="AH5719" s="67">
        <v>3.17</v>
      </c>
      <c r="AI5719" s="68" t="s">
        <v>2254</v>
      </c>
      <c r="AJ5719" s="67">
        <v>0</v>
      </c>
      <c r="AK5719" s="69">
        <v>-155000</v>
      </c>
    </row>
    <row r="5720" spans="30:37" ht="11.25" x14ac:dyDescent="0.2">
      <c r="AD5720" s="63">
        <v>36649</v>
      </c>
      <c r="AE5720" s="64">
        <v>36800</v>
      </c>
      <c r="AF5720" s="68" t="s">
        <v>886</v>
      </c>
      <c r="AG5720" s="66" t="s">
        <v>893</v>
      </c>
      <c r="AH5720" s="67">
        <v>3.1675</v>
      </c>
      <c r="AI5720" s="68" t="s">
        <v>2254</v>
      </c>
      <c r="AJ5720" s="67">
        <v>0</v>
      </c>
      <c r="AK5720" s="69">
        <v>-155000</v>
      </c>
    </row>
    <row r="5721" spans="30:37" ht="11.25" x14ac:dyDescent="0.2">
      <c r="AD5721" s="63">
        <v>36650</v>
      </c>
      <c r="AE5721" s="64">
        <v>36800</v>
      </c>
      <c r="AF5721" s="68" t="s">
        <v>896</v>
      </c>
      <c r="AG5721" s="66" t="s">
        <v>899</v>
      </c>
      <c r="AH5721" s="67">
        <v>3.09</v>
      </c>
      <c r="AI5721" s="68" t="s">
        <v>2254</v>
      </c>
      <c r="AJ5721" s="67">
        <v>0</v>
      </c>
      <c r="AK5721" s="69">
        <v>-155000</v>
      </c>
    </row>
    <row r="5722" spans="30:37" ht="11.25" x14ac:dyDescent="0.2">
      <c r="AD5722" s="63">
        <v>36650</v>
      </c>
      <c r="AE5722" s="64">
        <v>36800</v>
      </c>
      <c r="AF5722" s="68" t="s">
        <v>896</v>
      </c>
      <c r="AG5722" s="66" t="s">
        <v>900</v>
      </c>
      <c r="AH5722" s="67">
        <v>3.09</v>
      </c>
      <c r="AI5722" s="68" t="s">
        <v>2254</v>
      </c>
      <c r="AJ5722" s="67">
        <v>0</v>
      </c>
      <c r="AK5722" s="69">
        <v>-155000</v>
      </c>
    </row>
    <row r="5723" spans="30:37" ht="11.25" x14ac:dyDescent="0.2">
      <c r="AD5723" s="63">
        <v>36650</v>
      </c>
      <c r="AE5723" s="64">
        <v>36800</v>
      </c>
      <c r="AF5723" s="68" t="s">
        <v>896</v>
      </c>
      <c r="AG5723" s="66" t="s">
        <v>901</v>
      </c>
      <c r="AH5723" s="67">
        <v>3.0950000000000002</v>
      </c>
      <c r="AI5723" s="68" t="s">
        <v>2254</v>
      </c>
      <c r="AJ5723" s="67">
        <v>0</v>
      </c>
      <c r="AK5723" s="69">
        <v>-155000</v>
      </c>
    </row>
    <row r="5724" spans="30:37" ht="11.25" x14ac:dyDescent="0.2">
      <c r="AD5724" s="63">
        <v>36650</v>
      </c>
      <c r="AE5724" s="64">
        <v>36800</v>
      </c>
      <c r="AF5724" s="68" t="s">
        <v>896</v>
      </c>
      <c r="AG5724" s="66" t="s">
        <v>903</v>
      </c>
      <c r="AH5724" s="67">
        <v>3.1</v>
      </c>
      <c r="AI5724" s="68" t="s">
        <v>2254</v>
      </c>
      <c r="AJ5724" s="67">
        <v>0</v>
      </c>
      <c r="AK5724" s="69">
        <v>-155000</v>
      </c>
    </row>
    <row r="5725" spans="30:37" ht="11.25" x14ac:dyDescent="0.2">
      <c r="AD5725" s="63">
        <v>36650</v>
      </c>
      <c r="AE5725" s="64">
        <v>36800</v>
      </c>
      <c r="AF5725" s="68" t="s">
        <v>896</v>
      </c>
      <c r="AG5725" s="66" t="s">
        <v>902</v>
      </c>
      <c r="AH5725" s="67">
        <v>3.1</v>
      </c>
      <c r="AI5725" s="68" t="s">
        <v>2254</v>
      </c>
      <c r="AJ5725" s="67">
        <v>0</v>
      </c>
      <c r="AK5725" s="69">
        <v>-155000</v>
      </c>
    </row>
    <row r="5726" spans="30:37" ht="11.25" x14ac:dyDescent="0.2">
      <c r="AD5726" s="63">
        <v>36651</v>
      </c>
      <c r="AE5726" s="64">
        <v>36800</v>
      </c>
      <c r="AF5726" s="68" t="s">
        <v>904</v>
      </c>
      <c r="AG5726" s="66" t="s">
        <v>907</v>
      </c>
      <c r="AH5726" s="67">
        <v>3.1</v>
      </c>
      <c r="AI5726" s="68" t="s">
        <v>2254</v>
      </c>
      <c r="AJ5726" s="67">
        <v>0</v>
      </c>
      <c r="AK5726" s="69">
        <v>-155000</v>
      </c>
    </row>
    <row r="5727" spans="30:37" ht="11.25" x14ac:dyDescent="0.2">
      <c r="AD5727" s="63">
        <v>36651</v>
      </c>
      <c r="AE5727" s="64">
        <v>36800</v>
      </c>
      <c r="AF5727" s="68" t="s">
        <v>904</v>
      </c>
      <c r="AG5727" s="66" t="s">
        <v>908</v>
      </c>
      <c r="AH5727" s="67">
        <v>3.1025</v>
      </c>
      <c r="AI5727" s="68" t="s">
        <v>2254</v>
      </c>
      <c r="AJ5727" s="67">
        <v>0</v>
      </c>
      <c r="AK5727" s="69">
        <v>-155000</v>
      </c>
    </row>
    <row r="5728" spans="30:37" ht="11.25" x14ac:dyDescent="0.2">
      <c r="AD5728" s="63">
        <v>36656</v>
      </c>
      <c r="AE5728" s="64">
        <v>36800</v>
      </c>
      <c r="AF5728" s="68" t="s">
        <v>1043</v>
      </c>
      <c r="AG5728" s="66" t="s">
        <v>1044</v>
      </c>
      <c r="AH5728" s="67">
        <v>3.2025000000000001</v>
      </c>
      <c r="AI5728" s="68" t="s">
        <v>2254</v>
      </c>
      <c r="AJ5728" s="67">
        <v>0</v>
      </c>
      <c r="AK5728" s="69">
        <v>155000</v>
      </c>
    </row>
    <row r="5729" spans="30:37" ht="11.25" x14ac:dyDescent="0.2">
      <c r="AD5729" s="63">
        <v>36656</v>
      </c>
      <c r="AE5729" s="64">
        <v>36800</v>
      </c>
      <c r="AF5729" s="68" t="s">
        <v>1043</v>
      </c>
      <c r="AG5729" s="66" t="s">
        <v>1044</v>
      </c>
      <c r="AH5729" s="67">
        <v>3.2</v>
      </c>
      <c r="AI5729" s="68" t="s">
        <v>2254</v>
      </c>
      <c r="AJ5729" s="67">
        <v>0</v>
      </c>
      <c r="AK5729" s="69">
        <v>155000</v>
      </c>
    </row>
    <row r="5730" spans="30:37" ht="11.25" x14ac:dyDescent="0.2">
      <c r="AD5730" s="63">
        <v>36657</v>
      </c>
      <c r="AE5730" s="64">
        <v>36800</v>
      </c>
      <c r="AF5730" s="68" t="s">
        <v>1047</v>
      </c>
      <c r="AG5730" s="66"/>
      <c r="AH5730" s="67">
        <v>3.38</v>
      </c>
      <c r="AI5730" s="68" t="s">
        <v>2254</v>
      </c>
      <c r="AJ5730" s="67">
        <v>0</v>
      </c>
      <c r="AK5730" s="69">
        <v>-1000000</v>
      </c>
    </row>
    <row r="5731" spans="30:37" ht="11.25" x14ac:dyDescent="0.2">
      <c r="AD5731" s="63">
        <v>36657</v>
      </c>
      <c r="AE5731" s="64">
        <v>36800</v>
      </c>
      <c r="AF5731" s="68" t="s">
        <v>1047</v>
      </c>
      <c r="AG5731" s="66"/>
      <c r="AH5731" s="67">
        <v>3.1309999999999998</v>
      </c>
      <c r="AI5731" s="68" t="s">
        <v>2254</v>
      </c>
      <c r="AJ5731" s="67">
        <v>0</v>
      </c>
      <c r="AK5731" s="69">
        <v>750000</v>
      </c>
    </row>
    <row r="5732" spans="30:37" ht="11.25" x14ac:dyDescent="0.2">
      <c r="AD5732" s="63">
        <v>36657</v>
      </c>
      <c r="AE5732" s="64">
        <v>36800</v>
      </c>
      <c r="AF5732" s="68" t="s">
        <v>1047</v>
      </c>
      <c r="AG5732" s="66" t="s">
        <v>1055</v>
      </c>
      <c r="AH5732" s="67">
        <v>3.3824999999999998</v>
      </c>
      <c r="AI5732" s="68" t="s">
        <v>2254</v>
      </c>
      <c r="AJ5732" s="67">
        <v>0</v>
      </c>
      <c r="AK5732" s="69">
        <v>155000</v>
      </c>
    </row>
    <row r="5733" spans="30:37" ht="11.25" x14ac:dyDescent="0.2">
      <c r="AD5733" s="63">
        <v>36657</v>
      </c>
      <c r="AE5733" s="64">
        <v>36800</v>
      </c>
      <c r="AF5733" s="68" t="s">
        <v>1047</v>
      </c>
      <c r="AG5733" s="66" t="s">
        <v>1056</v>
      </c>
      <c r="AH5733" s="67">
        <v>3.38</v>
      </c>
      <c r="AI5733" s="68" t="s">
        <v>2254</v>
      </c>
      <c r="AJ5733" s="67">
        <v>0</v>
      </c>
      <c r="AK5733" s="69">
        <v>155000</v>
      </c>
    </row>
    <row r="5734" spans="30:37" ht="11.25" x14ac:dyDescent="0.2">
      <c r="AD5734" s="63">
        <v>36657</v>
      </c>
      <c r="AE5734" s="64">
        <v>36800</v>
      </c>
      <c r="AF5734" s="68" t="s">
        <v>1047</v>
      </c>
      <c r="AG5734" s="66" t="s">
        <v>1057</v>
      </c>
      <c r="AH5734" s="67">
        <v>3.3774999999999999</v>
      </c>
      <c r="AI5734" s="68" t="s">
        <v>2254</v>
      </c>
      <c r="AJ5734" s="67">
        <v>0</v>
      </c>
      <c r="AK5734" s="69">
        <v>155000</v>
      </c>
    </row>
    <row r="5735" spans="30:37" ht="11.25" x14ac:dyDescent="0.2">
      <c r="AD5735" s="63">
        <v>36657</v>
      </c>
      <c r="AE5735" s="64">
        <v>36800</v>
      </c>
      <c r="AF5735" s="68" t="s">
        <v>1047</v>
      </c>
      <c r="AG5735" s="66" t="s">
        <v>1058</v>
      </c>
      <c r="AH5735" s="67">
        <v>3.3650000000000002</v>
      </c>
      <c r="AI5735" s="68" t="s">
        <v>2254</v>
      </c>
      <c r="AJ5735" s="67">
        <v>0</v>
      </c>
      <c r="AK5735" s="69">
        <v>155000</v>
      </c>
    </row>
    <row r="5736" spans="30:37" ht="11.25" x14ac:dyDescent="0.2">
      <c r="AD5736" s="63">
        <v>36657</v>
      </c>
      <c r="AE5736" s="64">
        <v>36800</v>
      </c>
      <c r="AF5736" s="68" t="s">
        <v>1047</v>
      </c>
      <c r="AG5736" s="66" t="s">
        <v>1059</v>
      </c>
      <c r="AH5736" s="67">
        <v>3.37</v>
      </c>
      <c r="AI5736" s="68" t="s">
        <v>2254</v>
      </c>
      <c r="AJ5736" s="67">
        <v>0</v>
      </c>
      <c r="AK5736" s="69">
        <v>155000</v>
      </c>
    </row>
    <row r="5737" spans="30:37" ht="11.25" x14ac:dyDescent="0.2">
      <c r="AD5737" s="63">
        <v>36657</v>
      </c>
      <c r="AE5737" s="64">
        <v>36800</v>
      </c>
      <c r="AF5737" s="68" t="s">
        <v>1047</v>
      </c>
      <c r="AG5737" s="66" t="s">
        <v>1060</v>
      </c>
      <c r="AH5737" s="67">
        <v>3.3774999999999999</v>
      </c>
      <c r="AI5737" s="68" t="s">
        <v>2254</v>
      </c>
      <c r="AJ5737" s="67">
        <v>0</v>
      </c>
      <c r="AK5737" s="69">
        <v>155000</v>
      </c>
    </row>
    <row r="5738" spans="30:37" ht="11.25" x14ac:dyDescent="0.2">
      <c r="AD5738" s="63">
        <v>36661</v>
      </c>
      <c r="AE5738" s="64">
        <v>36800</v>
      </c>
      <c r="AF5738" s="68" t="s">
        <v>1064</v>
      </c>
      <c r="AG5738" s="66" t="s">
        <v>1072</v>
      </c>
      <c r="AH5738" s="67">
        <v>3.4249999999999998</v>
      </c>
      <c r="AI5738" s="68" t="s">
        <v>2254</v>
      </c>
      <c r="AJ5738" s="67">
        <v>0</v>
      </c>
      <c r="AK5738" s="69">
        <v>155000</v>
      </c>
    </row>
    <row r="5739" spans="30:37" ht="11.25" x14ac:dyDescent="0.2">
      <c r="AD5739" s="63">
        <v>36662</v>
      </c>
      <c r="AE5739" s="64">
        <v>36800</v>
      </c>
      <c r="AF5739" s="68" t="s">
        <v>1073</v>
      </c>
      <c r="AG5739" s="66" t="s">
        <v>1078</v>
      </c>
      <c r="AH5739" s="67">
        <v>3.5049999999999999</v>
      </c>
      <c r="AI5739" s="68" t="s">
        <v>2254</v>
      </c>
      <c r="AJ5739" s="67">
        <v>0</v>
      </c>
      <c r="AK5739" s="69">
        <v>155000</v>
      </c>
    </row>
    <row r="5740" spans="30:37" ht="11.25" x14ac:dyDescent="0.2">
      <c r="AD5740" s="63">
        <v>36662</v>
      </c>
      <c r="AE5740" s="64">
        <v>36800</v>
      </c>
      <c r="AF5740" s="68" t="s">
        <v>1073</v>
      </c>
      <c r="AG5740" s="66" t="s">
        <v>1081</v>
      </c>
      <c r="AH5740" s="67">
        <v>3.5049999999999999</v>
      </c>
      <c r="AI5740" s="68" t="s">
        <v>2254</v>
      </c>
      <c r="AJ5740" s="67">
        <v>0</v>
      </c>
      <c r="AK5740" s="69">
        <v>-1000000</v>
      </c>
    </row>
    <row r="5741" spans="30:37" ht="11.25" x14ac:dyDescent="0.2">
      <c r="AD5741" s="63">
        <v>36668</v>
      </c>
      <c r="AE5741" s="64">
        <v>36800</v>
      </c>
      <c r="AF5741" s="68" t="s">
        <v>1107</v>
      </c>
      <c r="AG5741" s="66" t="s">
        <v>1108</v>
      </c>
      <c r="AH5741" s="67">
        <v>3.98</v>
      </c>
      <c r="AI5741" s="68" t="s">
        <v>2254</v>
      </c>
      <c r="AJ5741" s="67">
        <v>0</v>
      </c>
      <c r="AK5741" s="69">
        <v>155000</v>
      </c>
    </row>
    <row r="5742" spans="30:37" ht="11.25" x14ac:dyDescent="0.2">
      <c r="AD5742" s="63">
        <v>36669</v>
      </c>
      <c r="AE5742" s="64">
        <v>36800</v>
      </c>
      <c r="AF5742" s="68" t="s">
        <v>1115</v>
      </c>
      <c r="AG5742" s="66" t="s">
        <v>1117</v>
      </c>
      <c r="AH5742" s="67">
        <v>3.81</v>
      </c>
      <c r="AI5742" s="68" t="s">
        <v>2254</v>
      </c>
      <c r="AJ5742" s="67">
        <v>0</v>
      </c>
      <c r="AK5742" s="69">
        <v>155000</v>
      </c>
    </row>
    <row r="5743" spans="30:37" ht="11.25" x14ac:dyDescent="0.2">
      <c r="AD5743" s="63">
        <v>36671</v>
      </c>
      <c r="AE5743" s="64">
        <v>36800</v>
      </c>
      <c r="AF5743" s="68" t="s">
        <v>1338</v>
      </c>
      <c r="AG5743" s="66" t="s">
        <v>1385</v>
      </c>
      <c r="AH5743" s="67">
        <v>4.1150000000000002</v>
      </c>
      <c r="AI5743" s="68" t="s">
        <v>2254</v>
      </c>
      <c r="AJ5743" s="67">
        <v>0</v>
      </c>
      <c r="AK5743" s="69">
        <v>155000</v>
      </c>
    </row>
    <row r="5744" spans="30:37" ht="11.25" x14ac:dyDescent="0.2">
      <c r="AD5744" s="63">
        <v>36671</v>
      </c>
      <c r="AE5744" s="64">
        <v>36800</v>
      </c>
      <c r="AF5744" s="68" t="s">
        <v>1338</v>
      </c>
      <c r="AG5744" s="66" t="s">
        <v>1378</v>
      </c>
      <c r="AH5744" s="67">
        <v>4.1849999999999996</v>
      </c>
      <c r="AI5744" s="68" t="s">
        <v>2254</v>
      </c>
      <c r="AJ5744" s="67">
        <v>0</v>
      </c>
      <c r="AK5744" s="69">
        <v>-1500000</v>
      </c>
    </row>
    <row r="5745" spans="30:37" ht="11.25" x14ac:dyDescent="0.2">
      <c r="AD5745" s="63">
        <v>36672</v>
      </c>
      <c r="AE5745" s="64">
        <v>36800</v>
      </c>
      <c r="AF5745" s="68" t="s">
        <v>1339</v>
      </c>
      <c r="AG5745" s="66" t="s">
        <v>1399</v>
      </c>
      <c r="AH5745" s="67">
        <v>4.2649999999999997</v>
      </c>
      <c r="AI5745" s="68" t="s">
        <v>2254</v>
      </c>
      <c r="AJ5745" s="67">
        <v>0</v>
      </c>
      <c r="AK5745" s="69">
        <v>155000</v>
      </c>
    </row>
    <row r="5746" spans="30:37" ht="11.25" x14ac:dyDescent="0.2">
      <c r="AD5746" s="63">
        <v>36672</v>
      </c>
      <c r="AE5746" s="64">
        <v>36800</v>
      </c>
      <c r="AF5746" s="68" t="s">
        <v>1339</v>
      </c>
      <c r="AG5746" s="66" t="s">
        <v>1400</v>
      </c>
      <c r="AH5746" s="67">
        <v>4.26</v>
      </c>
      <c r="AI5746" s="68" t="s">
        <v>2254</v>
      </c>
      <c r="AJ5746" s="67">
        <v>0</v>
      </c>
      <c r="AK5746" s="69">
        <v>155000</v>
      </c>
    </row>
    <row r="5747" spans="30:37" ht="11.25" x14ac:dyDescent="0.2">
      <c r="AD5747" s="63">
        <v>36672</v>
      </c>
      <c r="AE5747" s="64">
        <v>36800</v>
      </c>
      <c r="AF5747" s="68" t="s">
        <v>1339</v>
      </c>
      <c r="AG5747" s="66" t="s">
        <v>1411</v>
      </c>
      <c r="AH5747" s="67">
        <v>4.25</v>
      </c>
      <c r="AI5747" s="68" t="s">
        <v>2254</v>
      </c>
      <c r="AJ5747" s="67">
        <v>0</v>
      </c>
      <c r="AK5747" s="69">
        <v>155000</v>
      </c>
    </row>
    <row r="5748" spans="30:37" ht="11.25" x14ac:dyDescent="0.2">
      <c r="AD5748" s="63">
        <v>36672</v>
      </c>
      <c r="AE5748" s="64">
        <v>36800</v>
      </c>
      <c r="AF5748" s="68" t="s">
        <v>1339</v>
      </c>
      <c r="AG5748" s="66" t="s">
        <v>1412</v>
      </c>
      <c r="AH5748" s="67">
        <v>4.2549999999999999</v>
      </c>
      <c r="AI5748" s="68" t="s">
        <v>2254</v>
      </c>
      <c r="AJ5748" s="67">
        <v>0</v>
      </c>
      <c r="AK5748" s="69">
        <v>155000</v>
      </c>
    </row>
    <row r="5749" spans="30:37" ht="11.25" x14ac:dyDescent="0.2">
      <c r="AD5749" s="63">
        <v>36672</v>
      </c>
      <c r="AE5749" s="64">
        <v>36800</v>
      </c>
      <c r="AF5749" s="68" t="s">
        <v>1339</v>
      </c>
      <c r="AG5749" s="66" t="s">
        <v>1413</v>
      </c>
      <c r="AH5749" s="67">
        <v>4.26</v>
      </c>
      <c r="AI5749" s="68" t="s">
        <v>2254</v>
      </c>
      <c r="AJ5749" s="67">
        <v>0</v>
      </c>
      <c r="AK5749" s="69">
        <v>155000</v>
      </c>
    </row>
    <row r="5750" spans="30:37" ht="11.25" x14ac:dyDescent="0.2">
      <c r="AD5750" s="63">
        <v>36672</v>
      </c>
      <c r="AE5750" s="64">
        <v>36800</v>
      </c>
      <c r="AF5750" s="68" t="s">
        <v>1339</v>
      </c>
      <c r="AG5750" s="66" t="s">
        <v>1396</v>
      </c>
      <c r="AH5750" s="67">
        <v>4.335</v>
      </c>
      <c r="AI5750" s="68" t="s">
        <v>2254</v>
      </c>
      <c r="AJ5750" s="67">
        <v>0</v>
      </c>
      <c r="AK5750" s="69">
        <v>-1000000</v>
      </c>
    </row>
    <row r="5751" spans="30:37" ht="11.25" x14ac:dyDescent="0.2">
      <c r="AD5751" s="63">
        <v>36676</v>
      </c>
      <c r="AE5751" s="64">
        <v>36800</v>
      </c>
      <c r="AF5751" s="68" t="s">
        <v>1340</v>
      </c>
      <c r="AG5751" s="66" t="s">
        <v>1416</v>
      </c>
      <c r="AH5751" s="67">
        <v>4.3150000000000004</v>
      </c>
      <c r="AI5751" s="68" t="s">
        <v>2254</v>
      </c>
      <c r="AJ5751" s="67">
        <v>0</v>
      </c>
      <c r="AK5751" s="69">
        <v>155000</v>
      </c>
    </row>
    <row r="5752" spans="30:37" ht="11.25" x14ac:dyDescent="0.2">
      <c r="AD5752" s="63">
        <v>36676</v>
      </c>
      <c r="AE5752" s="64">
        <v>36800</v>
      </c>
      <c r="AF5752" s="68" t="s">
        <v>1340</v>
      </c>
      <c r="AG5752" s="66" t="s">
        <v>1417</v>
      </c>
      <c r="AH5752" s="67">
        <v>4.3</v>
      </c>
      <c r="AI5752" s="68" t="s">
        <v>2254</v>
      </c>
      <c r="AJ5752" s="67">
        <v>0</v>
      </c>
      <c r="AK5752" s="69">
        <v>155000</v>
      </c>
    </row>
    <row r="5753" spans="30:37" ht="11.25" x14ac:dyDescent="0.2">
      <c r="AD5753" s="63">
        <v>36676</v>
      </c>
      <c r="AE5753" s="64">
        <v>36800</v>
      </c>
      <c r="AF5753" s="68" t="s">
        <v>1340</v>
      </c>
      <c r="AG5753" s="66" t="s">
        <v>1418</v>
      </c>
      <c r="AH5753" s="67">
        <v>4.25</v>
      </c>
      <c r="AI5753" s="68" t="s">
        <v>2254</v>
      </c>
      <c r="AJ5753" s="67">
        <v>0</v>
      </c>
      <c r="AK5753" s="69">
        <v>155000</v>
      </c>
    </row>
    <row r="5754" spans="30:37" ht="11.25" x14ac:dyDescent="0.2">
      <c r="AD5754" s="63">
        <v>36676</v>
      </c>
      <c r="AE5754" s="64">
        <v>36800</v>
      </c>
      <c r="AF5754" s="68" t="s">
        <v>1340</v>
      </c>
      <c r="AG5754" s="66" t="s">
        <v>1419</v>
      </c>
      <c r="AH5754" s="67">
        <v>4.2774999999999999</v>
      </c>
      <c r="AI5754" s="68" t="s">
        <v>2254</v>
      </c>
      <c r="AJ5754" s="67">
        <v>0</v>
      </c>
      <c r="AK5754" s="69">
        <v>-155000</v>
      </c>
    </row>
    <row r="5755" spans="30:37" ht="11.25" x14ac:dyDescent="0.2">
      <c r="AD5755" s="63">
        <v>36679</v>
      </c>
      <c r="AE5755" s="64">
        <v>36800</v>
      </c>
      <c r="AF5755" s="68" t="s">
        <v>1351</v>
      </c>
      <c r="AG5755" s="66" t="s">
        <v>1374</v>
      </c>
      <c r="AH5755" s="67">
        <v>4.13</v>
      </c>
      <c r="AI5755" s="68" t="s">
        <v>2254</v>
      </c>
      <c r="AJ5755" s="67">
        <v>0</v>
      </c>
      <c r="AK5755" s="69">
        <v>155000</v>
      </c>
    </row>
    <row r="5756" spans="30:37" ht="11.25" x14ac:dyDescent="0.2">
      <c r="AD5756" s="63">
        <v>36679</v>
      </c>
      <c r="AE5756" s="64">
        <v>36800</v>
      </c>
      <c r="AF5756" s="68" t="s">
        <v>1351</v>
      </c>
      <c r="AG5756" s="66" t="s">
        <v>1375</v>
      </c>
      <c r="AH5756" s="67">
        <v>4.1100000000000003</v>
      </c>
      <c r="AI5756" s="68" t="s">
        <v>2254</v>
      </c>
      <c r="AJ5756" s="67">
        <v>0</v>
      </c>
      <c r="AK5756" s="69">
        <v>155000</v>
      </c>
    </row>
    <row r="5757" spans="30:37" ht="11.25" x14ac:dyDescent="0.2">
      <c r="AD5757" s="63">
        <v>36679</v>
      </c>
      <c r="AE5757" s="64">
        <v>36800</v>
      </c>
      <c r="AF5757" s="68" t="s">
        <v>1351</v>
      </c>
      <c r="AG5757" s="66" t="s">
        <v>1376</v>
      </c>
      <c r="AH5757" s="67">
        <v>4.1100000000000003</v>
      </c>
      <c r="AI5757" s="68" t="s">
        <v>2254</v>
      </c>
      <c r="AJ5757" s="67">
        <v>0</v>
      </c>
      <c r="AK5757" s="69">
        <v>155000</v>
      </c>
    </row>
    <row r="5758" spans="30:37" ht="11.25" x14ac:dyDescent="0.2">
      <c r="AD5758" s="63">
        <v>36679</v>
      </c>
      <c r="AE5758" s="64">
        <v>36800</v>
      </c>
      <c r="AF5758" s="68" t="s">
        <v>1351</v>
      </c>
      <c r="AG5758" s="66" t="s">
        <v>1377</v>
      </c>
      <c r="AH5758" s="67">
        <v>3.98</v>
      </c>
      <c r="AI5758" s="68" t="s">
        <v>2254</v>
      </c>
      <c r="AJ5758" s="67">
        <v>0</v>
      </c>
      <c r="AK5758" s="69">
        <v>-155000</v>
      </c>
    </row>
    <row r="5759" spans="30:37" ht="11.25" x14ac:dyDescent="0.2">
      <c r="AD5759" s="63">
        <v>36684</v>
      </c>
      <c r="AE5759" s="64">
        <v>36800</v>
      </c>
      <c r="AF5759" s="68" t="s">
        <v>1444</v>
      </c>
      <c r="AG5759" s="66" t="s">
        <v>1455</v>
      </c>
      <c r="AH5759" s="67">
        <v>4.1900000000000004</v>
      </c>
      <c r="AI5759" s="68" t="s">
        <v>2254</v>
      </c>
      <c r="AJ5759" s="67">
        <v>0</v>
      </c>
      <c r="AK5759" s="69">
        <v>-155000</v>
      </c>
    </row>
    <row r="5760" spans="30:37" ht="11.25" x14ac:dyDescent="0.2">
      <c r="AD5760" s="63">
        <v>36684</v>
      </c>
      <c r="AE5760" s="64">
        <v>36800</v>
      </c>
      <c r="AF5760" s="68" t="s">
        <v>1444</v>
      </c>
      <c r="AG5760" s="66" t="s">
        <v>1466</v>
      </c>
      <c r="AH5760" s="67">
        <v>3.98</v>
      </c>
      <c r="AI5760" s="68" t="s">
        <v>2254</v>
      </c>
      <c r="AJ5760" s="67">
        <v>0</v>
      </c>
      <c r="AK5760" s="69">
        <v>1800000</v>
      </c>
    </row>
    <row r="5761" spans="30:37" ht="11.25" x14ac:dyDescent="0.2">
      <c r="AD5761" s="63">
        <v>36684</v>
      </c>
      <c r="AE5761" s="64">
        <v>36800</v>
      </c>
      <c r="AF5761" s="68" t="s">
        <v>1444</v>
      </c>
      <c r="AG5761" s="66" t="s">
        <v>1467</v>
      </c>
      <c r="AH5761" s="67">
        <v>4</v>
      </c>
      <c r="AI5761" s="68" t="s">
        <v>2254</v>
      </c>
      <c r="AJ5761" s="67">
        <v>0</v>
      </c>
      <c r="AK5761" s="69">
        <v>-1000000</v>
      </c>
    </row>
    <row r="5762" spans="30:37" ht="11.25" x14ac:dyDescent="0.2">
      <c r="AD5762" s="63">
        <v>36684</v>
      </c>
      <c r="AE5762" s="64">
        <v>36800</v>
      </c>
      <c r="AF5762" s="68" t="s">
        <v>1444</v>
      </c>
      <c r="AG5762" s="66" t="s">
        <v>1467</v>
      </c>
      <c r="AH5762" s="67">
        <v>4.1150000000000002</v>
      </c>
      <c r="AI5762" s="68" t="s">
        <v>2254</v>
      </c>
      <c r="AJ5762" s="67">
        <v>0</v>
      </c>
      <c r="AK5762" s="69">
        <v>-1000000</v>
      </c>
    </row>
    <row r="5763" spans="30:37" ht="11.25" x14ac:dyDescent="0.2">
      <c r="AD5763" s="63">
        <v>36684</v>
      </c>
      <c r="AE5763" s="64">
        <v>36800</v>
      </c>
      <c r="AF5763" s="68" t="s">
        <v>1444</v>
      </c>
      <c r="AG5763" s="66" t="s">
        <v>1467</v>
      </c>
      <c r="AH5763" s="67">
        <v>4.1749999999999998</v>
      </c>
      <c r="AI5763" s="68" t="s">
        <v>2254</v>
      </c>
      <c r="AJ5763" s="67">
        <v>0</v>
      </c>
      <c r="AK5763" s="69">
        <v>-1000000</v>
      </c>
    </row>
    <row r="5764" spans="30:37" ht="11.25" x14ac:dyDescent="0.2">
      <c r="AD5764" s="63">
        <v>36685</v>
      </c>
      <c r="AE5764" s="64">
        <v>36800</v>
      </c>
      <c r="AF5764" s="68" t="s">
        <v>1468</v>
      </c>
      <c r="AG5764" s="66" t="s">
        <v>1500</v>
      </c>
      <c r="AH5764" s="67">
        <v>3.84</v>
      </c>
      <c r="AI5764" s="68" t="s">
        <v>2254</v>
      </c>
      <c r="AJ5764" s="67">
        <v>0</v>
      </c>
      <c r="AK5764" s="69">
        <v>-155000</v>
      </c>
    </row>
    <row r="5765" spans="30:37" ht="11.25" x14ac:dyDescent="0.2">
      <c r="AD5765" s="63">
        <v>36685</v>
      </c>
      <c r="AE5765" s="64">
        <v>36800</v>
      </c>
      <c r="AF5765" s="68" t="s">
        <v>1468</v>
      </c>
      <c r="AG5765" s="66" t="s">
        <v>1502</v>
      </c>
      <c r="AH5765" s="67">
        <v>3.84</v>
      </c>
      <c r="AI5765" s="68" t="s">
        <v>2254</v>
      </c>
      <c r="AJ5765" s="67">
        <v>0</v>
      </c>
      <c r="AK5765" s="69">
        <v>-155000</v>
      </c>
    </row>
    <row r="5766" spans="30:37" ht="11.25" x14ac:dyDescent="0.2">
      <c r="AD5766" s="63">
        <v>36685</v>
      </c>
      <c r="AE5766" s="64">
        <v>36800</v>
      </c>
      <c r="AF5766" s="68" t="s">
        <v>1468</v>
      </c>
      <c r="AG5766" s="66" t="s">
        <v>1502</v>
      </c>
      <c r="AH5766" s="67">
        <v>3.9350000000000001</v>
      </c>
      <c r="AI5766" s="68" t="s">
        <v>2254</v>
      </c>
      <c r="AJ5766" s="67">
        <v>0</v>
      </c>
      <c r="AK5766" s="69">
        <v>200000</v>
      </c>
    </row>
    <row r="5767" spans="30:37" ht="11.25" x14ac:dyDescent="0.2">
      <c r="AD5767" s="63">
        <v>36689</v>
      </c>
      <c r="AE5767" s="64">
        <v>36800</v>
      </c>
      <c r="AF5767" s="68" t="s">
        <v>1676</v>
      </c>
      <c r="AG5767" s="66" t="s">
        <v>1708</v>
      </c>
      <c r="AH5767" s="67">
        <v>4.09</v>
      </c>
      <c r="AI5767" s="68" t="s">
        <v>2254</v>
      </c>
      <c r="AJ5767" s="67">
        <v>0</v>
      </c>
      <c r="AK5767" s="69">
        <v>-155000</v>
      </c>
    </row>
    <row r="5768" spans="30:37" ht="11.25" x14ac:dyDescent="0.2">
      <c r="AD5768" s="63">
        <v>36689</v>
      </c>
      <c r="AE5768" s="64">
        <v>36800</v>
      </c>
      <c r="AF5768" s="68" t="s">
        <v>1676</v>
      </c>
      <c r="AG5768" s="66" t="s">
        <v>1709</v>
      </c>
      <c r="AH5768" s="67">
        <v>4.08</v>
      </c>
      <c r="AI5768" s="68" t="s">
        <v>2254</v>
      </c>
      <c r="AJ5768" s="67">
        <v>0</v>
      </c>
      <c r="AK5768" s="69">
        <v>-155000</v>
      </c>
    </row>
    <row r="5769" spans="30:37" ht="11.25" x14ac:dyDescent="0.2">
      <c r="AD5769" s="63">
        <v>36689</v>
      </c>
      <c r="AE5769" s="64">
        <v>36800</v>
      </c>
      <c r="AF5769" s="68" t="s">
        <v>1676</v>
      </c>
      <c r="AG5769" s="66" t="s">
        <v>1710</v>
      </c>
      <c r="AH5769" s="67">
        <v>4.0949999999999998</v>
      </c>
      <c r="AI5769" s="68" t="s">
        <v>2254</v>
      </c>
      <c r="AJ5769" s="67">
        <v>0</v>
      </c>
      <c r="AK5769" s="69">
        <v>-155000</v>
      </c>
    </row>
    <row r="5770" spans="30:37" ht="11.25" x14ac:dyDescent="0.2">
      <c r="AD5770" s="63">
        <v>36689</v>
      </c>
      <c r="AE5770" s="64">
        <v>36800</v>
      </c>
      <c r="AF5770" s="68" t="s">
        <v>1676</v>
      </c>
      <c r="AG5770" s="66" t="s">
        <v>1711</v>
      </c>
      <c r="AH5770" s="67">
        <v>4.1100000000000003</v>
      </c>
      <c r="AI5770" s="68" t="s">
        <v>2254</v>
      </c>
      <c r="AJ5770" s="67">
        <v>0</v>
      </c>
      <c r="AK5770" s="69">
        <v>-155000</v>
      </c>
    </row>
    <row r="5771" spans="30:37" ht="11.25" x14ac:dyDescent="0.2">
      <c r="AD5771" s="63">
        <v>36690</v>
      </c>
      <c r="AE5771" s="64">
        <v>36800</v>
      </c>
      <c r="AF5771" s="68" t="s">
        <v>1713</v>
      </c>
      <c r="AG5771" s="66" t="s">
        <v>1734</v>
      </c>
      <c r="AH5771" s="67">
        <v>4.1550000000000002</v>
      </c>
      <c r="AI5771" s="68" t="s">
        <v>2254</v>
      </c>
      <c r="AJ5771" s="67">
        <v>0</v>
      </c>
      <c r="AK5771" s="69">
        <v>1500000</v>
      </c>
    </row>
    <row r="5772" spans="30:37" ht="11.25" x14ac:dyDescent="0.2">
      <c r="AD5772" s="63">
        <v>36691</v>
      </c>
      <c r="AE5772" s="64">
        <v>36800</v>
      </c>
      <c r="AF5772" s="68" t="s">
        <v>1735</v>
      </c>
      <c r="AG5772" s="66" t="s">
        <v>1737</v>
      </c>
      <c r="AH5772" s="67">
        <v>4.0999999999999996</v>
      </c>
      <c r="AI5772" s="68" t="s">
        <v>2254</v>
      </c>
      <c r="AJ5772" s="67">
        <v>0</v>
      </c>
      <c r="AK5772" s="69">
        <v>-155000</v>
      </c>
    </row>
    <row r="5773" spans="30:37" ht="11.25" x14ac:dyDescent="0.2">
      <c r="AD5773" s="63">
        <v>36691</v>
      </c>
      <c r="AE5773" s="64">
        <v>36800</v>
      </c>
      <c r="AF5773" s="68" t="s">
        <v>1735</v>
      </c>
      <c r="AG5773" s="66" t="s">
        <v>1777</v>
      </c>
      <c r="AH5773" s="67">
        <v>4.09</v>
      </c>
      <c r="AI5773" s="68" t="s">
        <v>2254</v>
      </c>
      <c r="AJ5773" s="67">
        <v>0</v>
      </c>
      <c r="AK5773" s="69">
        <v>155000</v>
      </c>
    </row>
    <row r="5774" spans="30:37" ht="11.25" x14ac:dyDescent="0.2">
      <c r="AD5774" s="63">
        <v>36692</v>
      </c>
      <c r="AE5774" s="64">
        <v>36800</v>
      </c>
      <c r="AF5774" s="68" t="s">
        <v>1793</v>
      </c>
      <c r="AG5774" s="66" t="s">
        <v>1794</v>
      </c>
      <c r="AH5774" s="67">
        <v>4.34</v>
      </c>
      <c r="AI5774" s="68" t="s">
        <v>2254</v>
      </c>
      <c r="AJ5774" s="67">
        <v>0</v>
      </c>
      <c r="AK5774" s="69">
        <v>155000</v>
      </c>
    </row>
    <row r="5775" spans="30:37" ht="11.25" x14ac:dyDescent="0.2">
      <c r="AD5775" s="63">
        <v>36692</v>
      </c>
      <c r="AE5775" s="64">
        <v>36800</v>
      </c>
      <c r="AF5775" s="68" t="s">
        <v>1793</v>
      </c>
      <c r="AG5775" s="66" t="s">
        <v>1795</v>
      </c>
      <c r="AH5775" s="67">
        <v>4.32</v>
      </c>
      <c r="AI5775" s="68" t="s">
        <v>2254</v>
      </c>
      <c r="AJ5775" s="67">
        <v>0</v>
      </c>
      <c r="AK5775" s="69">
        <v>155000</v>
      </c>
    </row>
    <row r="5776" spans="30:37" ht="11.25" x14ac:dyDescent="0.2">
      <c r="AD5776" s="63">
        <v>36692</v>
      </c>
      <c r="AE5776" s="64">
        <v>36800</v>
      </c>
      <c r="AF5776" s="68" t="s">
        <v>1793</v>
      </c>
      <c r="AG5776" s="66" t="s">
        <v>1796</v>
      </c>
      <c r="AH5776" s="67">
        <v>4.3550000000000004</v>
      </c>
      <c r="AI5776" s="68" t="s">
        <v>2254</v>
      </c>
      <c r="AJ5776" s="67">
        <v>0</v>
      </c>
      <c r="AK5776" s="69">
        <v>155000</v>
      </c>
    </row>
    <row r="5777" spans="30:37" ht="11.25" x14ac:dyDescent="0.2">
      <c r="AD5777" s="63">
        <v>36692</v>
      </c>
      <c r="AE5777" s="64">
        <v>36800</v>
      </c>
      <c r="AF5777" s="68" t="s">
        <v>1793</v>
      </c>
      <c r="AG5777" s="66" t="s">
        <v>1810</v>
      </c>
      <c r="AH5777" s="67">
        <v>4.3499999999999996</v>
      </c>
      <c r="AI5777" s="68" t="s">
        <v>2254</v>
      </c>
      <c r="AJ5777" s="67">
        <v>0</v>
      </c>
      <c r="AK5777" s="69">
        <v>155000</v>
      </c>
    </row>
    <row r="5778" spans="30:37" ht="11.25" x14ac:dyDescent="0.2">
      <c r="AD5778" s="63">
        <v>36692</v>
      </c>
      <c r="AE5778" s="64">
        <v>36800</v>
      </c>
      <c r="AF5778" s="68" t="s">
        <v>1793</v>
      </c>
      <c r="AG5778" s="66" t="s">
        <v>1811</v>
      </c>
      <c r="AH5778" s="67">
        <v>4.3250000000000002</v>
      </c>
      <c r="AI5778" s="68" t="s">
        <v>2254</v>
      </c>
      <c r="AJ5778" s="67">
        <v>0</v>
      </c>
      <c r="AK5778" s="69">
        <v>155000</v>
      </c>
    </row>
    <row r="5779" spans="30:37" ht="11.25" x14ac:dyDescent="0.2">
      <c r="AD5779" s="63">
        <v>36692</v>
      </c>
      <c r="AE5779" s="64">
        <v>36800</v>
      </c>
      <c r="AF5779" s="68" t="s">
        <v>1793</v>
      </c>
      <c r="AG5779" s="66" t="s">
        <v>1812</v>
      </c>
      <c r="AH5779" s="67">
        <v>4.3150000000000004</v>
      </c>
      <c r="AI5779" s="68" t="s">
        <v>2254</v>
      </c>
      <c r="AJ5779" s="67">
        <v>0</v>
      </c>
      <c r="AK5779" s="69">
        <v>155000</v>
      </c>
    </row>
    <row r="5780" spans="30:37" ht="11.25" x14ac:dyDescent="0.2">
      <c r="AD5780" s="63">
        <v>36692</v>
      </c>
      <c r="AE5780" s="64">
        <v>36800</v>
      </c>
      <c r="AF5780" s="68" t="s">
        <v>1793</v>
      </c>
      <c r="AG5780" s="66" t="s">
        <v>1813</v>
      </c>
      <c r="AH5780" s="67">
        <v>4.32</v>
      </c>
      <c r="AI5780" s="68" t="s">
        <v>2254</v>
      </c>
      <c r="AJ5780" s="67">
        <v>0</v>
      </c>
      <c r="AK5780" s="69">
        <v>155000</v>
      </c>
    </row>
    <row r="5781" spans="30:37" ht="11.25" x14ac:dyDescent="0.2">
      <c r="AD5781" s="63">
        <v>36692</v>
      </c>
      <c r="AE5781" s="64">
        <v>36800</v>
      </c>
      <c r="AF5781" s="68" t="s">
        <v>1793</v>
      </c>
      <c r="AG5781" s="66" t="s">
        <v>1814</v>
      </c>
      <c r="AH5781" s="67">
        <v>4.3499999999999996</v>
      </c>
      <c r="AI5781" s="68" t="s">
        <v>2254</v>
      </c>
      <c r="AJ5781" s="67">
        <v>0</v>
      </c>
      <c r="AK5781" s="69">
        <v>155000</v>
      </c>
    </row>
    <row r="5782" spans="30:37" ht="11.25" x14ac:dyDescent="0.2">
      <c r="AD5782" s="63">
        <v>36692</v>
      </c>
      <c r="AE5782" s="64">
        <v>36800</v>
      </c>
      <c r="AF5782" s="68" t="s">
        <v>1793</v>
      </c>
      <c r="AG5782" s="66" t="s">
        <v>1815</v>
      </c>
      <c r="AH5782" s="67">
        <v>4.38</v>
      </c>
      <c r="AI5782" s="68" t="s">
        <v>2254</v>
      </c>
      <c r="AJ5782" s="67">
        <v>0</v>
      </c>
      <c r="AK5782" s="69">
        <v>-155000</v>
      </c>
    </row>
    <row r="5783" spans="30:37" ht="11.25" x14ac:dyDescent="0.2">
      <c r="AD5783" s="63">
        <v>36692</v>
      </c>
      <c r="AE5783" s="64">
        <v>36800</v>
      </c>
      <c r="AF5783" s="68" t="s">
        <v>1793</v>
      </c>
      <c r="AG5783" s="66" t="s">
        <v>1819</v>
      </c>
      <c r="AH5783" s="67">
        <v>4.3</v>
      </c>
      <c r="AI5783" s="68" t="s">
        <v>2254</v>
      </c>
      <c r="AJ5783" s="67">
        <v>0</v>
      </c>
      <c r="AK5783" s="69">
        <v>-1000000</v>
      </c>
    </row>
    <row r="5784" spans="30:37" ht="11.25" x14ac:dyDescent="0.2">
      <c r="AD5784" s="63">
        <v>36696</v>
      </c>
      <c r="AE5784" s="64">
        <v>36800</v>
      </c>
      <c r="AF5784" s="68" t="s">
        <v>1835</v>
      </c>
      <c r="AG5784" s="66" t="s">
        <v>1836</v>
      </c>
      <c r="AH5784" s="67">
        <v>4.3</v>
      </c>
      <c r="AI5784" s="68" t="s">
        <v>2254</v>
      </c>
      <c r="AJ5784" s="67">
        <v>0</v>
      </c>
      <c r="AK5784" s="69">
        <v>155000</v>
      </c>
    </row>
    <row r="5785" spans="30:37" ht="11.25" x14ac:dyDescent="0.2">
      <c r="AD5785" s="63">
        <v>36696</v>
      </c>
      <c r="AE5785" s="64">
        <v>36800</v>
      </c>
      <c r="AF5785" s="68" t="s">
        <v>1835</v>
      </c>
      <c r="AG5785" s="66" t="s">
        <v>1837</v>
      </c>
      <c r="AH5785" s="67">
        <v>4.1550000000000002</v>
      </c>
      <c r="AI5785" s="68" t="s">
        <v>2254</v>
      </c>
      <c r="AJ5785" s="67">
        <v>0</v>
      </c>
      <c r="AK5785" s="69">
        <v>-155000</v>
      </c>
    </row>
    <row r="5786" spans="30:37" ht="11.25" x14ac:dyDescent="0.2">
      <c r="AD5786" s="63">
        <v>36697</v>
      </c>
      <c r="AE5786" s="64">
        <v>36800</v>
      </c>
      <c r="AF5786" s="68" t="s">
        <v>1849</v>
      </c>
      <c r="AG5786" s="66" t="s">
        <v>1850</v>
      </c>
      <c r="AH5786" s="67">
        <v>3.915</v>
      </c>
      <c r="AI5786" s="68" t="s">
        <v>2254</v>
      </c>
      <c r="AJ5786" s="67">
        <v>0</v>
      </c>
      <c r="AK5786" s="69">
        <v>-155000</v>
      </c>
    </row>
    <row r="5787" spans="30:37" ht="11.25" x14ac:dyDescent="0.2">
      <c r="AD5787" s="63">
        <v>36697</v>
      </c>
      <c r="AE5787" s="64">
        <v>36800</v>
      </c>
      <c r="AF5787" s="68" t="s">
        <v>1849</v>
      </c>
      <c r="AG5787" s="66" t="s">
        <v>1854</v>
      </c>
      <c r="AH5787" s="67">
        <v>3.9449999999999998</v>
      </c>
      <c r="AI5787" s="68" t="s">
        <v>2254</v>
      </c>
      <c r="AJ5787" s="67">
        <v>0</v>
      </c>
      <c r="AK5787" s="69">
        <v>-155000</v>
      </c>
    </row>
    <row r="5788" spans="30:37" ht="11.25" x14ac:dyDescent="0.2">
      <c r="AD5788" s="63">
        <v>36697</v>
      </c>
      <c r="AE5788" s="64">
        <v>36800</v>
      </c>
      <c r="AF5788" s="68" t="s">
        <v>1849</v>
      </c>
      <c r="AG5788" s="66" t="s">
        <v>1857</v>
      </c>
      <c r="AH5788" s="67">
        <v>3.94</v>
      </c>
      <c r="AI5788" s="68" t="s">
        <v>2254</v>
      </c>
      <c r="AJ5788" s="67">
        <v>0</v>
      </c>
      <c r="AK5788" s="69">
        <v>155000</v>
      </c>
    </row>
    <row r="5789" spans="30:37" ht="11.25" x14ac:dyDescent="0.2">
      <c r="AD5789" s="63">
        <v>36697</v>
      </c>
      <c r="AE5789" s="64">
        <v>36800</v>
      </c>
      <c r="AF5789" s="68" t="s">
        <v>1849</v>
      </c>
      <c r="AG5789" s="66" t="s">
        <v>1876</v>
      </c>
      <c r="AH5789" s="67">
        <v>4.0999999999999996</v>
      </c>
      <c r="AI5789" s="68" t="s">
        <v>2254</v>
      </c>
      <c r="AJ5789" s="67">
        <v>0</v>
      </c>
      <c r="AK5789" s="69">
        <v>-1000000</v>
      </c>
    </row>
    <row r="5790" spans="30:37" ht="11.25" x14ac:dyDescent="0.2">
      <c r="AD5790" s="63">
        <v>36697</v>
      </c>
      <c r="AE5790" s="64">
        <v>36800</v>
      </c>
      <c r="AF5790" s="68" t="s">
        <v>1849</v>
      </c>
      <c r="AG5790" s="66" t="s">
        <v>1876</v>
      </c>
      <c r="AH5790" s="67">
        <v>3.9849999999999999</v>
      </c>
      <c r="AI5790" s="68" t="s">
        <v>2254</v>
      </c>
      <c r="AJ5790" s="67">
        <v>0</v>
      </c>
      <c r="AK5790" s="69">
        <v>1000000</v>
      </c>
    </row>
    <row r="5791" spans="30:37" ht="11.25" x14ac:dyDescent="0.2">
      <c r="AD5791" s="63">
        <v>36698</v>
      </c>
      <c r="AE5791" s="64">
        <v>36800</v>
      </c>
      <c r="AF5791" s="68" t="s">
        <v>1877</v>
      </c>
      <c r="AG5791" s="66" t="s">
        <v>1985</v>
      </c>
      <c r="AH5791" s="67">
        <v>4.1349999999999998</v>
      </c>
      <c r="AI5791" s="68" t="s">
        <v>2254</v>
      </c>
      <c r="AJ5791" s="67">
        <v>0</v>
      </c>
      <c r="AK5791" s="69">
        <v>-155000</v>
      </c>
    </row>
    <row r="5792" spans="30:37" ht="11.25" x14ac:dyDescent="0.2">
      <c r="AD5792" s="63">
        <v>36698</v>
      </c>
      <c r="AE5792" s="64">
        <v>36800</v>
      </c>
      <c r="AF5792" s="68" t="s">
        <v>1877</v>
      </c>
      <c r="AG5792" s="66" t="s">
        <v>1986</v>
      </c>
      <c r="AH5792" s="67">
        <v>4.375</v>
      </c>
      <c r="AI5792" s="68" t="s">
        <v>2254</v>
      </c>
      <c r="AJ5792" s="67">
        <v>0</v>
      </c>
      <c r="AK5792" s="69">
        <v>155000</v>
      </c>
    </row>
    <row r="5793" spans="30:37" ht="11.25" x14ac:dyDescent="0.2">
      <c r="AD5793" s="63">
        <v>36700</v>
      </c>
      <c r="AE5793" s="64">
        <v>36800</v>
      </c>
      <c r="AF5793" s="68" t="s">
        <v>2010</v>
      </c>
      <c r="AG5793" s="66" t="s">
        <v>2087</v>
      </c>
      <c r="AH5793" s="67">
        <v>4.4000000000000004</v>
      </c>
      <c r="AI5793" s="68" t="s">
        <v>2254</v>
      </c>
      <c r="AJ5793" s="67">
        <v>0</v>
      </c>
      <c r="AK5793" s="69">
        <v>-155000</v>
      </c>
    </row>
    <row r="5794" spans="30:37" ht="11.25" x14ac:dyDescent="0.2">
      <c r="AD5794" s="63">
        <v>36700</v>
      </c>
      <c r="AE5794" s="64">
        <v>36800</v>
      </c>
      <c r="AF5794" s="68" t="s">
        <v>2010</v>
      </c>
      <c r="AG5794" s="66" t="s">
        <v>2088</v>
      </c>
      <c r="AH5794" s="67">
        <v>4.41</v>
      </c>
      <c r="AI5794" s="68" t="s">
        <v>2254</v>
      </c>
      <c r="AJ5794" s="67">
        <v>0</v>
      </c>
      <c r="AK5794" s="69">
        <v>-155000</v>
      </c>
    </row>
    <row r="5795" spans="30:37" ht="11.25" x14ac:dyDescent="0.2">
      <c r="AD5795" s="63">
        <v>36700</v>
      </c>
      <c r="AE5795" s="64">
        <v>36800</v>
      </c>
      <c r="AF5795" s="68" t="s">
        <v>2010</v>
      </c>
      <c r="AG5795" s="66" t="s">
        <v>2089</v>
      </c>
      <c r="AH5795" s="67">
        <v>4.38</v>
      </c>
      <c r="AI5795" s="68" t="s">
        <v>2254</v>
      </c>
      <c r="AJ5795" s="67">
        <v>0</v>
      </c>
      <c r="AK5795" s="69">
        <v>155000</v>
      </c>
    </row>
    <row r="5796" spans="30:37" ht="11.25" x14ac:dyDescent="0.2">
      <c r="AD5796" s="63">
        <v>36700</v>
      </c>
      <c r="AE5796" s="64">
        <v>36800</v>
      </c>
      <c r="AF5796" s="68" t="s">
        <v>2010</v>
      </c>
      <c r="AG5796" s="66" t="s">
        <v>2090</v>
      </c>
      <c r="AH5796" s="67">
        <v>4.3949999999999996</v>
      </c>
      <c r="AI5796" s="68" t="s">
        <v>2254</v>
      </c>
      <c r="AJ5796" s="67">
        <v>0</v>
      </c>
      <c r="AK5796" s="69">
        <v>155000</v>
      </c>
    </row>
    <row r="5797" spans="30:37" ht="11.25" x14ac:dyDescent="0.2">
      <c r="AD5797" s="63">
        <v>36700</v>
      </c>
      <c r="AE5797" s="64">
        <v>36800</v>
      </c>
      <c r="AF5797" s="68" t="s">
        <v>2010</v>
      </c>
      <c r="AG5797" s="66" t="s">
        <v>2091</v>
      </c>
      <c r="AH5797" s="67">
        <v>4.41</v>
      </c>
      <c r="AI5797" s="68" t="s">
        <v>2254</v>
      </c>
      <c r="AJ5797" s="67">
        <v>0</v>
      </c>
      <c r="AK5797" s="69">
        <v>155000</v>
      </c>
    </row>
    <row r="5798" spans="30:37" ht="11.25" x14ac:dyDescent="0.2">
      <c r="AD5798" s="63">
        <v>36700</v>
      </c>
      <c r="AE5798" s="64">
        <v>36800</v>
      </c>
      <c r="AF5798" s="68" t="s">
        <v>2010</v>
      </c>
      <c r="AG5798" s="66" t="s">
        <v>2092</v>
      </c>
      <c r="AH5798" s="67">
        <v>4.3899999999999997</v>
      </c>
      <c r="AI5798" s="68" t="s">
        <v>2254</v>
      </c>
      <c r="AJ5798" s="67">
        <v>0</v>
      </c>
      <c r="AK5798" s="69">
        <v>155000</v>
      </c>
    </row>
    <row r="5799" spans="30:37" ht="11.25" x14ac:dyDescent="0.2">
      <c r="AD5799" s="63">
        <v>36700</v>
      </c>
      <c r="AE5799" s="64">
        <v>36800</v>
      </c>
      <c r="AF5799" s="68" t="s">
        <v>2010</v>
      </c>
      <c r="AG5799" s="66" t="s">
        <v>2093</v>
      </c>
      <c r="AH5799" s="67">
        <v>4.43</v>
      </c>
      <c r="AI5799" s="68" t="s">
        <v>2254</v>
      </c>
      <c r="AJ5799" s="67">
        <v>0</v>
      </c>
      <c r="AK5799" s="69">
        <v>-155000</v>
      </c>
    </row>
    <row r="5800" spans="30:37" ht="11.25" x14ac:dyDescent="0.2">
      <c r="AD5800" s="63">
        <v>36700</v>
      </c>
      <c r="AE5800" s="64">
        <v>36800</v>
      </c>
      <c r="AF5800" s="68" t="s">
        <v>2010</v>
      </c>
      <c r="AG5800" s="66" t="s">
        <v>2094</v>
      </c>
      <c r="AH5800" s="67">
        <v>4.43</v>
      </c>
      <c r="AI5800" s="68" t="s">
        <v>2254</v>
      </c>
      <c r="AJ5800" s="67">
        <v>0</v>
      </c>
      <c r="AK5800" s="69">
        <v>-155000</v>
      </c>
    </row>
    <row r="5801" spans="30:37" ht="11.25" x14ac:dyDescent="0.2">
      <c r="AD5801" s="63">
        <v>36704</v>
      </c>
      <c r="AE5801" s="64">
        <v>36800</v>
      </c>
      <c r="AF5801" s="68" t="s">
        <v>1887</v>
      </c>
      <c r="AG5801" s="66" t="s">
        <v>1888</v>
      </c>
      <c r="AH5801" s="74">
        <v>4.5549999999999997</v>
      </c>
      <c r="AI5801" s="68" t="s">
        <v>2254</v>
      </c>
      <c r="AJ5801" s="67">
        <v>0</v>
      </c>
      <c r="AK5801" s="69">
        <v>167619</v>
      </c>
    </row>
    <row r="5802" spans="30:37" ht="11.25" x14ac:dyDescent="0.2">
      <c r="AD5802" s="63">
        <v>36706</v>
      </c>
      <c r="AE5802" s="64">
        <v>36800</v>
      </c>
      <c r="AF5802" s="68" t="s">
        <v>1686</v>
      </c>
      <c r="AG5802" s="66" t="s">
        <v>1706</v>
      </c>
      <c r="AH5802" s="74">
        <v>4.375</v>
      </c>
      <c r="AI5802" s="68" t="s">
        <v>2254</v>
      </c>
      <c r="AJ5802" s="67">
        <v>0</v>
      </c>
      <c r="AK5802" s="69">
        <v>155000</v>
      </c>
    </row>
    <row r="5803" spans="30:37" ht="11.25" x14ac:dyDescent="0.2">
      <c r="AD5803" s="63">
        <v>36706</v>
      </c>
      <c r="AE5803" s="64">
        <v>36800</v>
      </c>
      <c r="AF5803" s="68" t="s">
        <v>1686</v>
      </c>
      <c r="AG5803" s="66" t="s">
        <v>1707</v>
      </c>
      <c r="AH5803" s="74">
        <v>4.4050000000000002</v>
      </c>
      <c r="AI5803" s="68" t="s">
        <v>2254</v>
      </c>
      <c r="AJ5803" s="67">
        <v>0</v>
      </c>
      <c r="AK5803" s="69">
        <v>-620000</v>
      </c>
    </row>
    <row r="5804" spans="30:37" ht="11.25" x14ac:dyDescent="0.2">
      <c r="AD5804" s="63">
        <v>36725</v>
      </c>
      <c r="AE5804" s="64">
        <v>36800</v>
      </c>
      <c r="AF5804" s="68" t="s">
        <v>343</v>
      </c>
      <c r="AG5804" s="66" t="s">
        <v>356</v>
      </c>
      <c r="AH5804" s="74">
        <v>3.92</v>
      </c>
      <c r="AI5804" s="68" t="s">
        <v>2254</v>
      </c>
      <c r="AJ5804" s="67">
        <v>0</v>
      </c>
      <c r="AK5804" s="69">
        <v>-155000</v>
      </c>
    </row>
    <row r="5805" spans="30:37" ht="11.25" x14ac:dyDescent="0.2">
      <c r="AD5805" s="63">
        <v>36725</v>
      </c>
      <c r="AE5805" s="64">
        <v>36800</v>
      </c>
      <c r="AF5805" s="68" t="s">
        <v>343</v>
      </c>
      <c r="AG5805" s="66" t="s">
        <v>357</v>
      </c>
      <c r="AH5805" s="74">
        <v>3.93</v>
      </c>
      <c r="AI5805" s="68" t="s">
        <v>2254</v>
      </c>
      <c r="AJ5805" s="67">
        <v>0</v>
      </c>
      <c r="AK5805" s="69">
        <v>-155000</v>
      </c>
    </row>
    <row r="5806" spans="30:37" ht="11.25" x14ac:dyDescent="0.2">
      <c r="AD5806" s="63">
        <v>36726</v>
      </c>
      <c r="AE5806" s="64">
        <v>36800</v>
      </c>
      <c r="AF5806" s="68" t="s">
        <v>5136</v>
      </c>
      <c r="AG5806" s="66" t="s">
        <v>5159</v>
      </c>
      <c r="AH5806" s="74">
        <v>3.9449999999999998</v>
      </c>
      <c r="AI5806" s="68" t="s">
        <v>2254</v>
      </c>
      <c r="AJ5806" s="67">
        <v>0</v>
      </c>
      <c r="AK5806" s="69">
        <v>-155000</v>
      </c>
    </row>
    <row r="5807" spans="30:37" ht="11.25" x14ac:dyDescent="0.2">
      <c r="AD5807" s="63">
        <v>36726</v>
      </c>
      <c r="AE5807" s="64">
        <v>36800</v>
      </c>
      <c r="AF5807" s="68" t="s">
        <v>5136</v>
      </c>
      <c r="AG5807" s="66" t="s">
        <v>5160</v>
      </c>
      <c r="AH5807" s="74">
        <v>4.0199999999999996</v>
      </c>
      <c r="AI5807" s="68" t="s">
        <v>2254</v>
      </c>
      <c r="AJ5807" s="67">
        <v>0</v>
      </c>
      <c r="AK5807" s="69">
        <v>155000</v>
      </c>
    </row>
    <row r="5808" spans="30:37" ht="11.25" x14ac:dyDescent="0.2">
      <c r="AD5808" s="63">
        <v>36727</v>
      </c>
      <c r="AE5808" s="64">
        <v>36800</v>
      </c>
      <c r="AF5808" s="68" t="s">
        <v>4843</v>
      </c>
      <c r="AG5808" s="66" t="s">
        <v>4856</v>
      </c>
      <c r="AH5808" s="74">
        <v>3.8525</v>
      </c>
      <c r="AI5808" s="68" t="s">
        <v>2254</v>
      </c>
      <c r="AJ5808" s="67">
        <v>0</v>
      </c>
      <c r="AK5808" s="69">
        <v>-1000000</v>
      </c>
    </row>
    <row r="5809" spans="30:37" ht="11.25" x14ac:dyDescent="0.2">
      <c r="AD5809" s="63">
        <v>36731</v>
      </c>
      <c r="AE5809" s="64">
        <v>36800</v>
      </c>
      <c r="AF5809" s="68" t="s">
        <v>3246</v>
      </c>
      <c r="AG5809" s="66" t="s">
        <v>3256</v>
      </c>
      <c r="AH5809" s="74">
        <v>3.7650000000000001</v>
      </c>
      <c r="AI5809" s="68" t="s">
        <v>2254</v>
      </c>
      <c r="AJ5809" s="67">
        <v>0</v>
      </c>
      <c r="AK5809" s="69">
        <v>-1000000</v>
      </c>
    </row>
    <row r="5810" spans="30:37" ht="11.25" x14ac:dyDescent="0.2">
      <c r="AD5810" s="63">
        <v>36731</v>
      </c>
      <c r="AE5810" s="64">
        <v>36800</v>
      </c>
      <c r="AF5810" s="68" t="s">
        <v>3246</v>
      </c>
      <c r="AG5810" s="66" t="s">
        <v>3257</v>
      </c>
      <c r="AH5810" s="74">
        <v>3.7149999999999999</v>
      </c>
      <c r="AI5810" s="68" t="s">
        <v>2254</v>
      </c>
      <c r="AJ5810" s="67">
        <v>0</v>
      </c>
      <c r="AK5810" s="69">
        <v>-1000000</v>
      </c>
    </row>
    <row r="5811" spans="30:37" ht="11.25" x14ac:dyDescent="0.2">
      <c r="AD5811" s="63">
        <v>36731</v>
      </c>
      <c r="AE5811" s="64">
        <v>36800</v>
      </c>
      <c r="AF5811" s="68" t="s">
        <v>3246</v>
      </c>
      <c r="AG5811" s="66" t="s">
        <v>3258</v>
      </c>
      <c r="AH5811" s="74">
        <v>3.7650000000000001</v>
      </c>
      <c r="AI5811" s="68" t="s">
        <v>2254</v>
      </c>
      <c r="AJ5811" s="67">
        <v>0</v>
      </c>
      <c r="AK5811" s="69">
        <v>-1000000</v>
      </c>
    </row>
    <row r="5812" spans="30:37" ht="11.25" x14ac:dyDescent="0.2">
      <c r="AD5812" s="63">
        <v>36732</v>
      </c>
      <c r="AE5812" s="64">
        <v>36800</v>
      </c>
      <c r="AF5812" s="68" t="s">
        <v>2402</v>
      </c>
      <c r="AG5812" s="66" t="s">
        <v>2187</v>
      </c>
      <c r="AH5812" s="74">
        <v>3.67</v>
      </c>
      <c r="AI5812" s="68" t="s">
        <v>2254</v>
      </c>
      <c r="AJ5812" s="67">
        <v>0</v>
      </c>
      <c r="AK5812" s="69">
        <v>155000</v>
      </c>
    </row>
    <row r="5813" spans="30:37" ht="11.25" x14ac:dyDescent="0.2">
      <c r="AD5813" s="63">
        <v>36733</v>
      </c>
      <c r="AE5813" s="64">
        <v>36800</v>
      </c>
      <c r="AF5813" s="68" t="s">
        <v>1891</v>
      </c>
      <c r="AG5813" s="66" t="s">
        <v>1892</v>
      </c>
      <c r="AH5813" s="74">
        <v>3.78</v>
      </c>
      <c r="AI5813" s="68" t="s">
        <v>2254</v>
      </c>
      <c r="AJ5813" s="67">
        <v>0</v>
      </c>
      <c r="AK5813" s="69">
        <v>-155000</v>
      </c>
    </row>
    <row r="5814" spans="30:37" ht="11.25" x14ac:dyDescent="0.2">
      <c r="AD5814" s="63">
        <v>36733</v>
      </c>
      <c r="AE5814" s="64">
        <v>36800</v>
      </c>
      <c r="AF5814" s="68" t="s">
        <v>1891</v>
      </c>
      <c r="AG5814" s="66" t="s">
        <v>1907</v>
      </c>
      <c r="AH5814" s="74">
        <v>3.71</v>
      </c>
      <c r="AI5814" s="68" t="s">
        <v>2254</v>
      </c>
      <c r="AJ5814" s="67">
        <v>0</v>
      </c>
      <c r="AK5814" s="69">
        <v>-155000</v>
      </c>
    </row>
    <row r="5815" spans="30:37" ht="11.25" x14ac:dyDescent="0.2">
      <c r="AD5815" s="63">
        <v>36734</v>
      </c>
      <c r="AE5815" s="64">
        <v>36800</v>
      </c>
      <c r="AF5815" s="68" t="s">
        <v>1518</v>
      </c>
      <c r="AG5815" s="66" t="s">
        <v>1550</v>
      </c>
      <c r="AH5815" s="74">
        <v>3.875</v>
      </c>
      <c r="AI5815" s="68" t="s">
        <v>2254</v>
      </c>
      <c r="AJ5815" s="67">
        <v>0</v>
      </c>
      <c r="AK5815" s="69">
        <v>155000</v>
      </c>
    </row>
    <row r="5816" spans="30:37" ht="11.25" x14ac:dyDescent="0.2">
      <c r="AD5816" s="63">
        <v>36734</v>
      </c>
      <c r="AE5816" s="64">
        <v>36800</v>
      </c>
      <c r="AF5816" s="68" t="s">
        <v>1518</v>
      </c>
      <c r="AG5816" s="66" t="s">
        <v>1551</v>
      </c>
      <c r="AH5816" s="74">
        <v>3.8849999999999998</v>
      </c>
      <c r="AI5816" s="68" t="s">
        <v>2254</v>
      </c>
      <c r="AJ5816" s="67">
        <v>0</v>
      </c>
      <c r="AK5816" s="69">
        <v>155000</v>
      </c>
    </row>
    <row r="5817" spans="30:37" ht="11.25" x14ac:dyDescent="0.2">
      <c r="AD5817" s="63">
        <v>36734</v>
      </c>
      <c r="AE5817" s="64">
        <v>36800</v>
      </c>
      <c r="AF5817" s="68" t="s">
        <v>1518</v>
      </c>
      <c r="AG5817" s="66" t="s">
        <v>1552</v>
      </c>
      <c r="AH5817" s="74">
        <v>3.88</v>
      </c>
      <c r="AI5817" s="68" t="s">
        <v>2254</v>
      </c>
      <c r="AJ5817" s="67">
        <v>0</v>
      </c>
      <c r="AK5817" s="69">
        <v>155000</v>
      </c>
    </row>
    <row r="5818" spans="30:37" ht="11.25" x14ac:dyDescent="0.2">
      <c r="AD5818" s="63">
        <v>36741</v>
      </c>
      <c r="AE5818" s="64">
        <v>36800</v>
      </c>
      <c r="AF5818" s="68" t="s">
        <v>4982</v>
      </c>
      <c r="AG5818" s="66" t="s">
        <v>4989</v>
      </c>
      <c r="AH5818" s="74">
        <v>4.2649999999999997</v>
      </c>
      <c r="AI5818" s="68" t="s">
        <v>2254</v>
      </c>
      <c r="AJ5818" s="67">
        <v>0</v>
      </c>
      <c r="AK5818" s="69">
        <v>155000</v>
      </c>
    </row>
    <row r="5819" spans="30:37" ht="11.25" x14ac:dyDescent="0.2">
      <c r="AD5819" s="63">
        <v>36741</v>
      </c>
      <c r="AE5819" s="64">
        <v>36800</v>
      </c>
      <c r="AF5819" s="68" t="s">
        <v>4982</v>
      </c>
      <c r="AG5819" s="66" t="s">
        <v>4990</v>
      </c>
      <c r="AH5819" s="74">
        <v>4.2699999999999996</v>
      </c>
      <c r="AI5819" s="68" t="s">
        <v>2254</v>
      </c>
      <c r="AJ5819" s="67">
        <v>0</v>
      </c>
      <c r="AK5819" s="69">
        <v>310000</v>
      </c>
    </row>
    <row r="5820" spans="30:37" ht="11.25" x14ac:dyDescent="0.2">
      <c r="AD5820" s="63">
        <v>36745</v>
      </c>
      <c r="AE5820" s="64">
        <v>36800</v>
      </c>
      <c r="AF5820" s="68" t="s">
        <v>4065</v>
      </c>
      <c r="AG5820" s="66" t="s">
        <v>4081</v>
      </c>
      <c r="AH5820" s="74">
        <v>4.34</v>
      </c>
      <c r="AI5820" s="68" t="s">
        <v>2254</v>
      </c>
      <c r="AJ5820" s="67">
        <v>0</v>
      </c>
      <c r="AK5820" s="69">
        <v>310000</v>
      </c>
    </row>
    <row r="5821" spans="30:37" ht="11.25" x14ac:dyDescent="0.2">
      <c r="AD5821" s="63">
        <v>36745</v>
      </c>
      <c r="AE5821" s="64">
        <v>36800</v>
      </c>
      <c r="AF5821" s="68" t="s">
        <v>4065</v>
      </c>
      <c r="AG5821" s="66" t="s">
        <v>4082</v>
      </c>
      <c r="AH5821" s="74">
        <v>4.34</v>
      </c>
      <c r="AI5821" s="68" t="s">
        <v>2254</v>
      </c>
      <c r="AJ5821" s="67">
        <v>0</v>
      </c>
      <c r="AK5821" s="69">
        <v>310000</v>
      </c>
    </row>
    <row r="5822" spans="30:37" ht="11.25" x14ac:dyDescent="0.2">
      <c r="AD5822" s="63">
        <v>36745</v>
      </c>
      <c r="AE5822" s="64">
        <v>36800</v>
      </c>
      <c r="AF5822" s="68" t="s">
        <v>4065</v>
      </c>
      <c r="AG5822" s="66" t="s">
        <v>4083</v>
      </c>
      <c r="AH5822" s="74">
        <v>4.3624999999999998</v>
      </c>
      <c r="AI5822" s="68" t="s">
        <v>2254</v>
      </c>
      <c r="AJ5822" s="67">
        <v>0</v>
      </c>
      <c r="AK5822" s="69">
        <v>310000</v>
      </c>
    </row>
    <row r="5823" spans="30:37" ht="11.25" x14ac:dyDescent="0.2">
      <c r="AD5823" s="63">
        <v>36745</v>
      </c>
      <c r="AE5823" s="64">
        <v>36800</v>
      </c>
      <c r="AF5823" s="68" t="s">
        <v>4065</v>
      </c>
      <c r="AG5823" s="66" t="s">
        <v>4084</v>
      </c>
      <c r="AH5823" s="74">
        <v>4.375</v>
      </c>
      <c r="AI5823" s="68" t="s">
        <v>2254</v>
      </c>
      <c r="AJ5823" s="67">
        <v>0</v>
      </c>
      <c r="AK5823" s="69">
        <v>310000</v>
      </c>
    </row>
    <row r="5824" spans="30:37" ht="11.25" x14ac:dyDescent="0.2">
      <c r="AD5824" s="63">
        <v>36745</v>
      </c>
      <c r="AE5824" s="64">
        <v>36800</v>
      </c>
      <c r="AF5824" s="68" t="s">
        <v>4065</v>
      </c>
      <c r="AG5824" s="66" t="s">
        <v>4085</v>
      </c>
      <c r="AH5824" s="74">
        <v>4.3425000000000002</v>
      </c>
      <c r="AI5824" s="68" t="s">
        <v>2254</v>
      </c>
      <c r="AJ5824" s="67">
        <v>0</v>
      </c>
      <c r="AK5824" s="69">
        <v>465000</v>
      </c>
    </row>
    <row r="5825" spans="30:37" ht="11.25" x14ac:dyDescent="0.2">
      <c r="AD5825" s="63">
        <v>36746</v>
      </c>
      <c r="AE5825" s="64">
        <v>36800</v>
      </c>
      <c r="AF5825" s="68" t="s">
        <v>3572</v>
      </c>
      <c r="AG5825" s="66" t="s">
        <v>3581</v>
      </c>
      <c r="AH5825" s="74">
        <v>4.4400000000000004</v>
      </c>
      <c r="AI5825" s="68" t="s">
        <v>2254</v>
      </c>
      <c r="AJ5825" s="67">
        <v>0</v>
      </c>
      <c r="AK5825" s="69">
        <v>155000</v>
      </c>
    </row>
    <row r="5826" spans="30:37" ht="11.25" x14ac:dyDescent="0.2">
      <c r="AD5826" s="63">
        <v>36749</v>
      </c>
      <c r="AE5826" s="64">
        <v>36800</v>
      </c>
      <c r="AF5826" s="68" t="s">
        <v>5613</v>
      </c>
      <c r="AG5826" s="66" t="s">
        <v>5614</v>
      </c>
      <c r="AH5826" s="74">
        <v>4.46</v>
      </c>
      <c r="AI5826" s="68" t="s">
        <v>2254</v>
      </c>
      <c r="AJ5826" s="67">
        <v>0</v>
      </c>
      <c r="AK5826" s="69">
        <v>-1000000</v>
      </c>
    </row>
    <row r="5827" spans="30:37" ht="11.25" x14ac:dyDescent="0.2">
      <c r="AD5827" s="63">
        <v>36749</v>
      </c>
      <c r="AE5827" s="64">
        <v>36800</v>
      </c>
      <c r="AF5827" s="68" t="s">
        <v>5613</v>
      </c>
      <c r="AG5827" s="66" t="s">
        <v>5622</v>
      </c>
      <c r="AH5827" s="74">
        <v>4.4550000000000001</v>
      </c>
      <c r="AI5827" s="68" t="s">
        <v>2254</v>
      </c>
      <c r="AJ5827" s="67">
        <v>0</v>
      </c>
      <c r="AK5827" s="69">
        <v>-155000</v>
      </c>
    </row>
    <row r="5828" spans="30:37" ht="11.25" x14ac:dyDescent="0.2">
      <c r="AD5828" s="63">
        <v>36749</v>
      </c>
      <c r="AE5828" s="64">
        <v>36800</v>
      </c>
      <c r="AF5828" s="68" t="s">
        <v>5613</v>
      </c>
      <c r="AG5828" s="66" t="s">
        <v>5623</v>
      </c>
      <c r="AH5828" s="74">
        <v>4.46</v>
      </c>
      <c r="AI5828" s="68" t="s">
        <v>2254</v>
      </c>
      <c r="AJ5828" s="67">
        <v>0</v>
      </c>
      <c r="AK5828" s="69">
        <v>-310000</v>
      </c>
    </row>
    <row r="5829" spans="30:37" ht="11.25" x14ac:dyDescent="0.2">
      <c r="AD5829" s="63">
        <v>36749</v>
      </c>
      <c r="AE5829" s="64">
        <v>36800</v>
      </c>
      <c r="AF5829" s="68" t="s">
        <v>5613</v>
      </c>
      <c r="AG5829" s="66" t="s">
        <v>5624</v>
      </c>
      <c r="AH5829" s="74">
        <v>4.4550000000000001</v>
      </c>
      <c r="AI5829" s="68" t="s">
        <v>2254</v>
      </c>
      <c r="AJ5829" s="67">
        <v>0</v>
      </c>
      <c r="AK5829" s="69">
        <v>310000</v>
      </c>
    </row>
    <row r="5830" spans="30:37" ht="11.25" x14ac:dyDescent="0.2">
      <c r="AD5830" s="63">
        <v>36752</v>
      </c>
      <c r="AE5830" s="64">
        <v>36800</v>
      </c>
      <c r="AF5830" s="68" t="s">
        <v>5142</v>
      </c>
      <c r="AG5830" s="66" t="s">
        <v>5152</v>
      </c>
      <c r="AH5830" s="74">
        <v>4.3650000000000002</v>
      </c>
      <c r="AI5830" s="68" t="s">
        <v>2254</v>
      </c>
      <c r="AJ5830" s="67">
        <v>0</v>
      </c>
      <c r="AK5830" s="69">
        <v>-620000</v>
      </c>
    </row>
    <row r="5831" spans="30:37" ht="11.25" x14ac:dyDescent="0.2">
      <c r="AD5831" s="63">
        <v>36753</v>
      </c>
      <c r="AE5831" s="64">
        <v>36800</v>
      </c>
      <c r="AF5831" s="68" t="s">
        <v>4549</v>
      </c>
      <c r="AG5831" s="66" t="s">
        <v>4565</v>
      </c>
      <c r="AH5831" s="74">
        <v>4.2474999999999996</v>
      </c>
      <c r="AI5831" s="68" t="s">
        <v>2254</v>
      </c>
      <c r="AJ5831" s="67">
        <v>0</v>
      </c>
      <c r="AK5831" s="69">
        <v>-310000</v>
      </c>
    </row>
    <row r="5832" spans="30:37" ht="11.25" x14ac:dyDescent="0.2">
      <c r="AD5832" s="63">
        <v>36753</v>
      </c>
      <c r="AE5832" s="64">
        <v>36800</v>
      </c>
      <c r="AF5832" s="68" t="s">
        <v>4549</v>
      </c>
      <c r="AG5832" s="66" t="s">
        <v>4566</v>
      </c>
      <c r="AH5832" s="74">
        <v>4.2474999999999996</v>
      </c>
      <c r="AI5832" s="68" t="s">
        <v>2254</v>
      </c>
      <c r="AJ5832" s="67">
        <v>0</v>
      </c>
      <c r="AK5832" s="69">
        <v>-465000</v>
      </c>
    </row>
    <row r="5833" spans="30:37" ht="11.25" x14ac:dyDescent="0.2">
      <c r="AD5833" s="63">
        <v>36755</v>
      </c>
      <c r="AE5833" s="64">
        <v>36800</v>
      </c>
      <c r="AF5833" s="68" t="s">
        <v>2678</v>
      </c>
      <c r="AG5833" s="66" t="s">
        <v>2686</v>
      </c>
      <c r="AH5833" s="74">
        <v>4.43</v>
      </c>
      <c r="AI5833" s="68" t="s">
        <v>2254</v>
      </c>
      <c r="AJ5833" s="67">
        <v>0</v>
      </c>
      <c r="AK5833" s="69">
        <v>310000</v>
      </c>
    </row>
    <row r="5834" spans="30:37" ht="11.25" x14ac:dyDescent="0.2">
      <c r="AD5834" s="63">
        <v>36755</v>
      </c>
      <c r="AE5834" s="64">
        <v>36800</v>
      </c>
      <c r="AF5834" s="68" t="s">
        <v>2678</v>
      </c>
      <c r="AG5834" s="66" t="s">
        <v>2687</v>
      </c>
      <c r="AH5834" s="74">
        <v>4.47</v>
      </c>
      <c r="AI5834" s="68" t="s">
        <v>2254</v>
      </c>
      <c r="AJ5834" s="67">
        <v>0</v>
      </c>
      <c r="AK5834" s="69">
        <v>-310000</v>
      </c>
    </row>
    <row r="5835" spans="30:37" ht="11.25" x14ac:dyDescent="0.2">
      <c r="AD5835" s="63">
        <v>36766</v>
      </c>
      <c r="AE5835" s="64">
        <v>36800</v>
      </c>
      <c r="AF5835" s="68" t="s">
        <v>0</v>
      </c>
      <c r="AG5835" s="66" t="s">
        <v>39</v>
      </c>
      <c r="AH5835" s="74">
        <v>4.7675000000000001</v>
      </c>
      <c r="AI5835" s="68" t="s">
        <v>2254</v>
      </c>
      <c r="AJ5835" s="67">
        <v>0</v>
      </c>
      <c r="AK5835" s="69">
        <v>310000</v>
      </c>
    </row>
    <row r="5836" spans="30:37" ht="11.25" x14ac:dyDescent="0.2">
      <c r="AD5836" s="63">
        <v>36767</v>
      </c>
      <c r="AE5836" s="64">
        <v>36800</v>
      </c>
      <c r="AF5836" s="68" t="s">
        <v>4018</v>
      </c>
      <c r="AG5836" s="66" t="s">
        <v>4020</v>
      </c>
      <c r="AH5836" s="74">
        <v>4.6500000000000004</v>
      </c>
      <c r="AI5836" s="68" t="s">
        <v>2254</v>
      </c>
      <c r="AJ5836" s="67">
        <v>0</v>
      </c>
      <c r="AK5836" s="69">
        <v>-155000</v>
      </c>
    </row>
    <row r="5837" spans="30:37" ht="11.25" x14ac:dyDescent="0.2">
      <c r="AD5837" s="63">
        <v>36767</v>
      </c>
      <c r="AE5837" s="64">
        <v>36800</v>
      </c>
      <c r="AF5837" s="68" t="s">
        <v>4018</v>
      </c>
      <c r="AG5837" s="66" t="s">
        <v>4021</v>
      </c>
      <c r="AH5837" s="74">
        <v>4.6325000000000003</v>
      </c>
      <c r="AI5837" s="68" t="s">
        <v>2254</v>
      </c>
      <c r="AJ5837" s="67">
        <v>0</v>
      </c>
      <c r="AK5837" s="69">
        <v>-155000</v>
      </c>
    </row>
    <row r="5838" spans="30:37" ht="11.25" x14ac:dyDescent="0.2">
      <c r="AD5838" s="63">
        <v>36767</v>
      </c>
      <c r="AE5838" s="64">
        <v>36800</v>
      </c>
      <c r="AF5838" s="68" t="s">
        <v>4018</v>
      </c>
      <c r="AG5838" s="66" t="s">
        <v>4022</v>
      </c>
      <c r="AH5838" s="74">
        <v>4.6449999999999996</v>
      </c>
      <c r="AI5838" s="68" t="s">
        <v>2254</v>
      </c>
      <c r="AJ5838" s="67">
        <v>0</v>
      </c>
      <c r="AK5838" s="69">
        <v>-310000</v>
      </c>
    </row>
    <row r="5839" spans="30:37" ht="11.25" x14ac:dyDescent="0.2">
      <c r="AD5839" s="63">
        <v>36768</v>
      </c>
      <c r="AE5839" s="64">
        <v>36800</v>
      </c>
      <c r="AF5839" s="68" t="s">
        <v>2150</v>
      </c>
      <c r="AG5839" s="66" t="s">
        <v>2151</v>
      </c>
      <c r="AH5839" s="74">
        <v>4.7874999999999996</v>
      </c>
      <c r="AI5839" s="68" t="s">
        <v>2254</v>
      </c>
      <c r="AJ5839" s="67">
        <v>0</v>
      </c>
      <c r="AK5839" s="69">
        <v>-1000000</v>
      </c>
    </row>
    <row r="5840" spans="30:37" ht="11.25" x14ac:dyDescent="0.2">
      <c r="AD5840" s="63">
        <v>36768</v>
      </c>
      <c r="AE5840" s="64">
        <v>36800</v>
      </c>
      <c r="AF5840" s="68" t="s">
        <v>2150</v>
      </c>
      <c r="AG5840" s="66" t="s">
        <v>2152</v>
      </c>
      <c r="AH5840" s="74">
        <v>4.8099999999999996</v>
      </c>
      <c r="AI5840" s="68" t="s">
        <v>2254</v>
      </c>
      <c r="AJ5840" s="67">
        <v>0</v>
      </c>
      <c r="AK5840" s="69">
        <v>465000</v>
      </c>
    </row>
    <row r="5841" spans="30:37" ht="11.25" x14ac:dyDescent="0.2">
      <c r="AD5841" s="63">
        <v>36768</v>
      </c>
      <c r="AE5841" s="64">
        <v>36800</v>
      </c>
      <c r="AF5841" s="68" t="s">
        <v>2150</v>
      </c>
      <c r="AG5841" s="66" t="s">
        <v>2153</v>
      </c>
      <c r="AH5841" s="74">
        <v>4.75</v>
      </c>
      <c r="AI5841" s="68" t="s">
        <v>2254</v>
      </c>
      <c r="AJ5841" s="67">
        <v>0</v>
      </c>
      <c r="AK5841" s="69">
        <v>500000</v>
      </c>
    </row>
    <row r="5842" spans="30:37" ht="11.25" x14ac:dyDescent="0.2">
      <c r="AD5842" s="63">
        <v>36768</v>
      </c>
      <c r="AE5842" s="64">
        <v>36800</v>
      </c>
      <c r="AF5842" s="68" t="s">
        <v>2150</v>
      </c>
      <c r="AG5842" s="66" t="s">
        <v>2153</v>
      </c>
      <c r="AH5842" s="74">
        <v>4.7</v>
      </c>
      <c r="AI5842" s="68" t="s">
        <v>2254</v>
      </c>
      <c r="AJ5842" s="67">
        <v>0</v>
      </c>
      <c r="AK5842" s="69">
        <v>-1500000</v>
      </c>
    </row>
    <row r="5843" spans="30:37" ht="11.25" x14ac:dyDescent="0.2">
      <c r="AD5843" s="63">
        <v>36768</v>
      </c>
      <c r="AE5843" s="64">
        <v>36800</v>
      </c>
      <c r="AF5843" s="68" t="s">
        <v>2150</v>
      </c>
      <c r="AG5843" s="66" t="s">
        <v>2154</v>
      </c>
      <c r="AH5843" s="74">
        <v>4.8049999999999997</v>
      </c>
      <c r="AI5843" s="68" t="s">
        <v>2254</v>
      </c>
      <c r="AJ5843" s="67">
        <v>0</v>
      </c>
      <c r="AK5843" s="69">
        <v>620000</v>
      </c>
    </row>
    <row r="5844" spans="30:37" ht="11.25" x14ac:dyDescent="0.2">
      <c r="AD5844" s="63">
        <v>36768</v>
      </c>
      <c r="AE5844" s="64">
        <v>36800</v>
      </c>
      <c r="AF5844" s="68" t="s">
        <v>2150</v>
      </c>
      <c r="AG5844" s="66" t="s">
        <v>2155</v>
      </c>
      <c r="AH5844" s="74">
        <v>4.6749999999999998</v>
      </c>
      <c r="AI5844" s="68" t="s">
        <v>2254</v>
      </c>
      <c r="AJ5844" s="67">
        <v>0</v>
      </c>
      <c r="AK5844" s="69">
        <v>620000</v>
      </c>
    </row>
    <row r="5845" spans="30:37" ht="11.25" x14ac:dyDescent="0.2">
      <c r="AD5845" s="63">
        <v>36768</v>
      </c>
      <c r="AE5845" s="64">
        <v>36800</v>
      </c>
      <c r="AF5845" s="68" t="s">
        <v>2150</v>
      </c>
      <c r="AG5845" s="66" t="s">
        <v>2156</v>
      </c>
      <c r="AH5845" s="74">
        <v>4.8</v>
      </c>
      <c r="AI5845" s="68" t="s">
        <v>2254</v>
      </c>
      <c r="AJ5845" s="67">
        <v>0</v>
      </c>
      <c r="AK5845" s="69">
        <v>620000</v>
      </c>
    </row>
    <row r="5846" spans="30:37" ht="11.25" x14ac:dyDescent="0.2">
      <c r="AD5846" s="63">
        <v>36768</v>
      </c>
      <c r="AE5846" s="64">
        <v>36800</v>
      </c>
      <c r="AF5846" s="68" t="s">
        <v>2150</v>
      </c>
      <c r="AG5846" s="66" t="s">
        <v>2157</v>
      </c>
      <c r="AH5846" s="74">
        <v>4.8099999999999996</v>
      </c>
      <c r="AI5846" s="68" t="s">
        <v>2254</v>
      </c>
      <c r="AJ5846" s="67">
        <v>0</v>
      </c>
      <c r="AK5846" s="69">
        <v>155000</v>
      </c>
    </row>
    <row r="5847" spans="30:37" ht="11.25" x14ac:dyDescent="0.2">
      <c r="AD5847" s="63">
        <v>36768</v>
      </c>
      <c r="AE5847" s="64">
        <v>36800</v>
      </c>
      <c r="AF5847" s="68" t="s">
        <v>2150</v>
      </c>
      <c r="AG5847" s="66" t="s">
        <v>2158</v>
      </c>
      <c r="AH5847" s="74">
        <v>4.7750000000000004</v>
      </c>
      <c r="AI5847" s="68" t="s">
        <v>2254</v>
      </c>
      <c r="AJ5847" s="67">
        <v>0</v>
      </c>
      <c r="AK5847" s="69">
        <v>465000</v>
      </c>
    </row>
    <row r="5848" spans="30:37" ht="11.25" x14ac:dyDescent="0.2">
      <c r="AD5848" s="63">
        <v>36768</v>
      </c>
      <c r="AE5848" s="64">
        <v>36800</v>
      </c>
      <c r="AF5848" s="68" t="s">
        <v>2150</v>
      </c>
      <c r="AG5848" s="66" t="s">
        <v>2159</v>
      </c>
      <c r="AH5848" s="74">
        <v>4.7649999999999997</v>
      </c>
      <c r="AI5848" s="68" t="s">
        <v>2254</v>
      </c>
      <c r="AJ5848" s="67">
        <v>0</v>
      </c>
      <c r="AK5848" s="69">
        <v>310000</v>
      </c>
    </row>
    <row r="5849" spans="30:37" ht="11.25" x14ac:dyDescent="0.2">
      <c r="AD5849" s="63">
        <v>36768</v>
      </c>
      <c r="AE5849" s="64">
        <v>36800</v>
      </c>
      <c r="AF5849" s="68" t="s">
        <v>2150</v>
      </c>
      <c r="AG5849" s="66" t="s">
        <v>2160</v>
      </c>
      <c r="AH5849" s="74">
        <v>4.7549999999999999</v>
      </c>
      <c r="AI5849" s="68" t="s">
        <v>2254</v>
      </c>
      <c r="AJ5849" s="67">
        <v>0</v>
      </c>
      <c r="AK5849" s="69">
        <v>155000</v>
      </c>
    </row>
    <row r="5850" spans="30:37" ht="11.25" x14ac:dyDescent="0.2">
      <c r="AD5850" s="63">
        <v>36768</v>
      </c>
      <c r="AE5850" s="64">
        <v>36800</v>
      </c>
      <c r="AF5850" s="68" t="s">
        <v>2150</v>
      </c>
      <c r="AG5850" s="66" t="s">
        <v>2161</v>
      </c>
      <c r="AH5850" s="74">
        <v>4.74</v>
      </c>
      <c r="AI5850" s="68" t="s">
        <v>2254</v>
      </c>
      <c r="AJ5850" s="67">
        <v>0</v>
      </c>
      <c r="AK5850" s="69">
        <v>465000</v>
      </c>
    </row>
    <row r="5851" spans="30:37" ht="11.25" x14ac:dyDescent="0.2">
      <c r="AD5851" s="63">
        <v>36768</v>
      </c>
      <c r="AE5851" s="64">
        <v>36800</v>
      </c>
      <c r="AF5851" s="68" t="s">
        <v>2150</v>
      </c>
      <c r="AG5851" s="66" t="s">
        <v>2162</v>
      </c>
      <c r="AH5851" s="74">
        <v>4.68</v>
      </c>
      <c r="AI5851" s="68" t="s">
        <v>2254</v>
      </c>
      <c r="AJ5851" s="67">
        <v>0</v>
      </c>
      <c r="AK5851" s="69">
        <v>465000</v>
      </c>
    </row>
    <row r="5852" spans="30:37" ht="11.25" x14ac:dyDescent="0.2">
      <c r="AD5852" s="63">
        <v>36768</v>
      </c>
      <c r="AE5852" s="64">
        <v>36800</v>
      </c>
      <c r="AF5852" s="68" t="s">
        <v>2150</v>
      </c>
      <c r="AG5852" s="66" t="s">
        <v>2163</v>
      </c>
      <c r="AH5852" s="74">
        <v>4.6849999999999996</v>
      </c>
      <c r="AI5852" s="68" t="s">
        <v>2254</v>
      </c>
      <c r="AJ5852" s="67">
        <v>0</v>
      </c>
      <c r="AK5852" s="69">
        <v>155000</v>
      </c>
    </row>
    <row r="5853" spans="30:37" ht="11.25" x14ac:dyDescent="0.2">
      <c r="AD5853" s="63">
        <v>36768</v>
      </c>
      <c r="AE5853" s="64">
        <v>36800</v>
      </c>
      <c r="AF5853" s="68" t="s">
        <v>2150</v>
      </c>
      <c r="AG5853" s="66" t="s">
        <v>2164</v>
      </c>
      <c r="AH5853" s="74">
        <v>4.6950000000000003</v>
      </c>
      <c r="AI5853" s="68" t="s">
        <v>2254</v>
      </c>
      <c r="AJ5853" s="67">
        <v>0</v>
      </c>
      <c r="AK5853" s="69">
        <v>310000</v>
      </c>
    </row>
    <row r="5854" spans="30:37" ht="11.25" x14ac:dyDescent="0.2">
      <c r="AD5854" s="63">
        <v>36768</v>
      </c>
      <c r="AE5854" s="64">
        <v>36800</v>
      </c>
      <c r="AF5854" s="68" t="s">
        <v>2150</v>
      </c>
      <c r="AG5854" s="66" t="s">
        <v>2165</v>
      </c>
      <c r="AH5854" s="74">
        <v>4.6550000000000002</v>
      </c>
      <c r="AI5854" s="68" t="s">
        <v>2254</v>
      </c>
      <c r="AJ5854" s="67">
        <v>0</v>
      </c>
      <c r="AK5854" s="69">
        <v>620000</v>
      </c>
    </row>
    <row r="5855" spans="30:37" ht="11.25" x14ac:dyDescent="0.2">
      <c r="AD5855" s="63">
        <v>36768</v>
      </c>
      <c r="AE5855" s="64">
        <v>36800</v>
      </c>
      <c r="AF5855" s="68" t="s">
        <v>2150</v>
      </c>
      <c r="AG5855" s="66" t="s">
        <v>2166</v>
      </c>
      <c r="AH5855" s="74">
        <v>4.665</v>
      </c>
      <c r="AI5855" s="68" t="s">
        <v>2254</v>
      </c>
      <c r="AJ5855" s="67">
        <v>0</v>
      </c>
      <c r="AK5855" s="69">
        <v>465000</v>
      </c>
    </row>
    <row r="5856" spans="30:37" ht="11.25" x14ac:dyDescent="0.2">
      <c r="AD5856" s="63">
        <v>36768</v>
      </c>
      <c r="AE5856" s="64">
        <v>36800</v>
      </c>
      <c r="AF5856" s="68" t="s">
        <v>2150</v>
      </c>
      <c r="AG5856" s="66" t="s">
        <v>2167</v>
      </c>
      <c r="AH5856" s="74">
        <v>4.665</v>
      </c>
      <c r="AI5856" s="68" t="s">
        <v>2254</v>
      </c>
      <c r="AJ5856" s="67">
        <v>0</v>
      </c>
      <c r="AK5856" s="69">
        <v>310000</v>
      </c>
    </row>
    <row r="5857" spans="30:37" ht="11.25" x14ac:dyDescent="0.2">
      <c r="AD5857" s="63">
        <v>36768</v>
      </c>
      <c r="AE5857" s="64">
        <v>36800</v>
      </c>
      <c r="AF5857" s="68" t="s">
        <v>2150</v>
      </c>
      <c r="AG5857" s="66" t="s">
        <v>2168</v>
      </c>
      <c r="AH5857" s="74">
        <v>4.6500000000000004</v>
      </c>
      <c r="AI5857" s="68" t="s">
        <v>2254</v>
      </c>
      <c r="AJ5857" s="67">
        <v>0</v>
      </c>
      <c r="AK5857" s="69">
        <v>310000</v>
      </c>
    </row>
    <row r="5858" spans="30:37" ht="11.25" x14ac:dyDescent="0.2">
      <c r="AD5858" s="63">
        <v>36769</v>
      </c>
      <c r="AE5858" s="64">
        <v>36800</v>
      </c>
      <c r="AF5858" s="68" t="s">
        <v>1303</v>
      </c>
      <c r="AG5858" s="66" t="s">
        <v>1304</v>
      </c>
      <c r="AH5858" s="74">
        <v>4.7850000000000001</v>
      </c>
      <c r="AI5858" s="68" t="s">
        <v>2254</v>
      </c>
      <c r="AJ5858" s="67">
        <v>0</v>
      </c>
      <c r="AK5858" s="69">
        <v>-2400000</v>
      </c>
    </row>
    <row r="5859" spans="30:37" ht="11.25" x14ac:dyDescent="0.2">
      <c r="AD5859" s="63">
        <v>36769</v>
      </c>
      <c r="AE5859" s="64">
        <v>36800</v>
      </c>
      <c r="AF5859" s="68" t="s">
        <v>1303</v>
      </c>
      <c r="AG5859" s="66" t="s">
        <v>1305</v>
      </c>
      <c r="AH5859" s="74">
        <v>4.8525</v>
      </c>
      <c r="AI5859" s="68" t="s">
        <v>2254</v>
      </c>
      <c r="AJ5859" s="67">
        <v>0</v>
      </c>
      <c r="AK5859" s="69">
        <v>310000</v>
      </c>
    </row>
    <row r="5860" spans="30:37" ht="11.25" x14ac:dyDescent="0.2">
      <c r="AD5860" s="63">
        <v>36769</v>
      </c>
      <c r="AE5860" s="64">
        <v>36800</v>
      </c>
      <c r="AF5860" s="68" t="s">
        <v>1303</v>
      </c>
      <c r="AG5860" s="66" t="s">
        <v>1306</v>
      </c>
      <c r="AH5860" s="74">
        <v>4.8449999999999998</v>
      </c>
      <c r="AI5860" s="68" t="s">
        <v>2254</v>
      </c>
      <c r="AJ5860" s="67">
        <v>0</v>
      </c>
      <c r="AK5860" s="69">
        <v>310000</v>
      </c>
    </row>
    <row r="5861" spans="30:37" ht="11.25" x14ac:dyDescent="0.2">
      <c r="AD5861" s="63">
        <v>36769</v>
      </c>
      <c r="AE5861" s="64">
        <v>36800</v>
      </c>
      <c r="AF5861" s="68" t="s">
        <v>1303</v>
      </c>
      <c r="AG5861" s="66" t="s">
        <v>1307</v>
      </c>
      <c r="AH5861" s="74">
        <v>4.8099999999999996</v>
      </c>
      <c r="AI5861" s="68" t="s">
        <v>2254</v>
      </c>
      <c r="AJ5861" s="67">
        <v>0</v>
      </c>
      <c r="AK5861" s="69">
        <v>465000</v>
      </c>
    </row>
    <row r="5862" spans="30:37" ht="11.25" x14ac:dyDescent="0.2">
      <c r="AD5862" s="63">
        <v>36769</v>
      </c>
      <c r="AE5862" s="64">
        <v>36800</v>
      </c>
      <c r="AF5862" s="68" t="s">
        <v>1303</v>
      </c>
      <c r="AG5862" s="66" t="s">
        <v>1308</v>
      </c>
      <c r="AH5862" s="74">
        <v>4.835</v>
      </c>
      <c r="AI5862" s="68" t="s">
        <v>2254</v>
      </c>
      <c r="AJ5862" s="67">
        <v>0</v>
      </c>
      <c r="AK5862" s="69">
        <v>465000</v>
      </c>
    </row>
    <row r="5863" spans="30:37" ht="11.25" x14ac:dyDescent="0.2">
      <c r="AD5863" s="63">
        <v>36769</v>
      </c>
      <c r="AE5863" s="64">
        <v>36800</v>
      </c>
      <c r="AF5863" s="68" t="s">
        <v>1303</v>
      </c>
      <c r="AG5863" s="66" t="s">
        <v>1309</v>
      </c>
      <c r="AH5863" s="74">
        <v>4.8449999999999998</v>
      </c>
      <c r="AI5863" s="68" t="s">
        <v>2254</v>
      </c>
      <c r="AJ5863" s="67">
        <v>0</v>
      </c>
      <c r="AK5863" s="69">
        <v>465000</v>
      </c>
    </row>
    <row r="5864" spans="30:37" ht="11.25" x14ac:dyDescent="0.2">
      <c r="AD5864" s="63">
        <v>36769</v>
      </c>
      <c r="AE5864" s="64">
        <v>36800</v>
      </c>
      <c r="AF5864" s="68" t="s">
        <v>1303</v>
      </c>
      <c r="AG5864" s="66" t="s">
        <v>1310</v>
      </c>
      <c r="AH5864" s="74">
        <v>4.84</v>
      </c>
      <c r="AI5864" s="68" t="s">
        <v>2254</v>
      </c>
      <c r="AJ5864" s="67">
        <v>0</v>
      </c>
      <c r="AK5864" s="69">
        <v>465000</v>
      </c>
    </row>
    <row r="5865" spans="30:37" ht="11.25" x14ac:dyDescent="0.2">
      <c r="AD5865" s="63">
        <v>36769</v>
      </c>
      <c r="AE5865" s="64">
        <v>36800</v>
      </c>
      <c r="AF5865" s="68" t="s">
        <v>1303</v>
      </c>
      <c r="AG5865" s="66" t="s">
        <v>1312</v>
      </c>
      <c r="AH5865" s="74">
        <v>4.7649999999999997</v>
      </c>
      <c r="AI5865" s="68" t="s">
        <v>2254</v>
      </c>
      <c r="AJ5865" s="67">
        <v>0</v>
      </c>
      <c r="AK5865" s="69">
        <v>1000000</v>
      </c>
    </row>
    <row r="5866" spans="30:37" ht="11.25" x14ac:dyDescent="0.2">
      <c r="AD5866" s="63">
        <v>36770</v>
      </c>
      <c r="AE5866" s="64">
        <v>36800</v>
      </c>
      <c r="AF5866" s="68" t="s">
        <v>5003</v>
      </c>
      <c r="AG5866" s="66"/>
      <c r="AH5866" s="74">
        <v>4.82</v>
      </c>
      <c r="AI5866" s="68" t="s">
        <v>2254</v>
      </c>
      <c r="AJ5866" s="67">
        <v>0</v>
      </c>
      <c r="AK5866" s="69">
        <v>1000000</v>
      </c>
    </row>
    <row r="5867" spans="30:37" ht="11.25" x14ac:dyDescent="0.2">
      <c r="AD5867" s="63">
        <v>36775</v>
      </c>
      <c r="AE5867" s="64">
        <v>36800</v>
      </c>
      <c r="AF5867" s="68" t="s">
        <v>4066</v>
      </c>
      <c r="AG5867" s="66" t="s">
        <v>4067</v>
      </c>
      <c r="AH5867" s="74">
        <v>5.0449999999999999</v>
      </c>
      <c r="AI5867" s="68" t="s">
        <v>2254</v>
      </c>
      <c r="AJ5867" s="67">
        <v>0</v>
      </c>
      <c r="AK5867" s="69">
        <v>-1000000</v>
      </c>
    </row>
    <row r="5868" spans="30:37" ht="11.25" x14ac:dyDescent="0.2">
      <c r="AD5868" s="63">
        <v>36775</v>
      </c>
      <c r="AE5868" s="64">
        <v>36800</v>
      </c>
      <c r="AF5868" s="68" t="s">
        <v>4066</v>
      </c>
      <c r="AG5868" s="66" t="s">
        <v>4067</v>
      </c>
      <c r="AH5868" s="74">
        <v>4.9749999999999996</v>
      </c>
      <c r="AI5868" s="68" t="s">
        <v>2254</v>
      </c>
      <c r="AJ5868" s="67">
        <v>0</v>
      </c>
      <c r="AK5868" s="69">
        <v>-1750000</v>
      </c>
    </row>
    <row r="5869" spans="30:37" ht="11.25" x14ac:dyDescent="0.2">
      <c r="AD5869" s="63">
        <v>36775</v>
      </c>
      <c r="AE5869" s="64">
        <v>36800</v>
      </c>
      <c r="AF5869" s="68" t="s">
        <v>4066</v>
      </c>
      <c r="AG5869" s="66" t="s">
        <v>4068</v>
      </c>
      <c r="AH5869" s="74">
        <v>5.0599999999999996</v>
      </c>
      <c r="AI5869" s="68" t="s">
        <v>2254</v>
      </c>
      <c r="AJ5869" s="67">
        <v>0</v>
      </c>
      <c r="AK5869" s="69">
        <v>-620000</v>
      </c>
    </row>
    <row r="5870" spans="30:37" ht="11.25" x14ac:dyDescent="0.2">
      <c r="AD5870" s="63">
        <v>36775</v>
      </c>
      <c r="AE5870" s="64">
        <v>36800</v>
      </c>
      <c r="AF5870" s="68" t="s">
        <v>4066</v>
      </c>
      <c r="AG5870" s="66" t="s">
        <v>4069</v>
      </c>
      <c r="AH5870" s="74">
        <v>5.0750000000000002</v>
      </c>
      <c r="AI5870" s="68" t="s">
        <v>2254</v>
      </c>
      <c r="AJ5870" s="67">
        <v>0</v>
      </c>
      <c r="AK5870" s="69">
        <v>-465000</v>
      </c>
    </row>
    <row r="5871" spans="30:37" ht="11.25" x14ac:dyDescent="0.2">
      <c r="AD5871" s="63">
        <v>36775</v>
      </c>
      <c r="AE5871" s="64">
        <v>36800</v>
      </c>
      <c r="AF5871" s="68" t="s">
        <v>4066</v>
      </c>
      <c r="AG5871" s="66" t="s">
        <v>4070</v>
      </c>
      <c r="AH5871" s="74">
        <v>5.08</v>
      </c>
      <c r="AI5871" s="68" t="s">
        <v>2254</v>
      </c>
      <c r="AJ5871" s="67">
        <v>0</v>
      </c>
      <c r="AK5871" s="69">
        <v>-310000</v>
      </c>
    </row>
    <row r="5872" spans="30:37" ht="11.25" x14ac:dyDescent="0.2">
      <c r="AD5872" s="63">
        <v>36775</v>
      </c>
      <c r="AE5872" s="64">
        <v>36800</v>
      </c>
      <c r="AF5872" s="68" t="s">
        <v>4066</v>
      </c>
      <c r="AG5872" s="66" t="s">
        <v>4071</v>
      </c>
      <c r="AH5872" s="74">
        <v>5.04</v>
      </c>
      <c r="AI5872" s="68" t="s">
        <v>2254</v>
      </c>
      <c r="AJ5872" s="67">
        <v>0</v>
      </c>
      <c r="AK5872" s="69">
        <v>-465000</v>
      </c>
    </row>
    <row r="5873" spans="30:37" ht="11.25" x14ac:dyDescent="0.2">
      <c r="AD5873" s="63">
        <v>36775</v>
      </c>
      <c r="AE5873" s="64">
        <v>36800</v>
      </c>
      <c r="AF5873" s="68" t="s">
        <v>4066</v>
      </c>
      <c r="AG5873" s="66" t="s">
        <v>4072</v>
      </c>
      <c r="AH5873" s="74">
        <v>5.0350000000000001</v>
      </c>
      <c r="AI5873" s="68" t="s">
        <v>2254</v>
      </c>
      <c r="AJ5873" s="67">
        <v>0</v>
      </c>
      <c r="AK5873" s="69">
        <v>-155000</v>
      </c>
    </row>
    <row r="5874" spans="30:37" ht="11.25" x14ac:dyDescent="0.2">
      <c r="AD5874" s="63">
        <v>36775</v>
      </c>
      <c r="AE5874" s="64">
        <v>36800</v>
      </c>
      <c r="AF5874" s="68" t="s">
        <v>4066</v>
      </c>
      <c r="AG5874" s="66" t="s">
        <v>4073</v>
      </c>
      <c r="AH5874" s="74">
        <v>5.07</v>
      </c>
      <c r="AI5874" s="68" t="s">
        <v>2254</v>
      </c>
      <c r="AJ5874" s="67">
        <v>0</v>
      </c>
      <c r="AK5874" s="69">
        <v>-620000</v>
      </c>
    </row>
    <row r="5875" spans="30:37" ht="11.25" x14ac:dyDescent="0.2">
      <c r="AD5875" s="63">
        <v>36775</v>
      </c>
      <c r="AE5875" s="64">
        <v>36800</v>
      </c>
      <c r="AF5875" s="68" t="s">
        <v>4066</v>
      </c>
      <c r="AG5875" s="66" t="s">
        <v>4074</v>
      </c>
      <c r="AH5875" s="74">
        <v>5.05</v>
      </c>
      <c r="AI5875" s="68" t="s">
        <v>2254</v>
      </c>
      <c r="AJ5875" s="67">
        <v>0</v>
      </c>
      <c r="AK5875" s="69">
        <v>620000</v>
      </c>
    </row>
    <row r="5876" spans="30:37" ht="11.25" x14ac:dyDescent="0.2">
      <c r="AD5876" s="63">
        <v>36775</v>
      </c>
      <c r="AE5876" s="64">
        <v>36800</v>
      </c>
      <c r="AF5876" s="68" t="s">
        <v>4066</v>
      </c>
      <c r="AG5876" s="66" t="s">
        <v>4075</v>
      </c>
      <c r="AH5876" s="74">
        <v>5</v>
      </c>
      <c r="AI5876" s="68" t="s">
        <v>2254</v>
      </c>
      <c r="AJ5876" s="67">
        <v>0</v>
      </c>
      <c r="AK5876" s="69">
        <v>465000</v>
      </c>
    </row>
    <row r="5877" spans="30:37" ht="11.25" x14ac:dyDescent="0.2">
      <c r="AD5877" s="63">
        <v>36775</v>
      </c>
      <c r="AE5877" s="64">
        <v>36800</v>
      </c>
      <c r="AF5877" s="68" t="s">
        <v>4066</v>
      </c>
      <c r="AG5877" s="66" t="s">
        <v>4076</v>
      </c>
      <c r="AH5877" s="74">
        <v>4.9950000000000001</v>
      </c>
      <c r="AI5877" s="68" t="s">
        <v>2254</v>
      </c>
      <c r="AJ5877" s="67">
        <v>0</v>
      </c>
      <c r="AK5877" s="69">
        <v>465000</v>
      </c>
    </row>
    <row r="5878" spans="30:37" ht="11.25" x14ac:dyDescent="0.2">
      <c r="AD5878" s="63">
        <v>36775</v>
      </c>
      <c r="AE5878" s="64">
        <v>36800</v>
      </c>
      <c r="AF5878" s="68" t="s">
        <v>4066</v>
      </c>
      <c r="AG5878" s="66" t="s">
        <v>4077</v>
      </c>
      <c r="AH5878" s="74">
        <v>4.9800000000000004</v>
      </c>
      <c r="AI5878" s="68" t="s">
        <v>2254</v>
      </c>
      <c r="AJ5878" s="67">
        <v>0</v>
      </c>
      <c r="AK5878" s="69">
        <v>465000</v>
      </c>
    </row>
    <row r="5879" spans="30:37" ht="11.25" x14ac:dyDescent="0.2">
      <c r="AD5879" s="63">
        <v>36776</v>
      </c>
      <c r="AE5879" s="64">
        <v>36800</v>
      </c>
      <c r="AF5879" s="68" t="s">
        <v>3177</v>
      </c>
      <c r="AG5879" s="66" t="s">
        <v>3178</v>
      </c>
      <c r="AH5879" s="74">
        <v>5</v>
      </c>
      <c r="AI5879" s="68" t="s">
        <v>2254</v>
      </c>
      <c r="AJ5879" s="67">
        <v>0</v>
      </c>
      <c r="AK5879" s="69">
        <v>155000</v>
      </c>
    </row>
    <row r="5880" spans="30:37" ht="11.25" x14ac:dyDescent="0.2">
      <c r="AD5880" s="63">
        <v>36776</v>
      </c>
      <c r="AE5880" s="64">
        <v>36800</v>
      </c>
      <c r="AF5880" s="68" t="s">
        <v>3177</v>
      </c>
      <c r="AG5880" s="66" t="s">
        <v>3179</v>
      </c>
      <c r="AH5880" s="74">
        <v>5</v>
      </c>
      <c r="AI5880" s="68" t="s">
        <v>2254</v>
      </c>
      <c r="AJ5880" s="67">
        <v>0</v>
      </c>
      <c r="AK5880" s="69">
        <v>310000</v>
      </c>
    </row>
    <row r="5881" spans="30:37" ht="11.25" x14ac:dyDescent="0.2">
      <c r="AD5881" s="63">
        <v>36776</v>
      </c>
      <c r="AE5881" s="64">
        <v>36800</v>
      </c>
      <c r="AF5881" s="68" t="s">
        <v>3177</v>
      </c>
      <c r="AG5881" s="66" t="s">
        <v>3180</v>
      </c>
      <c r="AH5881" s="74">
        <v>4.9950000000000001</v>
      </c>
      <c r="AI5881" s="68" t="s">
        <v>2254</v>
      </c>
      <c r="AJ5881" s="67">
        <v>0</v>
      </c>
      <c r="AK5881" s="69">
        <v>310000</v>
      </c>
    </row>
    <row r="5882" spans="30:37" ht="11.25" x14ac:dyDescent="0.2">
      <c r="AD5882" s="63">
        <v>36776</v>
      </c>
      <c r="AE5882" s="64">
        <v>36800</v>
      </c>
      <c r="AF5882" s="68" t="s">
        <v>3177</v>
      </c>
      <c r="AG5882" s="66" t="s">
        <v>3181</v>
      </c>
      <c r="AH5882" s="74">
        <v>5.05</v>
      </c>
      <c r="AI5882" s="68" t="s">
        <v>2254</v>
      </c>
      <c r="AJ5882" s="67">
        <v>0</v>
      </c>
      <c r="AK5882" s="69">
        <v>-1000000</v>
      </c>
    </row>
    <row r="5883" spans="30:37" ht="11.25" x14ac:dyDescent="0.2">
      <c r="AD5883" s="63">
        <v>36776</v>
      </c>
      <c r="AE5883" s="64">
        <v>36800</v>
      </c>
      <c r="AF5883" s="68" t="s">
        <v>3177</v>
      </c>
      <c r="AG5883" s="66" t="s">
        <v>3182</v>
      </c>
      <c r="AH5883" s="74">
        <v>5.0250000000000004</v>
      </c>
      <c r="AI5883" s="68" t="s">
        <v>2254</v>
      </c>
      <c r="AJ5883" s="67">
        <v>0</v>
      </c>
      <c r="AK5883" s="69">
        <v>1000000</v>
      </c>
    </row>
    <row r="5884" spans="30:37" ht="11.25" x14ac:dyDescent="0.2">
      <c r="AD5884" s="63">
        <v>36776</v>
      </c>
      <c r="AE5884" s="64">
        <v>36800</v>
      </c>
      <c r="AF5884" s="68" t="s">
        <v>3177</v>
      </c>
      <c r="AG5884" s="66" t="s">
        <v>3183</v>
      </c>
      <c r="AH5884" s="74">
        <v>4.9550000000000001</v>
      </c>
      <c r="AI5884" s="68" t="s">
        <v>2254</v>
      </c>
      <c r="AJ5884" s="67">
        <v>0</v>
      </c>
      <c r="AK5884" s="69">
        <v>-620000</v>
      </c>
    </row>
    <row r="5885" spans="30:37" ht="11.25" x14ac:dyDescent="0.2">
      <c r="AD5885" s="63">
        <v>36776</v>
      </c>
      <c r="AE5885" s="64">
        <v>36800</v>
      </c>
      <c r="AF5885" s="68" t="s">
        <v>3177</v>
      </c>
      <c r="AG5885" s="66" t="s">
        <v>3184</v>
      </c>
      <c r="AH5885" s="74">
        <v>4.93</v>
      </c>
      <c r="AI5885" s="68" t="s">
        <v>2254</v>
      </c>
      <c r="AJ5885" s="67">
        <v>0</v>
      </c>
      <c r="AK5885" s="69">
        <v>-620000</v>
      </c>
    </row>
    <row r="5886" spans="30:37" ht="11.25" x14ac:dyDescent="0.2">
      <c r="AD5886" s="63">
        <v>36776</v>
      </c>
      <c r="AE5886" s="64">
        <v>36800</v>
      </c>
      <c r="AF5886" s="68" t="s">
        <v>3177</v>
      </c>
      <c r="AG5886" s="66" t="s">
        <v>3185</v>
      </c>
      <c r="AH5886" s="74">
        <v>4.9249999999999998</v>
      </c>
      <c r="AI5886" s="68" t="s">
        <v>2254</v>
      </c>
      <c r="AJ5886" s="67">
        <v>0</v>
      </c>
      <c r="AK5886" s="69">
        <v>-465000</v>
      </c>
    </row>
    <row r="5887" spans="30:37" ht="11.25" x14ac:dyDescent="0.2">
      <c r="AD5887" s="63">
        <v>36776</v>
      </c>
      <c r="AE5887" s="64">
        <v>36800</v>
      </c>
      <c r="AF5887" s="68" t="s">
        <v>3177</v>
      </c>
      <c r="AG5887" s="66" t="s">
        <v>3186</v>
      </c>
      <c r="AH5887" s="74">
        <v>4.9050000000000002</v>
      </c>
      <c r="AI5887" s="68" t="s">
        <v>2254</v>
      </c>
      <c r="AJ5887" s="67">
        <v>0</v>
      </c>
      <c r="AK5887" s="69">
        <v>310000</v>
      </c>
    </row>
    <row r="5888" spans="30:37" ht="11.25" x14ac:dyDescent="0.2">
      <c r="AD5888" s="63">
        <v>36776</v>
      </c>
      <c r="AE5888" s="64">
        <v>36800</v>
      </c>
      <c r="AF5888" s="68" t="s">
        <v>3177</v>
      </c>
      <c r="AG5888" s="66" t="s">
        <v>3187</v>
      </c>
      <c r="AH5888" s="74">
        <v>4.9550000000000001</v>
      </c>
      <c r="AI5888" s="68" t="s">
        <v>2254</v>
      </c>
      <c r="AJ5888" s="67">
        <v>0</v>
      </c>
      <c r="AK5888" s="69">
        <v>310000</v>
      </c>
    </row>
    <row r="5889" spans="30:37" ht="11.25" x14ac:dyDescent="0.2">
      <c r="AD5889" s="63">
        <v>36776</v>
      </c>
      <c r="AE5889" s="64">
        <v>36800</v>
      </c>
      <c r="AF5889" s="68" t="s">
        <v>3177</v>
      </c>
      <c r="AG5889" s="66" t="s">
        <v>3188</v>
      </c>
      <c r="AH5889" s="74">
        <v>4.95</v>
      </c>
      <c r="AI5889" s="68" t="s">
        <v>2254</v>
      </c>
      <c r="AJ5889" s="67">
        <v>0</v>
      </c>
      <c r="AK5889" s="69">
        <v>310000</v>
      </c>
    </row>
    <row r="5890" spans="30:37" ht="11.25" x14ac:dyDescent="0.2">
      <c r="AD5890" s="63">
        <v>36776</v>
      </c>
      <c r="AE5890" s="64">
        <v>36800</v>
      </c>
      <c r="AF5890" s="68" t="s">
        <v>3177</v>
      </c>
      <c r="AG5890" s="66" t="s">
        <v>3189</v>
      </c>
      <c r="AH5890" s="74">
        <v>4.96</v>
      </c>
      <c r="AI5890" s="68" t="s">
        <v>2254</v>
      </c>
      <c r="AJ5890" s="67">
        <v>0</v>
      </c>
      <c r="AK5890" s="69">
        <v>155000</v>
      </c>
    </row>
    <row r="5891" spans="30:37" ht="11.25" x14ac:dyDescent="0.2">
      <c r="AD5891" s="63">
        <v>36776</v>
      </c>
      <c r="AE5891" s="64">
        <v>36800</v>
      </c>
      <c r="AF5891" s="68" t="s">
        <v>3177</v>
      </c>
      <c r="AG5891" s="66" t="s">
        <v>3190</v>
      </c>
      <c r="AH5891" s="74">
        <v>4.96</v>
      </c>
      <c r="AI5891" s="68" t="s">
        <v>2254</v>
      </c>
      <c r="AJ5891" s="67">
        <v>0</v>
      </c>
      <c r="AK5891" s="69">
        <v>310000</v>
      </c>
    </row>
    <row r="5892" spans="30:37" ht="11.25" x14ac:dyDescent="0.2">
      <c r="AD5892" s="63">
        <v>36776</v>
      </c>
      <c r="AE5892" s="64">
        <v>36800</v>
      </c>
      <c r="AF5892" s="68" t="s">
        <v>3177</v>
      </c>
      <c r="AG5892" s="66" t="s">
        <v>3191</v>
      </c>
      <c r="AH5892" s="74">
        <v>4.9450000000000003</v>
      </c>
      <c r="AI5892" s="68" t="s">
        <v>2254</v>
      </c>
      <c r="AJ5892" s="67">
        <v>0</v>
      </c>
      <c r="AK5892" s="69">
        <v>-155000</v>
      </c>
    </row>
    <row r="5893" spans="30:37" ht="11.25" x14ac:dyDescent="0.2">
      <c r="AD5893" s="63">
        <v>36777</v>
      </c>
      <c r="AE5893" s="64">
        <v>36800</v>
      </c>
      <c r="AF5893" s="68" t="s">
        <v>2101</v>
      </c>
      <c r="AG5893" s="66" t="s">
        <v>2102</v>
      </c>
      <c r="AH5893" s="74">
        <v>4.8525</v>
      </c>
      <c r="AI5893" s="68" t="s">
        <v>2254</v>
      </c>
      <c r="AJ5893" s="67">
        <v>0</v>
      </c>
      <c r="AK5893" s="69">
        <v>1000000</v>
      </c>
    </row>
    <row r="5894" spans="30:37" ht="11.25" x14ac:dyDescent="0.2">
      <c r="AD5894" s="63">
        <v>36777</v>
      </c>
      <c r="AE5894" s="64">
        <v>36800</v>
      </c>
      <c r="AF5894" s="68" t="s">
        <v>2101</v>
      </c>
      <c r="AG5894" s="66" t="s">
        <v>2103</v>
      </c>
      <c r="AH5894" s="74">
        <v>4.8849999999999998</v>
      </c>
      <c r="AI5894" s="68" t="s">
        <v>2254</v>
      </c>
      <c r="AJ5894" s="67">
        <v>0</v>
      </c>
      <c r="AK5894" s="69">
        <v>155000</v>
      </c>
    </row>
    <row r="5895" spans="30:37" ht="11.25" x14ac:dyDescent="0.2">
      <c r="AD5895" s="63">
        <v>36777</v>
      </c>
      <c r="AE5895" s="64">
        <v>36800</v>
      </c>
      <c r="AF5895" s="68" t="s">
        <v>2101</v>
      </c>
      <c r="AG5895" s="66" t="s">
        <v>2104</v>
      </c>
      <c r="AH5895" s="74">
        <v>4.91</v>
      </c>
      <c r="AI5895" s="68" t="s">
        <v>2254</v>
      </c>
      <c r="AJ5895" s="67">
        <v>0</v>
      </c>
      <c r="AK5895" s="69">
        <v>310000</v>
      </c>
    </row>
    <row r="5896" spans="30:37" ht="11.25" x14ac:dyDescent="0.2">
      <c r="AD5896" s="63">
        <v>36777</v>
      </c>
      <c r="AE5896" s="64">
        <v>36800</v>
      </c>
      <c r="AF5896" s="68" t="s">
        <v>2101</v>
      </c>
      <c r="AG5896" s="66" t="s">
        <v>2105</v>
      </c>
      <c r="AH5896" s="74">
        <v>4.9400000000000004</v>
      </c>
      <c r="AI5896" s="68" t="s">
        <v>2254</v>
      </c>
      <c r="AJ5896" s="67">
        <v>0</v>
      </c>
      <c r="AK5896" s="69">
        <v>310000</v>
      </c>
    </row>
    <row r="5897" spans="30:37" ht="11.25" x14ac:dyDescent="0.2">
      <c r="AD5897" s="63">
        <v>36780</v>
      </c>
      <c r="AE5897" s="64">
        <v>36800</v>
      </c>
      <c r="AF5897" s="68" t="s">
        <v>925</v>
      </c>
      <c r="AG5897" s="66" t="s">
        <v>926</v>
      </c>
      <c r="AH5897" s="74">
        <v>5.0149999999999997</v>
      </c>
      <c r="AI5897" s="68" t="s">
        <v>2254</v>
      </c>
      <c r="AJ5897" s="67">
        <v>0</v>
      </c>
      <c r="AK5897" s="69">
        <v>2400000</v>
      </c>
    </row>
    <row r="5898" spans="30:37" ht="11.25" x14ac:dyDescent="0.2">
      <c r="AD5898" s="63">
        <v>36780</v>
      </c>
      <c r="AE5898" s="64">
        <v>36800</v>
      </c>
      <c r="AF5898" s="68" t="s">
        <v>925</v>
      </c>
      <c r="AG5898" s="66" t="s">
        <v>927</v>
      </c>
      <c r="AH5898" s="74">
        <v>5.0025000000000004</v>
      </c>
      <c r="AI5898" s="68" t="s">
        <v>2254</v>
      </c>
      <c r="AJ5898" s="67">
        <v>0</v>
      </c>
      <c r="AK5898" s="69">
        <v>1000000</v>
      </c>
    </row>
    <row r="5899" spans="30:37" ht="11.25" x14ac:dyDescent="0.2">
      <c r="AD5899" s="63">
        <v>36780</v>
      </c>
      <c r="AE5899" s="64">
        <v>36800</v>
      </c>
      <c r="AF5899" s="68" t="s">
        <v>925</v>
      </c>
      <c r="AG5899" s="66" t="s">
        <v>928</v>
      </c>
      <c r="AH5899" s="74">
        <v>5.05</v>
      </c>
      <c r="AI5899" s="68" t="s">
        <v>2254</v>
      </c>
      <c r="AJ5899" s="67">
        <v>0</v>
      </c>
      <c r="AK5899" s="69">
        <v>-1000000</v>
      </c>
    </row>
    <row r="5900" spans="30:37" ht="11.25" x14ac:dyDescent="0.2">
      <c r="AD5900" s="63">
        <v>36780</v>
      </c>
      <c r="AE5900" s="64">
        <v>36800</v>
      </c>
      <c r="AF5900" s="68" t="s">
        <v>925</v>
      </c>
      <c r="AG5900" s="66" t="s">
        <v>929</v>
      </c>
      <c r="AH5900" s="74">
        <v>5.04</v>
      </c>
      <c r="AI5900" s="68" t="s">
        <v>2254</v>
      </c>
      <c r="AJ5900" s="67">
        <v>0</v>
      </c>
      <c r="AK5900" s="69">
        <v>-1000000</v>
      </c>
    </row>
    <row r="5901" spans="30:37" ht="11.25" x14ac:dyDescent="0.2">
      <c r="AD5901" s="63">
        <v>36780</v>
      </c>
      <c r="AE5901" s="64">
        <v>36800</v>
      </c>
      <c r="AF5901" s="68" t="s">
        <v>925</v>
      </c>
      <c r="AG5901" s="66" t="s">
        <v>930</v>
      </c>
      <c r="AH5901" s="74">
        <v>5.01</v>
      </c>
      <c r="AI5901" s="68" t="s">
        <v>2254</v>
      </c>
      <c r="AJ5901" s="67">
        <v>0</v>
      </c>
      <c r="AK5901" s="69">
        <v>-1000000</v>
      </c>
    </row>
    <row r="5902" spans="30:37" ht="11.25" x14ac:dyDescent="0.2">
      <c r="AD5902" s="63">
        <v>36780</v>
      </c>
      <c r="AE5902" s="64">
        <v>36800</v>
      </c>
      <c r="AF5902" s="68" t="s">
        <v>925</v>
      </c>
      <c r="AG5902" s="66" t="s">
        <v>931</v>
      </c>
      <c r="AH5902" s="74">
        <v>4.92</v>
      </c>
      <c r="AI5902" s="68" t="s">
        <v>2254</v>
      </c>
      <c r="AJ5902" s="67">
        <v>0</v>
      </c>
      <c r="AK5902" s="69">
        <v>-1000000</v>
      </c>
    </row>
    <row r="5903" spans="30:37" ht="11.25" x14ac:dyDescent="0.2">
      <c r="AD5903" s="63">
        <v>36780</v>
      </c>
      <c r="AE5903" s="64">
        <v>36800</v>
      </c>
      <c r="AF5903" s="68" t="s">
        <v>925</v>
      </c>
      <c r="AG5903" s="66" t="s">
        <v>932</v>
      </c>
      <c r="AH5903" s="74">
        <v>5.01</v>
      </c>
      <c r="AI5903" s="68" t="s">
        <v>2254</v>
      </c>
      <c r="AJ5903" s="67">
        <v>0</v>
      </c>
      <c r="AK5903" s="69">
        <v>465000</v>
      </c>
    </row>
    <row r="5904" spans="30:37" ht="11.25" x14ac:dyDescent="0.2">
      <c r="AD5904" s="63">
        <v>36780</v>
      </c>
      <c r="AE5904" s="64">
        <v>36800</v>
      </c>
      <c r="AF5904" s="68" t="s">
        <v>925</v>
      </c>
      <c r="AG5904" s="66" t="s">
        <v>933</v>
      </c>
      <c r="AH5904" s="74">
        <v>5.0199999999999996</v>
      </c>
      <c r="AI5904" s="68" t="s">
        <v>2254</v>
      </c>
      <c r="AJ5904" s="67">
        <v>0</v>
      </c>
      <c r="AK5904" s="69">
        <v>310000</v>
      </c>
    </row>
    <row r="5905" spans="30:37" ht="11.25" x14ac:dyDescent="0.2">
      <c r="AD5905" s="63">
        <v>36780</v>
      </c>
      <c r="AE5905" s="64">
        <v>36800</v>
      </c>
      <c r="AF5905" s="68" t="s">
        <v>925</v>
      </c>
      <c r="AG5905" s="66" t="s">
        <v>934</v>
      </c>
      <c r="AH5905" s="74">
        <v>5</v>
      </c>
      <c r="AI5905" s="68" t="s">
        <v>2254</v>
      </c>
      <c r="AJ5905" s="67">
        <v>0</v>
      </c>
      <c r="AK5905" s="69">
        <v>155000</v>
      </c>
    </row>
    <row r="5906" spans="30:37" ht="11.25" x14ac:dyDescent="0.2">
      <c r="AD5906" s="63">
        <v>36780</v>
      </c>
      <c r="AE5906" s="64">
        <v>36800</v>
      </c>
      <c r="AF5906" s="68" t="s">
        <v>925</v>
      </c>
      <c r="AG5906" s="66" t="s">
        <v>935</v>
      </c>
      <c r="AH5906" s="74">
        <v>5.04</v>
      </c>
      <c r="AI5906" s="68" t="s">
        <v>2254</v>
      </c>
      <c r="AJ5906" s="67">
        <v>0</v>
      </c>
      <c r="AK5906" s="69">
        <v>310000</v>
      </c>
    </row>
    <row r="5907" spans="30:37" ht="11.25" x14ac:dyDescent="0.2">
      <c r="AD5907" s="63">
        <v>36780</v>
      </c>
      <c r="AE5907" s="64">
        <v>36800</v>
      </c>
      <c r="AF5907" s="68" t="s">
        <v>925</v>
      </c>
      <c r="AG5907" s="66" t="s">
        <v>936</v>
      </c>
      <c r="AH5907" s="74">
        <v>5.0250000000000004</v>
      </c>
      <c r="AI5907" s="68" t="s">
        <v>2254</v>
      </c>
      <c r="AJ5907" s="67">
        <v>0</v>
      </c>
      <c r="AK5907" s="69">
        <v>310000</v>
      </c>
    </row>
    <row r="5908" spans="30:37" ht="11.25" x14ac:dyDescent="0.2">
      <c r="AD5908" s="63">
        <v>36780</v>
      </c>
      <c r="AE5908" s="64">
        <v>36800</v>
      </c>
      <c r="AF5908" s="68" t="s">
        <v>925</v>
      </c>
      <c r="AG5908" s="66" t="s">
        <v>937</v>
      </c>
      <c r="AH5908" s="74">
        <v>5.03</v>
      </c>
      <c r="AI5908" s="68" t="s">
        <v>2254</v>
      </c>
      <c r="AJ5908" s="67">
        <v>0</v>
      </c>
      <c r="AK5908" s="69">
        <v>310000</v>
      </c>
    </row>
    <row r="5909" spans="30:37" ht="11.25" x14ac:dyDescent="0.2">
      <c r="AD5909" s="63">
        <v>36780</v>
      </c>
      <c r="AE5909" s="64">
        <v>36800</v>
      </c>
      <c r="AF5909" s="68" t="s">
        <v>925</v>
      </c>
      <c r="AG5909" s="66" t="s">
        <v>1023</v>
      </c>
      <c r="AH5909" s="74">
        <v>5.04</v>
      </c>
      <c r="AI5909" s="68" t="s">
        <v>2254</v>
      </c>
      <c r="AJ5909" s="67">
        <v>0</v>
      </c>
      <c r="AK5909" s="69">
        <v>155000</v>
      </c>
    </row>
    <row r="5910" spans="30:37" ht="11.25" x14ac:dyDescent="0.2">
      <c r="AD5910" s="63">
        <v>36780</v>
      </c>
      <c r="AE5910" s="64">
        <v>36800</v>
      </c>
      <c r="AF5910" s="68" t="s">
        <v>925</v>
      </c>
      <c r="AG5910" s="66" t="s">
        <v>1024</v>
      </c>
      <c r="AH5910" s="74">
        <v>5.085</v>
      </c>
      <c r="AI5910" s="68" t="s">
        <v>2254</v>
      </c>
      <c r="AJ5910" s="67">
        <v>0</v>
      </c>
      <c r="AK5910" s="69">
        <v>-155000</v>
      </c>
    </row>
    <row r="5911" spans="30:37" ht="11.25" x14ac:dyDescent="0.2">
      <c r="AD5911" s="63">
        <v>36780</v>
      </c>
      <c r="AE5911" s="64">
        <v>36800</v>
      </c>
      <c r="AF5911" s="68" t="s">
        <v>925</v>
      </c>
      <c r="AG5911" s="66" t="s">
        <v>1025</v>
      </c>
      <c r="AH5911" s="74">
        <v>5.08</v>
      </c>
      <c r="AI5911" s="68" t="s">
        <v>2254</v>
      </c>
      <c r="AJ5911" s="67">
        <v>0</v>
      </c>
      <c r="AK5911" s="69">
        <v>-310000</v>
      </c>
    </row>
    <row r="5912" spans="30:37" ht="11.25" x14ac:dyDescent="0.2">
      <c r="AD5912" s="63">
        <v>36780</v>
      </c>
      <c r="AE5912" s="64">
        <v>36800</v>
      </c>
      <c r="AF5912" s="68" t="s">
        <v>925</v>
      </c>
      <c r="AG5912" s="66" t="s">
        <v>1026</v>
      </c>
      <c r="AH5912" s="74">
        <v>5.085</v>
      </c>
      <c r="AI5912" s="68" t="s">
        <v>2254</v>
      </c>
      <c r="AJ5912" s="67">
        <v>0</v>
      </c>
      <c r="AK5912" s="69">
        <v>-155000</v>
      </c>
    </row>
    <row r="5913" spans="30:37" ht="11.25" x14ac:dyDescent="0.2">
      <c r="AD5913" s="63">
        <v>36780</v>
      </c>
      <c r="AE5913" s="64">
        <v>36800</v>
      </c>
      <c r="AF5913" s="68" t="s">
        <v>925</v>
      </c>
      <c r="AG5913" s="66" t="s">
        <v>1027</v>
      </c>
      <c r="AH5913" s="74">
        <v>5.07</v>
      </c>
      <c r="AI5913" s="68" t="s">
        <v>2254</v>
      </c>
      <c r="AJ5913" s="67">
        <v>0</v>
      </c>
      <c r="AK5913" s="69">
        <v>-310000</v>
      </c>
    </row>
    <row r="5914" spans="30:37" ht="11.25" x14ac:dyDescent="0.2">
      <c r="AD5914" s="63">
        <v>36781</v>
      </c>
      <c r="AE5914" s="64">
        <v>36800</v>
      </c>
      <c r="AF5914" s="68" t="s">
        <v>15</v>
      </c>
      <c r="AG5914" s="66" t="s">
        <v>16</v>
      </c>
      <c r="AH5914" s="74">
        <v>4.9800000000000004</v>
      </c>
      <c r="AI5914" s="68" t="s">
        <v>2254</v>
      </c>
      <c r="AJ5914" s="67">
        <v>0</v>
      </c>
      <c r="AK5914" s="69">
        <v>465000</v>
      </c>
    </row>
    <row r="5915" spans="30:37" ht="11.25" x14ac:dyDescent="0.2">
      <c r="AD5915" s="63">
        <v>36781</v>
      </c>
      <c r="AE5915" s="64">
        <v>36800</v>
      </c>
      <c r="AF5915" s="68" t="s">
        <v>15</v>
      </c>
      <c r="AG5915" s="66" t="s">
        <v>17</v>
      </c>
      <c r="AH5915" s="74">
        <v>4.99</v>
      </c>
      <c r="AI5915" s="68" t="s">
        <v>2254</v>
      </c>
      <c r="AJ5915" s="67">
        <v>0</v>
      </c>
      <c r="AK5915" s="69">
        <v>-465000</v>
      </c>
    </row>
    <row r="5916" spans="30:37" ht="11.25" x14ac:dyDescent="0.2">
      <c r="AD5916" s="63">
        <v>36781</v>
      </c>
      <c r="AE5916" s="64">
        <v>36800</v>
      </c>
      <c r="AF5916" s="68" t="s">
        <v>15</v>
      </c>
      <c r="AG5916" s="66" t="s">
        <v>18</v>
      </c>
      <c r="AH5916" s="74">
        <v>4.9950000000000001</v>
      </c>
      <c r="AI5916" s="68" t="s">
        <v>2254</v>
      </c>
      <c r="AJ5916" s="67">
        <v>0</v>
      </c>
      <c r="AK5916" s="69">
        <v>-620000</v>
      </c>
    </row>
    <row r="5917" spans="30:37" ht="11.25" x14ac:dyDescent="0.2">
      <c r="AD5917" s="63">
        <v>36781</v>
      </c>
      <c r="AE5917" s="64">
        <v>36800</v>
      </c>
      <c r="AF5917" s="68" t="s">
        <v>15</v>
      </c>
      <c r="AG5917" s="66" t="s">
        <v>19</v>
      </c>
      <c r="AH5917" s="74">
        <v>5.0049999999999999</v>
      </c>
      <c r="AI5917" s="68" t="s">
        <v>2254</v>
      </c>
      <c r="AJ5917" s="67">
        <v>0</v>
      </c>
      <c r="AK5917" s="69">
        <v>-155000</v>
      </c>
    </row>
    <row r="5918" spans="30:37" ht="11.25" x14ac:dyDescent="0.2">
      <c r="AD5918" s="63">
        <v>36781</v>
      </c>
      <c r="AE5918" s="64">
        <v>36800</v>
      </c>
      <c r="AF5918" s="68" t="s">
        <v>15</v>
      </c>
      <c r="AG5918" s="66" t="s">
        <v>20</v>
      </c>
      <c r="AH5918" s="74">
        <v>5.0049999999999999</v>
      </c>
      <c r="AI5918" s="68" t="s">
        <v>2254</v>
      </c>
      <c r="AJ5918" s="67">
        <v>0</v>
      </c>
      <c r="AK5918" s="69">
        <v>-465000</v>
      </c>
    </row>
    <row r="5919" spans="30:37" ht="11.25" x14ac:dyDescent="0.2">
      <c r="AD5919" s="63">
        <v>36781</v>
      </c>
      <c r="AE5919" s="64">
        <v>36800</v>
      </c>
      <c r="AF5919" s="68" t="s">
        <v>15</v>
      </c>
      <c r="AG5919" s="66" t="s">
        <v>21</v>
      </c>
      <c r="AH5919" s="74">
        <v>5.0049999999999999</v>
      </c>
      <c r="AI5919" s="68" t="s">
        <v>2254</v>
      </c>
      <c r="AJ5919" s="67">
        <v>0</v>
      </c>
      <c r="AK5919" s="69">
        <v>-155000</v>
      </c>
    </row>
    <row r="5920" spans="30:37" ht="11.25" x14ac:dyDescent="0.2">
      <c r="AD5920" s="63">
        <v>36781</v>
      </c>
      <c r="AE5920" s="64">
        <v>36800</v>
      </c>
      <c r="AF5920" s="68" t="s">
        <v>15</v>
      </c>
      <c r="AG5920" s="66" t="s">
        <v>22</v>
      </c>
      <c r="AH5920" s="74">
        <v>5.0049999999999999</v>
      </c>
      <c r="AI5920" s="68" t="s">
        <v>2254</v>
      </c>
      <c r="AJ5920" s="67">
        <v>0</v>
      </c>
      <c r="AK5920" s="69">
        <v>-310000</v>
      </c>
    </row>
    <row r="5921" spans="30:37" ht="11.25" x14ac:dyDescent="0.2">
      <c r="AD5921" s="63">
        <v>36781</v>
      </c>
      <c r="AE5921" s="64">
        <v>36800</v>
      </c>
      <c r="AF5921" s="68" t="s">
        <v>15</v>
      </c>
      <c r="AG5921" s="66" t="s">
        <v>23</v>
      </c>
      <c r="AH5921" s="74">
        <v>5.01</v>
      </c>
      <c r="AI5921" s="68" t="s">
        <v>2254</v>
      </c>
      <c r="AJ5921" s="67">
        <v>0</v>
      </c>
      <c r="AK5921" s="69">
        <v>-465000</v>
      </c>
    </row>
    <row r="5922" spans="30:37" ht="11.25" x14ac:dyDescent="0.2">
      <c r="AD5922" s="63">
        <v>36781</v>
      </c>
      <c r="AE5922" s="64">
        <v>36800</v>
      </c>
      <c r="AF5922" s="68" t="s">
        <v>15</v>
      </c>
      <c r="AG5922" s="66" t="s">
        <v>24</v>
      </c>
      <c r="AH5922" s="74">
        <v>5.0149999999999997</v>
      </c>
      <c r="AI5922" s="68" t="s">
        <v>2254</v>
      </c>
      <c r="AJ5922" s="67">
        <v>0</v>
      </c>
      <c r="AK5922" s="69">
        <v>-465000</v>
      </c>
    </row>
    <row r="5923" spans="30:37" ht="11.25" x14ac:dyDescent="0.2">
      <c r="AD5923" s="63">
        <v>36781</v>
      </c>
      <c r="AE5923" s="64">
        <v>36800</v>
      </c>
      <c r="AF5923" s="68" t="s">
        <v>15</v>
      </c>
      <c r="AG5923" s="66" t="s">
        <v>25</v>
      </c>
      <c r="AH5923" s="74">
        <v>5.0250000000000004</v>
      </c>
      <c r="AI5923" s="68" t="s">
        <v>2254</v>
      </c>
      <c r="AJ5923" s="67">
        <v>0</v>
      </c>
      <c r="AK5923" s="69">
        <v>465000</v>
      </c>
    </row>
    <row r="5924" spans="30:37" ht="11.25" x14ac:dyDescent="0.2">
      <c r="AD5924" s="63">
        <v>36781</v>
      </c>
      <c r="AE5924" s="64">
        <v>36800</v>
      </c>
      <c r="AF5924" s="68" t="s">
        <v>15</v>
      </c>
      <c r="AG5924" s="66" t="s">
        <v>26</v>
      </c>
      <c r="AH5924" s="74">
        <v>5.05</v>
      </c>
      <c r="AI5924" s="68" t="s">
        <v>2254</v>
      </c>
      <c r="AJ5924" s="67">
        <v>0</v>
      </c>
      <c r="AK5924" s="69">
        <v>310000</v>
      </c>
    </row>
    <row r="5925" spans="30:37" ht="11.25" x14ac:dyDescent="0.2">
      <c r="AD5925" s="63">
        <v>36781</v>
      </c>
      <c r="AE5925" s="64">
        <v>36800</v>
      </c>
      <c r="AF5925" s="68" t="s">
        <v>15</v>
      </c>
      <c r="AG5925" s="66" t="s">
        <v>27</v>
      </c>
      <c r="AH5925" s="74">
        <v>5.0599999999999996</v>
      </c>
      <c r="AI5925" s="68" t="s">
        <v>2254</v>
      </c>
      <c r="AJ5925" s="67">
        <v>0</v>
      </c>
      <c r="AK5925" s="69">
        <v>465000</v>
      </c>
    </row>
    <row r="5926" spans="30:37" ht="11.25" x14ac:dyDescent="0.2">
      <c r="AD5926" s="63">
        <v>36781</v>
      </c>
      <c r="AE5926" s="64">
        <v>36800</v>
      </c>
      <c r="AF5926" s="68" t="s">
        <v>15</v>
      </c>
      <c r="AG5926" s="66" t="s">
        <v>33</v>
      </c>
      <c r="AH5926" s="74">
        <v>5.0599999999999996</v>
      </c>
      <c r="AI5926" s="68" t="s">
        <v>2254</v>
      </c>
      <c r="AJ5926" s="67">
        <v>0</v>
      </c>
      <c r="AK5926" s="69">
        <v>-1000000</v>
      </c>
    </row>
    <row r="5927" spans="30:37" ht="11.25" x14ac:dyDescent="0.2">
      <c r="AD5927" s="63">
        <v>36781</v>
      </c>
      <c r="AE5927" s="64">
        <v>36800</v>
      </c>
      <c r="AF5927" s="68" t="s">
        <v>15</v>
      </c>
      <c r="AG5927" s="66" t="s">
        <v>33</v>
      </c>
      <c r="AH5927" s="74">
        <v>5.0199999999999996</v>
      </c>
      <c r="AI5927" s="68" t="s">
        <v>2254</v>
      </c>
      <c r="AJ5927" s="67">
        <v>0</v>
      </c>
      <c r="AK5927" s="69">
        <v>-2000000</v>
      </c>
    </row>
    <row r="5928" spans="30:37" ht="11.25" x14ac:dyDescent="0.2">
      <c r="AD5928" s="63">
        <v>36782</v>
      </c>
      <c r="AE5928" s="64">
        <v>36800</v>
      </c>
      <c r="AF5928" s="68" t="s">
        <v>3635</v>
      </c>
      <c r="AG5928" s="66" t="s">
        <v>3636</v>
      </c>
      <c r="AH5928" s="74">
        <v>5.0449999999999999</v>
      </c>
      <c r="AI5928" s="68" t="s">
        <v>2254</v>
      </c>
      <c r="AJ5928" s="67">
        <v>0</v>
      </c>
      <c r="AK5928" s="69">
        <v>-465000</v>
      </c>
    </row>
    <row r="5929" spans="30:37" ht="11.25" x14ac:dyDescent="0.2">
      <c r="AD5929" s="63">
        <v>36782</v>
      </c>
      <c r="AE5929" s="64">
        <v>36800</v>
      </c>
      <c r="AF5929" s="68" t="s">
        <v>3635</v>
      </c>
      <c r="AG5929" s="66" t="s">
        <v>3637</v>
      </c>
      <c r="AH5929" s="74">
        <v>5.17</v>
      </c>
      <c r="AI5929" s="68" t="s">
        <v>2254</v>
      </c>
      <c r="AJ5929" s="67">
        <v>0</v>
      </c>
      <c r="AK5929" s="69">
        <v>465000</v>
      </c>
    </row>
    <row r="5930" spans="30:37" ht="11.25" x14ac:dyDescent="0.2">
      <c r="AD5930" s="63">
        <v>36782</v>
      </c>
      <c r="AE5930" s="64">
        <v>36800</v>
      </c>
      <c r="AF5930" s="68" t="s">
        <v>3635</v>
      </c>
      <c r="AG5930" s="66" t="s">
        <v>3638</v>
      </c>
      <c r="AH5930" s="74">
        <v>5.14</v>
      </c>
      <c r="AI5930" s="68" t="s">
        <v>2254</v>
      </c>
      <c r="AJ5930" s="67">
        <v>0</v>
      </c>
      <c r="AK5930" s="69">
        <v>465000</v>
      </c>
    </row>
    <row r="5931" spans="30:37" ht="11.25" x14ac:dyDescent="0.2">
      <c r="AD5931" s="63">
        <v>36782</v>
      </c>
      <c r="AE5931" s="64">
        <v>36800</v>
      </c>
      <c r="AF5931" s="68" t="s">
        <v>3635</v>
      </c>
      <c r="AG5931" s="66" t="s">
        <v>3651</v>
      </c>
      <c r="AH5931" s="74">
        <v>5.14</v>
      </c>
      <c r="AI5931" s="68" t="s">
        <v>2254</v>
      </c>
      <c r="AJ5931" s="67">
        <v>0</v>
      </c>
      <c r="AK5931" s="69">
        <v>465000</v>
      </c>
    </row>
    <row r="5932" spans="30:37" ht="11.25" x14ac:dyDescent="0.2">
      <c r="AD5932" s="63">
        <v>36782</v>
      </c>
      <c r="AE5932" s="64">
        <v>36800</v>
      </c>
      <c r="AF5932" s="68" t="s">
        <v>3635</v>
      </c>
      <c r="AG5932" s="66" t="s">
        <v>3652</v>
      </c>
      <c r="AH5932" s="74">
        <v>5.13</v>
      </c>
      <c r="AI5932" s="68" t="s">
        <v>2254</v>
      </c>
      <c r="AJ5932" s="67">
        <v>0</v>
      </c>
      <c r="AK5932" s="69">
        <v>465000</v>
      </c>
    </row>
    <row r="5933" spans="30:37" ht="11.25" x14ac:dyDescent="0.2">
      <c r="AD5933" s="63">
        <v>36782</v>
      </c>
      <c r="AE5933" s="64">
        <v>36800</v>
      </c>
      <c r="AF5933" s="68" t="s">
        <v>3635</v>
      </c>
      <c r="AG5933" s="66" t="s">
        <v>3653</v>
      </c>
      <c r="AH5933" s="74">
        <v>5.125</v>
      </c>
      <c r="AI5933" s="68" t="s">
        <v>2254</v>
      </c>
      <c r="AJ5933" s="67">
        <v>0</v>
      </c>
      <c r="AK5933" s="69">
        <v>465000</v>
      </c>
    </row>
    <row r="5934" spans="30:37" ht="11.25" x14ac:dyDescent="0.2">
      <c r="AD5934" s="63">
        <v>36782</v>
      </c>
      <c r="AE5934" s="64">
        <v>36800</v>
      </c>
      <c r="AF5934" s="68" t="s">
        <v>3635</v>
      </c>
      <c r="AG5934" s="66" t="s">
        <v>3654</v>
      </c>
      <c r="AH5934" s="74">
        <v>5.1150000000000002</v>
      </c>
      <c r="AI5934" s="68" t="s">
        <v>2254</v>
      </c>
      <c r="AJ5934" s="67">
        <v>0</v>
      </c>
      <c r="AK5934" s="69">
        <v>465000</v>
      </c>
    </row>
    <row r="5935" spans="30:37" ht="11.25" x14ac:dyDescent="0.2">
      <c r="AD5935" s="63">
        <v>36782</v>
      </c>
      <c r="AE5935" s="64">
        <v>36800</v>
      </c>
      <c r="AF5935" s="68" t="s">
        <v>3635</v>
      </c>
      <c r="AG5935" s="66" t="s">
        <v>3655</v>
      </c>
      <c r="AH5935" s="74">
        <v>5.165</v>
      </c>
      <c r="AI5935" s="68" t="s">
        <v>2254</v>
      </c>
      <c r="AJ5935" s="67">
        <v>0</v>
      </c>
      <c r="AK5935" s="69">
        <v>310000</v>
      </c>
    </row>
    <row r="5936" spans="30:37" ht="11.25" x14ac:dyDescent="0.2">
      <c r="AD5936" s="63">
        <v>36782</v>
      </c>
      <c r="AE5936" s="64">
        <v>36800</v>
      </c>
      <c r="AF5936" s="68" t="s">
        <v>3635</v>
      </c>
      <c r="AG5936" s="66" t="s">
        <v>3656</v>
      </c>
      <c r="AH5936" s="74">
        <v>5.1349999999999998</v>
      </c>
      <c r="AI5936" s="68" t="s">
        <v>2254</v>
      </c>
      <c r="AJ5936" s="67">
        <v>0</v>
      </c>
      <c r="AK5936" s="69">
        <v>310000</v>
      </c>
    </row>
    <row r="5937" spans="30:37" ht="11.25" x14ac:dyDescent="0.2">
      <c r="AD5937" s="63">
        <v>36782</v>
      </c>
      <c r="AE5937" s="64">
        <v>36800</v>
      </c>
      <c r="AF5937" s="68" t="s">
        <v>3635</v>
      </c>
      <c r="AG5937" s="66" t="s">
        <v>3657</v>
      </c>
      <c r="AH5937" s="74">
        <v>5.1150000000000002</v>
      </c>
      <c r="AI5937" s="68" t="s">
        <v>2254</v>
      </c>
      <c r="AJ5937" s="67">
        <v>0</v>
      </c>
      <c r="AK5937" s="69">
        <v>310000</v>
      </c>
    </row>
    <row r="5938" spans="30:37" ht="11.25" x14ac:dyDescent="0.2">
      <c r="AD5938" s="63">
        <v>36782</v>
      </c>
      <c r="AE5938" s="64">
        <v>36800</v>
      </c>
      <c r="AF5938" s="68" t="s">
        <v>3635</v>
      </c>
      <c r="AG5938" s="66" t="s">
        <v>3658</v>
      </c>
      <c r="AH5938" s="74">
        <v>5.1050000000000004</v>
      </c>
      <c r="AI5938" s="68" t="s">
        <v>2254</v>
      </c>
      <c r="AJ5938" s="67">
        <v>0</v>
      </c>
      <c r="AK5938" s="69">
        <v>310000</v>
      </c>
    </row>
    <row r="5939" spans="30:37" ht="11.25" x14ac:dyDescent="0.2">
      <c r="AD5939" s="63">
        <v>36782</v>
      </c>
      <c r="AE5939" s="64">
        <v>36800</v>
      </c>
      <c r="AF5939" s="68" t="s">
        <v>3635</v>
      </c>
      <c r="AG5939" s="66" t="s">
        <v>3659</v>
      </c>
      <c r="AH5939" s="74">
        <v>5.085</v>
      </c>
      <c r="AI5939" s="68" t="s">
        <v>2254</v>
      </c>
      <c r="AJ5939" s="67">
        <v>0</v>
      </c>
      <c r="AK5939" s="69">
        <v>310000</v>
      </c>
    </row>
    <row r="5940" spans="30:37" ht="11.25" x14ac:dyDescent="0.2">
      <c r="AD5940" s="63">
        <v>36782</v>
      </c>
      <c r="AE5940" s="64">
        <v>36800</v>
      </c>
      <c r="AF5940" s="68" t="s">
        <v>3635</v>
      </c>
      <c r="AG5940" s="66" t="s">
        <v>3660</v>
      </c>
      <c r="AH5940" s="74">
        <v>5.085</v>
      </c>
      <c r="AI5940" s="68" t="s">
        <v>2254</v>
      </c>
      <c r="AJ5940" s="67">
        <v>0</v>
      </c>
      <c r="AK5940" s="69">
        <v>310000</v>
      </c>
    </row>
    <row r="5941" spans="30:37" ht="11.25" x14ac:dyDescent="0.2">
      <c r="AD5941" s="63">
        <v>36782</v>
      </c>
      <c r="AE5941" s="64">
        <v>36800</v>
      </c>
      <c r="AF5941" s="68" t="s">
        <v>3635</v>
      </c>
      <c r="AG5941" s="66" t="s">
        <v>3661</v>
      </c>
      <c r="AH5941" s="74">
        <v>5.07</v>
      </c>
      <c r="AI5941" s="68" t="s">
        <v>2254</v>
      </c>
      <c r="AJ5941" s="67">
        <v>0</v>
      </c>
      <c r="AK5941" s="69">
        <v>310000</v>
      </c>
    </row>
    <row r="5942" spans="30:37" ht="11.25" x14ac:dyDescent="0.2">
      <c r="AD5942" s="63">
        <v>36782</v>
      </c>
      <c r="AE5942" s="64">
        <v>36800</v>
      </c>
      <c r="AF5942" s="68" t="s">
        <v>3635</v>
      </c>
      <c r="AG5942" s="66" t="s">
        <v>3662</v>
      </c>
      <c r="AH5942" s="74">
        <v>5.1349999999999998</v>
      </c>
      <c r="AI5942" s="68" t="s">
        <v>2254</v>
      </c>
      <c r="AJ5942" s="67">
        <v>0</v>
      </c>
      <c r="AK5942" s="69">
        <v>155000</v>
      </c>
    </row>
    <row r="5943" spans="30:37" ht="11.25" x14ac:dyDescent="0.2">
      <c r="AD5943" s="63">
        <v>36782</v>
      </c>
      <c r="AE5943" s="64">
        <v>36800</v>
      </c>
      <c r="AF5943" s="68" t="s">
        <v>3635</v>
      </c>
      <c r="AG5943" s="66" t="s">
        <v>3663</v>
      </c>
      <c r="AH5943" s="74">
        <v>5.1150000000000002</v>
      </c>
      <c r="AI5943" s="68" t="s">
        <v>2254</v>
      </c>
      <c r="AJ5943" s="67">
        <v>0</v>
      </c>
      <c r="AK5943" s="69">
        <v>155000</v>
      </c>
    </row>
    <row r="5944" spans="30:37" ht="11.25" x14ac:dyDescent="0.2">
      <c r="AD5944" s="63">
        <v>36782</v>
      </c>
      <c r="AE5944" s="64">
        <v>36800</v>
      </c>
      <c r="AF5944" s="68" t="s">
        <v>3635</v>
      </c>
      <c r="AG5944" s="66" t="s">
        <v>3664</v>
      </c>
      <c r="AH5944" s="74">
        <v>5.0549999999999997</v>
      </c>
      <c r="AI5944" s="68" t="s">
        <v>2254</v>
      </c>
      <c r="AJ5944" s="67">
        <v>0</v>
      </c>
      <c r="AK5944" s="69">
        <v>310000</v>
      </c>
    </row>
    <row r="5945" spans="30:37" ht="11.25" x14ac:dyDescent="0.2">
      <c r="AD5945" s="63">
        <v>36782</v>
      </c>
      <c r="AE5945" s="64">
        <v>36800</v>
      </c>
      <c r="AF5945" s="68" t="s">
        <v>3635</v>
      </c>
      <c r="AG5945" s="66" t="s">
        <v>3665</v>
      </c>
      <c r="AH5945" s="74">
        <v>5.0199999999999996</v>
      </c>
      <c r="AI5945" s="68" t="s">
        <v>2254</v>
      </c>
      <c r="AJ5945" s="67">
        <v>0</v>
      </c>
      <c r="AK5945" s="69">
        <v>-465000</v>
      </c>
    </row>
    <row r="5946" spans="30:37" ht="11.25" x14ac:dyDescent="0.2">
      <c r="AD5946" s="63">
        <v>36782</v>
      </c>
      <c r="AE5946" s="64">
        <v>36800</v>
      </c>
      <c r="AF5946" s="68" t="s">
        <v>3635</v>
      </c>
      <c r="AG5946" s="66" t="s">
        <v>3666</v>
      </c>
      <c r="AH5946" s="74">
        <v>5.0250000000000004</v>
      </c>
      <c r="AI5946" s="68" t="s">
        <v>2254</v>
      </c>
      <c r="AJ5946" s="67">
        <v>0</v>
      </c>
      <c r="AK5946" s="69">
        <v>-465000</v>
      </c>
    </row>
    <row r="5947" spans="30:37" ht="11.25" x14ac:dyDescent="0.2">
      <c r="AD5947" s="63">
        <v>36782</v>
      </c>
      <c r="AE5947" s="64">
        <v>36800</v>
      </c>
      <c r="AF5947" s="68" t="s">
        <v>3635</v>
      </c>
      <c r="AG5947" s="66" t="s">
        <v>3667</v>
      </c>
      <c r="AH5947" s="74">
        <v>5.03</v>
      </c>
      <c r="AI5947" s="68" t="s">
        <v>2254</v>
      </c>
      <c r="AJ5947" s="67">
        <v>0</v>
      </c>
      <c r="AK5947" s="69">
        <v>-465000</v>
      </c>
    </row>
    <row r="5948" spans="30:37" ht="11.25" x14ac:dyDescent="0.2">
      <c r="AD5948" s="63">
        <v>36782</v>
      </c>
      <c r="AE5948" s="64">
        <v>36800</v>
      </c>
      <c r="AF5948" s="68" t="s">
        <v>3635</v>
      </c>
      <c r="AG5948" s="66" t="s">
        <v>3668</v>
      </c>
      <c r="AH5948" s="74">
        <v>5.05</v>
      </c>
      <c r="AI5948" s="68" t="s">
        <v>2254</v>
      </c>
      <c r="AJ5948" s="67">
        <v>0</v>
      </c>
      <c r="AK5948" s="69">
        <v>-2000000</v>
      </c>
    </row>
    <row r="5949" spans="30:37" ht="11.25" x14ac:dyDescent="0.2">
      <c r="AD5949" s="63">
        <v>36783</v>
      </c>
      <c r="AE5949" s="64">
        <v>36800</v>
      </c>
      <c r="AF5949" s="68" t="s">
        <v>2427</v>
      </c>
      <c r="AG5949" s="66" t="s">
        <v>2428</v>
      </c>
      <c r="AH5949" s="74">
        <v>5.19</v>
      </c>
      <c r="AI5949" s="68" t="s">
        <v>2254</v>
      </c>
      <c r="AJ5949" s="67">
        <v>0</v>
      </c>
      <c r="AK5949" s="69">
        <v>-1000000</v>
      </c>
    </row>
    <row r="5950" spans="30:37" ht="11.25" x14ac:dyDescent="0.2">
      <c r="AD5950" s="63">
        <v>36783</v>
      </c>
      <c r="AE5950" s="64">
        <v>36800</v>
      </c>
      <c r="AF5950" s="68" t="s">
        <v>2427</v>
      </c>
      <c r="AG5950" s="66" t="s">
        <v>2429</v>
      </c>
      <c r="AH5950" s="74">
        <v>5.19</v>
      </c>
      <c r="AI5950" s="68" t="s">
        <v>2254</v>
      </c>
      <c r="AJ5950" s="67">
        <v>0</v>
      </c>
      <c r="AK5950" s="69">
        <v>-1000000</v>
      </c>
    </row>
    <row r="5951" spans="30:37" ht="11.25" x14ac:dyDescent="0.2">
      <c r="AD5951" s="63">
        <v>36783</v>
      </c>
      <c r="AE5951" s="64">
        <v>36800</v>
      </c>
      <c r="AF5951" s="68" t="s">
        <v>2427</v>
      </c>
      <c r="AG5951" s="66" t="s">
        <v>2430</v>
      </c>
      <c r="AH5951" s="74">
        <v>5.2</v>
      </c>
      <c r="AI5951" s="68" t="s">
        <v>2254</v>
      </c>
      <c r="AJ5951" s="67">
        <v>0</v>
      </c>
      <c r="AK5951" s="69">
        <v>500000</v>
      </c>
    </row>
    <row r="5952" spans="30:37" ht="11.25" x14ac:dyDescent="0.2">
      <c r="AD5952" s="63">
        <v>36783</v>
      </c>
      <c r="AE5952" s="64">
        <v>36800</v>
      </c>
      <c r="AF5952" s="68" t="s">
        <v>2427</v>
      </c>
      <c r="AG5952" s="66" t="s">
        <v>2431</v>
      </c>
      <c r="AH5952" s="74">
        <v>5.19</v>
      </c>
      <c r="AI5952" s="68" t="s">
        <v>2254</v>
      </c>
      <c r="AJ5952" s="67">
        <v>0</v>
      </c>
      <c r="AK5952" s="69">
        <v>155000</v>
      </c>
    </row>
    <row r="5953" spans="30:37" ht="11.25" x14ac:dyDescent="0.2">
      <c r="AD5953" s="63">
        <v>36783</v>
      </c>
      <c r="AE5953" s="64">
        <v>36800</v>
      </c>
      <c r="AF5953" s="68" t="s">
        <v>2427</v>
      </c>
      <c r="AG5953" s="66" t="s">
        <v>2432</v>
      </c>
      <c r="AH5953" s="74">
        <v>5.2</v>
      </c>
      <c r="AI5953" s="68" t="s">
        <v>2254</v>
      </c>
      <c r="AJ5953" s="67">
        <v>0</v>
      </c>
      <c r="AK5953" s="69">
        <v>465000</v>
      </c>
    </row>
    <row r="5954" spans="30:37" ht="11.25" x14ac:dyDescent="0.2">
      <c r="AD5954" s="63">
        <v>36783</v>
      </c>
      <c r="AE5954" s="64">
        <v>36800</v>
      </c>
      <c r="AF5954" s="68" t="s">
        <v>2427</v>
      </c>
      <c r="AG5954" s="66" t="s">
        <v>2433</v>
      </c>
      <c r="AH5954" s="74">
        <v>5.19</v>
      </c>
      <c r="AI5954" s="68" t="s">
        <v>2254</v>
      </c>
      <c r="AJ5954" s="67">
        <v>0</v>
      </c>
      <c r="AK5954" s="69">
        <v>310000</v>
      </c>
    </row>
    <row r="5955" spans="30:37" ht="11.25" x14ac:dyDescent="0.2">
      <c r="AD5955" s="63">
        <v>36783</v>
      </c>
      <c r="AE5955" s="64">
        <v>36800</v>
      </c>
      <c r="AF5955" s="68" t="s">
        <v>2427</v>
      </c>
      <c r="AG5955" s="66" t="s">
        <v>2434</v>
      </c>
      <c r="AH5955" s="74">
        <v>5.1950000000000003</v>
      </c>
      <c r="AI5955" s="68" t="s">
        <v>2254</v>
      </c>
      <c r="AJ5955" s="67">
        <v>0</v>
      </c>
      <c r="AK5955" s="69">
        <v>155000</v>
      </c>
    </row>
    <row r="5956" spans="30:37" ht="11.25" x14ac:dyDescent="0.2">
      <c r="AD5956" s="63">
        <v>36783</v>
      </c>
      <c r="AE5956" s="64">
        <v>36800</v>
      </c>
      <c r="AF5956" s="68" t="s">
        <v>2427</v>
      </c>
      <c r="AG5956" s="66" t="s">
        <v>2435</v>
      </c>
      <c r="AH5956" s="74">
        <v>5.2050000000000001</v>
      </c>
      <c r="AI5956" s="68" t="s">
        <v>2254</v>
      </c>
      <c r="AJ5956" s="67">
        <v>0</v>
      </c>
      <c r="AK5956" s="69">
        <v>310000</v>
      </c>
    </row>
    <row r="5957" spans="30:37" ht="11.25" x14ac:dyDescent="0.2">
      <c r="AD5957" s="63">
        <v>36783</v>
      </c>
      <c r="AE5957" s="64">
        <v>36800</v>
      </c>
      <c r="AF5957" s="68" t="s">
        <v>2427</v>
      </c>
      <c r="AG5957" s="66" t="s">
        <v>2444</v>
      </c>
      <c r="AH5957" s="74">
        <v>5.2</v>
      </c>
      <c r="AI5957" s="68" t="s">
        <v>2254</v>
      </c>
      <c r="AJ5957" s="67">
        <v>0</v>
      </c>
      <c r="AK5957" s="69">
        <v>-155000</v>
      </c>
    </row>
    <row r="5958" spans="30:37" ht="11.25" x14ac:dyDescent="0.2">
      <c r="AD5958" s="63">
        <v>36783</v>
      </c>
      <c r="AE5958" s="64">
        <v>36800</v>
      </c>
      <c r="AF5958" s="68" t="s">
        <v>2427</v>
      </c>
      <c r="AG5958" s="66" t="s">
        <v>2445</v>
      </c>
      <c r="AH5958" s="74">
        <v>5.1849999999999996</v>
      </c>
      <c r="AI5958" s="68" t="s">
        <v>2254</v>
      </c>
      <c r="AJ5958" s="67">
        <v>0</v>
      </c>
      <c r="AK5958" s="69">
        <v>155000</v>
      </c>
    </row>
    <row r="5959" spans="30:37" ht="11.25" x14ac:dyDescent="0.2">
      <c r="AD5959" s="63">
        <v>36783</v>
      </c>
      <c r="AE5959" s="64">
        <v>36800</v>
      </c>
      <c r="AF5959" s="68" t="s">
        <v>2427</v>
      </c>
      <c r="AG5959" s="66" t="s">
        <v>2446</v>
      </c>
      <c r="AH5959" s="74">
        <v>5.19</v>
      </c>
      <c r="AI5959" s="68" t="s">
        <v>2254</v>
      </c>
      <c r="AJ5959" s="67">
        <v>0</v>
      </c>
      <c r="AK5959" s="69">
        <v>-310000</v>
      </c>
    </row>
    <row r="5960" spans="30:37" ht="11.25" x14ac:dyDescent="0.2">
      <c r="AD5960" s="63">
        <v>36783</v>
      </c>
      <c r="AE5960" s="64">
        <v>36800</v>
      </c>
      <c r="AF5960" s="68" t="s">
        <v>2427</v>
      </c>
      <c r="AG5960" s="66" t="s">
        <v>2447</v>
      </c>
      <c r="AH5960" s="74">
        <v>5.2050000000000001</v>
      </c>
      <c r="AI5960" s="68" t="s">
        <v>2254</v>
      </c>
      <c r="AJ5960" s="67">
        <v>0</v>
      </c>
      <c r="AK5960" s="69">
        <v>-310000</v>
      </c>
    </row>
    <row r="5961" spans="30:37" ht="11.25" x14ac:dyDescent="0.2">
      <c r="AD5961" s="63">
        <v>36783</v>
      </c>
      <c r="AE5961" s="64">
        <v>36800</v>
      </c>
      <c r="AF5961" s="68" t="s">
        <v>2427</v>
      </c>
      <c r="AG5961" s="66" t="s">
        <v>2448</v>
      </c>
      <c r="AH5961" s="74">
        <v>5.2050000000000001</v>
      </c>
      <c r="AI5961" s="68" t="s">
        <v>2254</v>
      </c>
      <c r="AJ5961" s="67">
        <v>0</v>
      </c>
      <c r="AK5961" s="69">
        <v>-310000</v>
      </c>
    </row>
    <row r="5962" spans="30:37" ht="11.25" x14ac:dyDescent="0.2">
      <c r="AD5962" s="63">
        <v>36783</v>
      </c>
      <c r="AE5962" s="64">
        <v>36800</v>
      </c>
      <c r="AF5962" s="68" t="s">
        <v>2427</v>
      </c>
      <c r="AG5962" s="66" t="s">
        <v>2449</v>
      </c>
      <c r="AH5962" s="74">
        <v>5.21</v>
      </c>
      <c r="AI5962" s="68" t="s">
        <v>2254</v>
      </c>
      <c r="AJ5962" s="67">
        <v>0</v>
      </c>
      <c r="AK5962" s="69">
        <v>-310000</v>
      </c>
    </row>
    <row r="5963" spans="30:37" ht="11.25" x14ac:dyDescent="0.2">
      <c r="AD5963" s="63">
        <v>36783</v>
      </c>
      <c r="AE5963" s="64">
        <v>36800</v>
      </c>
      <c r="AF5963" s="68" t="s">
        <v>2427</v>
      </c>
      <c r="AG5963" s="66" t="s">
        <v>2450</v>
      </c>
      <c r="AH5963" s="74">
        <v>5.2149999999999999</v>
      </c>
      <c r="AI5963" s="68" t="s">
        <v>2254</v>
      </c>
      <c r="AJ5963" s="67">
        <v>0</v>
      </c>
      <c r="AK5963" s="69">
        <v>-310000</v>
      </c>
    </row>
    <row r="5964" spans="30:37" ht="11.25" x14ac:dyDescent="0.2">
      <c r="AD5964" s="63">
        <v>36784</v>
      </c>
      <c r="AE5964" s="64">
        <v>36800</v>
      </c>
      <c r="AF5964" s="68" t="s">
        <v>1476</v>
      </c>
      <c r="AG5964" s="66" t="s">
        <v>1477</v>
      </c>
      <c r="AH5964" s="74">
        <v>5.23</v>
      </c>
      <c r="AI5964" s="68" t="s">
        <v>2254</v>
      </c>
      <c r="AJ5964" s="67">
        <v>0</v>
      </c>
      <c r="AK5964" s="69">
        <v>1000000</v>
      </c>
    </row>
    <row r="5965" spans="30:37" ht="11.25" x14ac:dyDescent="0.2">
      <c r="AD5965" s="63">
        <v>36784</v>
      </c>
      <c r="AE5965" s="64">
        <v>36800</v>
      </c>
      <c r="AF5965" s="68" t="s">
        <v>1476</v>
      </c>
      <c r="AG5965" s="66" t="s">
        <v>1478</v>
      </c>
      <c r="AH5965" s="74">
        <v>5.2549999999999999</v>
      </c>
      <c r="AI5965" s="68" t="s">
        <v>2254</v>
      </c>
      <c r="AJ5965" s="67">
        <v>0</v>
      </c>
      <c r="AK5965" s="69">
        <v>1000000</v>
      </c>
    </row>
    <row r="5966" spans="30:37" ht="11.25" x14ac:dyDescent="0.2">
      <c r="AD5966" s="63">
        <v>36784</v>
      </c>
      <c r="AE5966" s="64">
        <v>36800</v>
      </c>
      <c r="AF5966" s="68" t="s">
        <v>1476</v>
      </c>
      <c r="AG5966" s="66" t="s">
        <v>1479</v>
      </c>
      <c r="AH5966" s="74">
        <v>5.22</v>
      </c>
      <c r="AI5966" s="68" t="s">
        <v>2254</v>
      </c>
      <c r="AJ5966" s="67">
        <v>0</v>
      </c>
      <c r="AK5966" s="69">
        <v>-2000000</v>
      </c>
    </row>
    <row r="5967" spans="30:37" ht="11.25" x14ac:dyDescent="0.2">
      <c r="AD5967" s="63">
        <v>36784</v>
      </c>
      <c r="AE5967" s="64">
        <v>36800</v>
      </c>
      <c r="AF5967" s="68" t="s">
        <v>1476</v>
      </c>
      <c r="AG5967" s="66" t="s">
        <v>1480</v>
      </c>
      <c r="AH5967" s="74">
        <v>5.29</v>
      </c>
      <c r="AI5967" s="68" t="s">
        <v>2254</v>
      </c>
      <c r="AJ5967" s="67">
        <v>0</v>
      </c>
      <c r="AK5967" s="69">
        <v>1500000</v>
      </c>
    </row>
    <row r="5968" spans="30:37" ht="11.25" x14ac:dyDescent="0.2">
      <c r="AD5968" s="63">
        <v>36784</v>
      </c>
      <c r="AE5968" s="64">
        <v>36800</v>
      </c>
      <c r="AF5968" s="68" t="s">
        <v>1476</v>
      </c>
      <c r="AG5968" s="66" t="s">
        <v>1481</v>
      </c>
      <c r="AH5968" s="74">
        <v>5.1950000000000003</v>
      </c>
      <c r="AI5968" s="68" t="s">
        <v>2254</v>
      </c>
      <c r="AJ5968" s="67">
        <v>0</v>
      </c>
      <c r="AK5968" s="69">
        <v>465000</v>
      </c>
    </row>
    <row r="5969" spans="30:37" ht="11.25" x14ac:dyDescent="0.2">
      <c r="AD5969" s="63">
        <v>36784</v>
      </c>
      <c r="AE5969" s="64">
        <v>36800</v>
      </c>
      <c r="AF5969" s="68" t="s">
        <v>1476</v>
      </c>
      <c r="AG5969" s="66" t="s">
        <v>1482</v>
      </c>
      <c r="AH5969" s="74">
        <v>5.1849999999999996</v>
      </c>
      <c r="AI5969" s="68" t="s">
        <v>2254</v>
      </c>
      <c r="AJ5969" s="67">
        <v>0</v>
      </c>
      <c r="AK5969" s="69">
        <v>465000</v>
      </c>
    </row>
    <row r="5970" spans="30:37" ht="11.25" x14ac:dyDescent="0.2">
      <c r="AD5970" s="63">
        <v>36784</v>
      </c>
      <c r="AE5970" s="64">
        <v>36800</v>
      </c>
      <c r="AF5970" s="68" t="s">
        <v>1476</v>
      </c>
      <c r="AG5970" s="66" t="s">
        <v>1483</v>
      </c>
      <c r="AH5970" s="74">
        <v>5.2649999999999997</v>
      </c>
      <c r="AI5970" s="68" t="s">
        <v>2254</v>
      </c>
      <c r="AJ5970" s="67">
        <v>0</v>
      </c>
      <c r="AK5970" s="69">
        <v>465000</v>
      </c>
    </row>
    <row r="5971" spans="30:37" ht="11.25" x14ac:dyDescent="0.2">
      <c r="AD5971" s="63">
        <v>36784</v>
      </c>
      <c r="AE5971" s="64">
        <v>36800</v>
      </c>
      <c r="AF5971" s="68" t="s">
        <v>1476</v>
      </c>
      <c r="AG5971" s="66" t="s">
        <v>1484</v>
      </c>
      <c r="AH5971" s="74">
        <v>5.2750000000000004</v>
      </c>
      <c r="AI5971" s="68" t="s">
        <v>2254</v>
      </c>
      <c r="AJ5971" s="67">
        <v>0</v>
      </c>
      <c r="AK5971" s="69">
        <v>465000</v>
      </c>
    </row>
    <row r="5972" spans="30:37" ht="11.25" x14ac:dyDescent="0.2">
      <c r="AD5972" s="63">
        <v>36784</v>
      </c>
      <c r="AE5972" s="64">
        <v>36800</v>
      </c>
      <c r="AF5972" s="68" t="s">
        <v>1476</v>
      </c>
      <c r="AG5972" s="66" t="s">
        <v>1485</v>
      </c>
      <c r="AH5972" s="74">
        <v>5.3049999999999997</v>
      </c>
      <c r="AI5972" s="68" t="s">
        <v>2254</v>
      </c>
      <c r="AJ5972" s="67">
        <v>0</v>
      </c>
      <c r="AK5972" s="69">
        <v>310000</v>
      </c>
    </row>
    <row r="5973" spans="30:37" ht="11.25" x14ac:dyDescent="0.2">
      <c r="AD5973" s="63">
        <v>36784</v>
      </c>
      <c r="AE5973" s="64">
        <v>36800</v>
      </c>
      <c r="AF5973" s="68" t="s">
        <v>1476</v>
      </c>
      <c r="AG5973" s="66" t="s">
        <v>1486</v>
      </c>
      <c r="AH5973" s="74">
        <v>5.2750000000000004</v>
      </c>
      <c r="AI5973" s="68" t="s">
        <v>2254</v>
      </c>
      <c r="AJ5973" s="67">
        <v>0</v>
      </c>
      <c r="AK5973" s="69">
        <v>465000</v>
      </c>
    </row>
    <row r="5974" spans="30:37" ht="11.25" x14ac:dyDescent="0.2">
      <c r="AD5974" s="63">
        <v>36784</v>
      </c>
      <c r="AE5974" s="64">
        <v>36800</v>
      </c>
      <c r="AF5974" s="68" t="s">
        <v>1476</v>
      </c>
      <c r="AG5974" s="66" t="s">
        <v>1487</v>
      </c>
      <c r="AH5974" s="74">
        <v>5.2750000000000004</v>
      </c>
      <c r="AI5974" s="68" t="s">
        <v>2254</v>
      </c>
      <c r="AJ5974" s="67">
        <v>0</v>
      </c>
      <c r="AK5974" s="69">
        <v>465000</v>
      </c>
    </row>
    <row r="5975" spans="30:37" ht="11.25" x14ac:dyDescent="0.2">
      <c r="AD5975" s="63">
        <v>36784</v>
      </c>
      <c r="AE5975" s="64">
        <v>36800</v>
      </c>
      <c r="AF5975" s="68" t="s">
        <v>1476</v>
      </c>
      <c r="AG5975" s="66" t="s">
        <v>1488</v>
      </c>
      <c r="AH5975" s="74">
        <v>5.3</v>
      </c>
      <c r="AI5975" s="68" t="s">
        <v>2254</v>
      </c>
      <c r="AJ5975" s="67">
        <v>0</v>
      </c>
      <c r="AK5975" s="69">
        <v>-310000</v>
      </c>
    </row>
    <row r="5976" spans="30:37" ht="11.25" x14ac:dyDescent="0.2">
      <c r="AD5976" s="63">
        <v>36784</v>
      </c>
      <c r="AE5976" s="64">
        <v>36800</v>
      </c>
      <c r="AF5976" s="68" t="s">
        <v>1476</v>
      </c>
      <c r="AG5976" s="66" t="s">
        <v>1489</v>
      </c>
      <c r="AH5976" s="74">
        <v>5.2949999999999999</v>
      </c>
      <c r="AI5976" s="68" t="s">
        <v>2254</v>
      </c>
      <c r="AJ5976" s="67">
        <v>0</v>
      </c>
      <c r="AK5976" s="69">
        <v>-465000</v>
      </c>
    </row>
    <row r="5977" spans="30:37" ht="11.25" x14ac:dyDescent="0.2">
      <c r="AD5977" s="63">
        <v>36784</v>
      </c>
      <c r="AE5977" s="64">
        <v>36800</v>
      </c>
      <c r="AF5977" s="68" t="s">
        <v>1476</v>
      </c>
      <c r="AG5977" s="66" t="s">
        <v>1490</v>
      </c>
      <c r="AH5977" s="74">
        <v>5.28</v>
      </c>
      <c r="AI5977" s="68" t="s">
        <v>2254</v>
      </c>
      <c r="AJ5977" s="67">
        <v>0</v>
      </c>
      <c r="AK5977" s="69">
        <v>-465000</v>
      </c>
    </row>
    <row r="5978" spans="30:37" ht="11.25" x14ac:dyDescent="0.2">
      <c r="AD5978" s="63">
        <v>36784</v>
      </c>
      <c r="AE5978" s="64">
        <v>36800</v>
      </c>
      <c r="AF5978" s="68" t="s">
        <v>1476</v>
      </c>
      <c r="AG5978" s="66" t="s">
        <v>1491</v>
      </c>
      <c r="AH5978" s="74">
        <v>5.2850000000000001</v>
      </c>
      <c r="AI5978" s="68" t="s">
        <v>2254</v>
      </c>
      <c r="AJ5978" s="67">
        <v>0</v>
      </c>
      <c r="AK5978" s="69">
        <v>-465000</v>
      </c>
    </row>
    <row r="5979" spans="30:37" ht="11.25" x14ac:dyDescent="0.2">
      <c r="AD5979" s="63">
        <v>36784</v>
      </c>
      <c r="AE5979" s="64">
        <v>36800</v>
      </c>
      <c r="AF5979" s="68" t="s">
        <v>1476</v>
      </c>
      <c r="AG5979" s="66" t="s">
        <v>1492</v>
      </c>
      <c r="AH5979" s="74">
        <v>5.2850000000000001</v>
      </c>
      <c r="AI5979" s="68" t="s">
        <v>2254</v>
      </c>
      <c r="AJ5979" s="67">
        <v>0</v>
      </c>
      <c r="AK5979" s="69">
        <v>-465000</v>
      </c>
    </row>
    <row r="5980" spans="30:37" ht="11.25" x14ac:dyDescent="0.2">
      <c r="AD5980" s="63">
        <v>36784</v>
      </c>
      <c r="AE5980" s="64">
        <v>36800</v>
      </c>
      <c r="AF5980" s="68" t="s">
        <v>1476</v>
      </c>
      <c r="AG5980" s="66" t="s">
        <v>1493</v>
      </c>
      <c r="AH5980" s="74">
        <v>5.2949999999999999</v>
      </c>
      <c r="AI5980" s="68" t="s">
        <v>2254</v>
      </c>
      <c r="AJ5980" s="67">
        <v>0</v>
      </c>
      <c r="AK5980" s="69">
        <v>465000</v>
      </c>
    </row>
    <row r="5981" spans="30:37" ht="11.25" x14ac:dyDescent="0.2">
      <c r="AD5981" s="63">
        <v>36784</v>
      </c>
      <c r="AE5981" s="64">
        <v>36800</v>
      </c>
      <c r="AF5981" s="68" t="s">
        <v>1476</v>
      </c>
      <c r="AG5981" s="66" t="s">
        <v>1494</v>
      </c>
      <c r="AH5981" s="74">
        <v>5.25</v>
      </c>
      <c r="AI5981" s="68" t="s">
        <v>2254</v>
      </c>
      <c r="AJ5981" s="67">
        <v>0</v>
      </c>
      <c r="AK5981" s="69">
        <v>-465000</v>
      </c>
    </row>
    <row r="5982" spans="30:37" ht="11.25" x14ac:dyDescent="0.2">
      <c r="AD5982" s="63">
        <v>36784</v>
      </c>
      <c r="AE5982" s="64">
        <v>36800</v>
      </c>
      <c r="AF5982" s="68" t="s">
        <v>1476</v>
      </c>
      <c r="AG5982" s="66" t="s">
        <v>1495</v>
      </c>
      <c r="AH5982" s="74">
        <v>5.2450000000000001</v>
      </c>
      <c r="AI5982" s="68" t="s">
        <v>2254</v>
      </c>
      <c r="AJ5982" s="67">
        <v>0</v>
      </c>
      <c r="AK5982" s="69">
        <v>-465000</v>
      </c>
    </row>
    <row r="5983" spans="30:37" ht="11.25" x14ac:dyDescent="0.2">
      <c r="AD5983" s="63">
        <v>36787</v>
      </c>
      <c r="AE5983" s="64">
        <v>36800</v>
      </c>
      <c r="AF5983" s="68" t="s">
        <v>4894</v>
      </c>
      <c r="AG5983" s="66" t="s">
        <v>4895</v>
      </c>
      <c r="AH5983" s="74">
        <v>5.27</v>
      </c>
      <c r="AI5983" s="68" t="s">
        <v>2254</v>
      </c>
      <c r="AJ5983" s="67">
        <v>0</v>
      </c>
      <c r="AK5983" s="69">
        <v>-1000000</v>
      </c>
    </row>
    <row r="5984" spans="30:37" ht="11.25" x14ac:dyDescent="0.2">
      <c r="AD5984" s="63">
        <v>36787</v>
      </c>
      <c r="AE5984" s="64">
        <v>36800</v>
      </c>
      <c r="AF5984" s="68" t="s">
        <v>4894</v>
      </c>
      <c r="AG5984" s="66" t="s">
        <v>4896</v>
      </c>
      <c r="AH5984" s="74">
        <v>5.27</v>
      </c>
      <c r="AI5984" s="68" t="s">
        <v>2254</v>
      </c>
      <c r="AJ5984" s="67">
        <v>0</v>
      </c>
      <c r="AK5984" s="69">
        <v>-155000</v>
      </c>
    </row>
    <row r="5985" spans="30:37" ht="11.25" x14ac:dyDescent="0.2">
      <c r="AD5985" s="63">
        <v>36787</v>
      </c>
      <c r="AE5985" s="64">
        <v>36800</v>
      </c>
      <c r="AF5985" s="68" t="s">
        <v>4894</v>
      </c>
      <c r="AG5985" s="66" t="s">
        <v>4897</v>
      </c>
      <c r="AH5985" s="74">
        <v>5.14</v>
      </c>
      <c r="AI5985" s="68" t="s">
        <v>2254</v>
      </c>
      <c r="AJ5985" s="67">
        <v>0</v>
      </c>
      <c r="AK5985" s="69">
        <v>-155000</v>
      </c>
    </row>
    <row r="5986" spans="30:37" ht="11.25" x14ac:dyDescent="0.2">
      <c r="AD5986" s="63">
        <v>36787</v>
      </c>
      <c r="AE5986" s="64">
        <v>36800</v>
      </c>
      <c r="AF5986" s="68" t="s">
        <v>4894</v>
      </c>
      <c r="AG5986" s="66" t="s">
        <v>4898</v>
      </c>
      <c r="AH5986" s="74">
        <v>5.1349999999999998</v>
      </c>
      <c r="AI5986" s="68" t="s">
        <v>2254</v>
      </c>
      <c r="AJ5986" s="67">
        <v>0</v>
      </c>
      <c r="AK5986" s="69">
        <v>155000</v>
      </c>
    </row>
    <row r="5987" spans="30:37" ht="11.25" x14ac:dyDescent="0.2">
      <c r="AD5987" s="63">
        <v>36788</v>
      </c>
      <c r="AE5987" s="64">
        <v>36800</v>
      </c>
      <c r="AF5987" s="68" t="s">
        <v>3733</v>
      </c>
      <c r="AG5987" s="66" t="s">
        <v>3734</v>
      </c>
      <c r="AH5987" s="74">
        <v>5.26</v>
      </c>
      <c r="AI5987" s="68" t="s">
        <v>2254</v>
      </c>
      <c r="AJ5987" s="67">
        <v>0</v>
      </c>
      <c r="AK5987" s="69">
        <v>465000</v>
      </c>
    </row>
    <row r="5988" spans="30:37" ht="11.25" x14ac:dyDescent="0.2">
      <c r="AD5988" s="63">
        <v>36788</v>
      </c>
      <c r="AE5988" s="64">
        <v>36800</v>
      </c>
      <c r="AF5988" s="68" t="s">
        <v>3733</v>
      </c>
      <c r="AG5988" s="66" t="s">
        <v>3735</v>
      </c>
      <c r="AH5988" s="74">
        <v>5.2549999999999999</v>
      </c>
      <c r="AI5988" s="68" t="s">
        <v>2254</v>
      </c>
      <c r="AJ5988" s="67">
        <v>0</v>
      </c>
      <c r="AK5988" s="69">
        <v>155000</v>
      </c>
    </row>
    <row r="5989" spans="30:37" ht="11.25" x14ac:dyDescent="0.2">
      <c r="AD5989" s="63">
        <v>36788</v>
      </c>
      <c r="AE5989" s="64">
        <v>36800</v>
      </c>
      <c r="AF5989" s="68" t="s">
        <v>3733</v>
      </c>
      <c r="AG5989" s="66" t="s">
        <v>3736</v>
      </c>
      <c r="AH5989" s="74">
        <v>5.2750000000000004</v>
      </c>
      <c r="AI5989" s="68" t="s">
        <v>2254</v>
      </c>
      <c r="AJ5989" s="67">
        <v>0</v>
      </c>
      <c r="AK5989" s="69">
        <v>465000</v>
      </c>
    </row>
    <row r="5990" spans="30:37" ht="11.25" x14ac:dyDescent="0.2">
      <c r="AD5990" s="63">
        <v>36788</v>
      </c>
      <c r="AE5990" s="64">
        <v>36800</v>
      </c>
      <c r="AF5990" s="68" t="s">
        <v>3733</v>
      </c>
      <c r="AG5990" s="66" t="s">
        <v>3737</v>
      </c>
      <c r="AH5990" s="74">
        <v>5.2750000000000004</v>
      </c>
      <c r="AI5990" s="68" t="s">
        <v>2254</v>
      </c>
      <c r="AJ5990" s="67">
        <v>0</v>
      </c>
      <c r="AK5990" s="69">
        <v>155000</v>
      </c>
    </row>
    <row r="5991" spans="30:37" ht="11.25" x14ac:dyDescent="0.2">
      <c r="AD5991" s="63">
        <v>36788</v>
      </c>
      <c r="AE5991" s="64">
        <v>36800</v>
      </c>
      <c r="AF5991" s="68" t="s">
        <v>3733</v>
      </c>
      <c r="AG5991" s="66" t="s">
        <v>3738</v>
      </c>
      <c r="AH5991" s="74">
        <v>5.29</v>
      </c>
      <c r="AI5991" s="68" t="s">
        <v>2254</v>
      </c>
      <c r="AJ5991" s="67">
        <v>0</v>
      </c>
      <c r="AK5991" s="69">
        <v>465000</v>
      </c>
    </row>
    <row r="5992" spans="30:37" ht="11.25" x14ac:dyDescent="0.2">
      <c r="AD5992" s="63">
        <v>36788</v>
      </c>
      <c r="AE5992" s="64">
        <v>36800</v>
      </c>
      <c r="AF5992" s="68" t="s">
        <v>3733</v>
      </c>
      <c r="AG5992" s="66" t="s">
        <v>3739</v>
      </c>
      <c r="AH5992" s="74">
        <v>5.28</v>
      </c>
      <c r="AI5992" s="68" t="s">
        <v>2254</v>
      </c>
      <c r="AJ5992" s="67">
        <v>0</v>
      </c>
      <c r="AK5992" s="69">
        <v>155000</v>
      </c>
    </row>
    <row r="5993" spans="30:37" ht="11.25" x14ac:dyDescent="0.2">
      <c r="AD5993" s="63">
        <v>36788</v>
      </c>
      <c r="AE5993" s="64">
        <v>36800</v>
      </c>
      <c r="AF5993" s="68" t="s">
        <v>3733</v>
      </c>
      <c r="AG5993" s="66" t="s">
        <v>3740</v>
      </c>
      <c r="AH5993" s="74">
        <v>5.2949999999999999</v>
      </c>
      <c r="AI5993" s="68" t="s">
        <v>2254</v>
      </c>
      <c r="AJ5993" s="67">
        <v>0</v>
      </c>
      <c r="AK5993" s="69">
        <v>155000</v>
      </c>
    </row>
    <row r="5994" spans="30:37" ht="11.25" x14ac:dyDescent="0.2">
      <c r="AD5994" s="63">
        <v>36788</v>
      </c>
      <c r="AE5994" s="64">
        <v>36800</v>
      </c>
      <c r="AF5994" s="68" t="s">
        <v>3733</v>
      </c>
      <c r="AG5994" s="66" t="s">
        <v>3741</v>
      </c>
      <c r="AH5994" s="74">
        <v>5.2850000000000001</v>
      </c>
      <c r="AI5994" s="68" t="s">
        <v>2254</v>
      </c>
      <c r="AJ5994" s="67">
        <v>0</v>
      </c>
      <c r="AK5994" s="69">
        <v>465000</v>
      </c>
    </row>
    <row r="5995" spans="30:37" ht="11.25" x14ac:dyDescent="0.2">
      <c r="AD5995" s="63">
        <v>36788</v>
      </c>
      <c r="AE5995" s="64">
        <v>36800</v>
      </c>
      <c r="AF5995" s="68" t="s">
        <v>3733</v>
      </c>
      <c r="AG5995" s="66" t="s">
        <v>3783</v>
      </c>
      <c r="AH5995" s="74">
        <v>5.28</v>
      </c>
      <c r="AI5995" s="68" t="s">
        <v>2254</v>
      </c>
      <c r="AJ5995" s="67">
        <v>0</v>
      </c>
      <c r="AK5995" s="69">
        <v>155000</v>
      </c>
    </row>
    <row r="5996" spans="30:37" ht="11.25" x14ac:dyDescent="0.2">
      <c r="AD5996" s="63">
        <v>36790</v>
      </c>
      <c r="AE5996" s="64">
        <v>36800</v>
      </c>
      <c r="AF5996" s="68" t="s">
        <v>2543</v>
      </c>
      <c r="AG5996" s="66" t="s">
        <v>2544</v>
      </c>
      <c r="AH5996" s="74">
        <v>5.29</v>
      </c>
      <c r="AI5996" s="68" t="s">
        <v>2254</v>
      </c>
      <c r="AJ5996" s="67">
        <v>0</v>
      </c>
      <c r="AK5996" s="69">
        <v>310000</v>
      </c>
    </row>
    <row r="5997" spans="30:37" ht="11.25" x14ac:dyDescent="0.2">
      <c r="AD5997" s="63">
        <v>36790</v>
      </c>
      <c r="AE5997" s="64">
        <v>36800</v>
      </c>
      <c r="AF5997" s="68" t="s">
        <v>2543</v>
      </c>
      <c r="AG5997" s="66" t="s">
        <v>1463</v>
      </c>
      <c r="AH5997" s="74">
        <v>5.29</v>
      </c>
      <c r="AI5997" s="68" t="s">
        <v>2254</v>
      </c>
      <c r="AJ5997" s="67">
        <v>0</v>
      </c>
      <c r="AK5997" s="69">
        <v>310000</v>
      </c>
    </row>
    <row r="5998" spans="30:37" ht="11.25" x14ac:dyDescent="0.2">
      <c r="AD5998" s="63">
        <v>36790</v>
      </c>
      <c r="AE5998" s="64">
        <v>36800</v>
      </c>
      <c r="AF5998" s="68" t="s">
        <v>2543</v>
      </c>
      <c r="AG5998" s="66" t="s">
        <v>2545</v>
      </c>
      <c r="AH5998" s="74">
        <v>5.2949999999999999</v>
      </c>
      <c r="AI5998" s="68" t="s">
        <v>2254</v>
      </c>
      <c r="AJ5998" s="67">
        <v>0</v>
      </c>
      <c r="AK5998" s="69">
        <v>310000</v>
      </c>
    </row>
    <row r="5999" spans="30:37" ht="11.25" x14ac:dyDescent="0.2">
      <c r="AD5999" s="63">
        <v>36790</v>
      </c>
      <c r="AE5999" s="64">
        <v>36800</v>
      </c>
      <c r="AF5999" s="68" t="s">
        <v>2543</v>
      </c>
      <c r="AG5999" s="66" t="s">
        <v>2546</v>
      </c>
      <c r="AH5999" s="74">
        <v>5.2450000000000001</v>
      </c>
      <c r="AI5999" s="68" t="s">
        <v>2254</v>
      </c>
      <c r="AJ5999" s="67">
        <v>0</v>
      </c>
      <c r="AK5999" s="69">
        <v>310000</v>
      </c>
    </row>
    <row r="6000" spans="30:37" ht="11.25" x14ac:dyDescent="0.2">
      <c r="AD6000" s="63">
        <v>36790</v>
      </c>
      <c r="AE6000" s="64">
        <v>36800</v>
      </c>
      <c r="AF6000" s="68" t="s">
        <v>2543</v>
      </c>
      <c r="AG6000" s="66" t="s">
        <v>2547</v>
      </c>
      <c r="AH6000" s="74">
        <v>5.23</v>
      </c>
      <c r="AI6000" s="68" t="s">
        <v>2254</v>
      </c>
      <c r="AJ6000" s="67">
        <v>0</v>
      </c>
      <c r="AK6000" s="69">
        <v>310000</v>
      </c>
    </row>
    <row r="6001" spans="30:37" ht="11.25" x14ac:dyDescent="0.2">
      <c r="AD6001" s="63">
        <v>36790</v>
      </c>
      <c r="AE6001" s="64">
        <v>36800</v>
      </c>
      <c r="AF6001" s="68" t="s">
        <v>2543</v>
      </c>
      <c r="AG6001" s="66" t="s">
        <v>2548</v>
      </c>
      <c r="AH6001" s="74">
        <v>5.25</v>
      </c>
      <c r="AI6001" s="68" t="s">
        <v>2254</v>
      </c>
      <c r="AJ6001" s="67">
        <v>0</v>
      </c>
      <c r="AK6001" s="69">
        <v>310000</v>
      </c>
    </row>
    <row r="6002" spans="30:37" ht="11.25" x14ac:dyDescent="0.2">
      <c r="AD6002" s="63">
        <v>36790</v>
      </c>
      <c r="AE6002" s="64">
        <v>36800</v>
      </c>
      <c r="AF6002" s="68" t="s">
        <v>2543</v>
      </c>
      <c r="AG6002" s="66" t="s">
        <v>2550</v>
      </c>
      <c r="AH6002" s="74">
        <v>5.2649999999999997</v>
      </c>
      <c r="AI6002" s="68" t="s">
        <v>2254</v>
      </c>
      <c r="AJ6002" s="67">
        <v>0</v>
      </c>
      <c r="AK6002" s="69">
        <v>1000000</v>
      </c>
    </row>
    <row r="6003" spans="30:37" ht="11.25" x14ac:dyDescent="0.2">
      <c r="AD6003" s="63">
        <v>36790</v>
      </c>
      <c r="AE6003" s="64">
        <v>36800</v>
      </c>
      <c r="AF6003" s="68" t="s">
        <v>2543</v>
      </c>
      <c r="AG6003" s="66" t="s">
        <v>2550</v>
      </c>
      <c r="AH6003" s="74">
        <v>5.29</v>
      </c>
      <c r="AI6003" s="68" t="s">
        <v>2254</v>
      </c>
      <c r="AJ6003" s="67">
        <v>0</v>
      </c>
      <c r="AK6003" s="69">
        <v>-1000000</v>
      </c>
    </row>
    <row r="6004" spans="30:37" ht="11.25" x14ac:dyDescent="0.2">
      <c r="AD6004" s="63">
        <v>36791</v>
      </c>
      <c r="AE6004" s="64">
        <v>36800</v>
      </c>
      <c r="AF6004" s="68" t="s">
        <v>171</v>
      </c>
      <c r="AG6004" s="66" t="s">
        <v>172</v>
      </c>
      <c r="AH6004" s="74">
        <v>5.28</v>
      </c>
      <c r="AI6004" s="68" t="s">
        <v>2254</v>
      </c>
      <c r="AJ6004" s="67">
        <v>0</v>
      </c>
      <c r="AK6004" s="69">
        <v>-5567720</v>
      </c>
    </row>
    <row r="6005" spans="30:37" ht="11.25" x14ac:dyDescent="0.2">
      <c r="AD6005" s="63">
        <v>36791</v>
      </c>
      <c r="AE6005" s="64">
        <v>36800</v>
      </c>
      <c r="AF6005" s="68" t="s">
        <v>171</v>
      </c>
      <c r="AG6005" s="66" t="s">
        <v>173</v>
      </c>
      <c r="AH6005" s="74">
        <v>5.2750000000000004</v>
      </c>
      <c r="AI6005" s="68" t="s">
        <v>2254</v>
      </c>
      <c r="AJ6005" s="67">
        <v>0</v>
      </c>
      <c r="AK6005" s="69">
        <v>155000</v>
      </c>
    </row>
    <row r="6006" spans="30:37" ht="11.25" x14ac:dyDescent="0.2">
      <c r="AD6006" s="63">
        <v>36791</v>
      </c>
      <c r="AE6006" s="64">
        <v>36800</v>
      </c>
      <c r="AF6006" s="68" t="s">
        <v>171</v>
      </c>
      <c r="AG6006" s="66" t="s">
        <v>174</v>
      </c>
      <c r="AH6006" s="74">
        <v>5.3</v>
      </c>
      <c r="AI6006" s="68" t="s">
        <v>2254</v>
      </c>
      <c r="AJ6006" s="67">
        <v>0</v>
      </c>
      <c r="AK6006" s="69">
        <v>155000</v>
      </c>
    </row>
    <row r="6007" spans="30:37" ht="11.25" x14ac:dyDescent="0.2">
      <c r="AD6007" s="63">
        <v>36791</v>
      </c>
      <c r="AE6007" s="64">
        <v>36800</v>
      </c>
      <c r="AF6007" s="68" t="s">
        <v>171</v>
      </c>
      <c r="AG6007" s="66" t="s">
        <v>175</v>
      </c>
      <c r="AH6007" s="74">
        <v>5.1550000000000002</v>
      </c>
      <c r="AI6007" s="68" t="s">
        <v>2254</v>
      </c>
      <c r="AJ6007" s="67">
        <v>0</v>
      </c>
      <c r="AK6007" s="69">
        <v>310000</v>
      </c>
    </row>
    <row r="6008" spans="30:37" ht="11.25" x14ac:dyDescent="0.2">
      <c r="AD6008" s="63">
        <v>36791</v>
      </c>
      <c r="AE6008" s="64">
        <v>36800</v>
      </c>
      <c r="AF6008" s="68" t="s">
        <v>171</v>
      </c>
      <c r="AG6008" s="66" t="s">
        <v>176</v>
      </c>
      <c r="AH6008" s="74">
        <v>5.1749999999999998</v>
      </c>
      <c r="AI6008" s="68" t="s">
        <v>2254</v>
      </c>
      <c r="AJ6008" s="67">
        <v>0</v>
      </c>
      <c r="AK6008" s="69">
        <v>310000</v>
      </c>
    </row>
    <row r="6009" spans="30:37" ht="11.25" x14ac:dyDescent="0.2">
      <c r="AD6009" s="63">
        <v>36791</v>
      </c>
      <c r="AE6009" s="64">
        <v>36800</v>
      </c>
      <c r="AF6009" s="68" t="s">
        <v>171</v>
      </c>
      <c r="AG6009" s="66" t="s">
        <v>177</v>
      </c>
      <c r="AH6009" s="74">
        <v>5.18</v>
      </c>
      <c r="AI6009" s="68" t="s">
        <v>2254</v>
      </c>
      <c r="AJ6009" s="67">
        <v>0</v>
      </c>
      <c r="AK6009" s="69">
        <v>310000</v>
      </c>
    </row>
    <row r="6010" spans="30:37" ht="11.25" x14ac:dyDescent="0.2">
      <c r="AD6010" s="63">
        <v>36791</v>
      </c>
      <c r="AE6010" s="64">
        <v>36800</v>
      </c>
      <c r="AF6010" s="68" t="s">
        <v>171</v>
      </c>
      <c r="AG6010" s="66" t="s">
        <v>178</v>
      </c>
      <c r="AH6010" s="74">
        <v>5.2249999999999996</v>
      </c>
      <c r="AI6010" s="68" t="s">
        <v>2254</v>
      </c>
      <c r="AJ6010" s="67">
        <v>0</v>
      </c>
      <c r="AK6010" s="69">
        <v>310000</v>
      </c>
    </row>
    <row r="6011" spans="30:37" ht="11.25" x14ac:dyDescent="0.2">
      <c r="AD6011" s="63">
        <v>36791</v>
      </c>
      <c r="AE6011" s="64">
        <v>36800</v>
      </c>
      <c r="AF6011" s="68" t="s">
        <v>171</v>
      </c>
      <c r="AG6011" s="66" t="s">
        <v>179</v>
      </c>
      <c r="AH6011" s="74">
        <v>5.24</v>
      </c>
      <c r="AI6011" s="68" t="s">
        <v>2254</v>
      </c>
      <c r="AJ6011" s="67">
        <v>0</v>
      </c>
      <c r="AK6011" s="69">
        <v>310000</v>
      </c>
    </row>
    <row r="6012" spans="30:37" ht="11.25" x14ac:dyDescent="0.2">
      <c r="AD6012" s="63">
        <v>36791</v>
      </c>
      <c r="AE6012" s="64">
        <v>36800</v>
      </c>
      <c r="AF6012" s="68" t="s">
        <v>171</v>
      </c>
      <c r="AG6012" s="66" t="s">
        <v>180</v>
      </c>
      <c r="AH6012" s="74">
        <v>5.2649999999999997</v>
      </c>
      <c r="AI6012" s="68" t="s">
        <v>2254</v>
      </c>
      <c r="AJ6012" s="67">
        <v>0</v>
      </c>
      <c r="AK6012" s="69">
        <v>310000</v>
      </c>
    </row>
    <row r="6013" spans="30:37" ht="11.25" x14ac:dyDescent="0.2">
      <c r="AD6013" s="63">
        <v>36791</v>
      </c>
      <c r="AE6013" s="64">
        <v>36800</v>
      </c>
      <c r="AF6013" s="68" t="s">
        <v>171</v>
      </c>
      <c r="AG6013" s="66" t="s">
        <v>181</v>
      </c>
      <c r="AH6013" s="74">
        <v>5.27</v>
      </c>
      <c r="AI6013" s="68" t="s">
        <v>2254</v>
      </c>
      <c r="AJ6013" s="67">
        <v>0</v>
      </c>
      <c r="AK6013" s="69">
        <v>310000</v>
      </c>
    </row>
    <row r="6014" spans="30:37" ht="11.25" x14ac:dyDescent="0.2">
      <c r="AD6014" s="63">
        <v>36791</v>
      </c>
      <c r="AE6014" s="64">
        <v>36800</v>
      </c>
      <c r="AF6014" s="68" t="s">
        <v>171</v>
      </c>
      <c r="AG6014" s="66" t="s">
        <v>182</v>
      </c>
      <c r="AH6014" s="74">
        <v>5.2750000000000004</v>
      </c>
      <c r="AI6014" s="68" t="s">
        <v>2254</v>
      </c>
      <c r="AJ6014" s="67">
        <v>0</v>
      </c>
      <c r="AK6014" s="69">
        <v>310000</v>
      </c>
    </row>
    <row r="6015" spans="30:37" ht="11.25" x14ac:dyDescent="0.2">
      <c r="AD6015" s="63">
        <v>36791</v>
      </c>
      <c r="AE6015" s="64">
        <v>36800</v>
      </c>
      <c r="AF6015" s="68" t="s">
        <v>171</v>
      </c>
      <c r="AG6015" s="66" t="s">
        <v>183</v>
      </c>
      <c r="AH6015" s="74">
        <v>5.2850000000000001</v>
      </c>
      <c r="AI6015" s="68" t="s">
        <v>2254</v>
      </c>
      <c r="AJ6015" s="67">
        <v>0</v>
      </c>
      <c r="AK6015" s="69">
        <v>310000</v>
      </c>
    </row>
    <row r="6016" spans="30:37" ht="11.25" x14ac:dyDescent="0.2">
      <c r="AD6016" s="63">
        <v>36791</v>
      </c>
      <c r="AE6016" s="64">
        <v>36800</v>
      </c>
      <c r="AF6016" s="68" t="s">
        <v>171</v>
      </c>
      <c r="AG6016" s="66" t="s">
        <v>184</v>
      </c>
      <c r="AH6016" s="74">
        <v>5.2850000000000001</v>
      </c>
      <c r="AI6016" s="68" t="s">
        <v>2254</v>
      </c>
      <c r="AJ6016" s="67">
        <v>0</v>
      </c>
      <c r="AK6016" s="69">
        <v>310000</v>
      </c>
    </row>
    <row r="6017" spans="30:37" ht="11.25" x14ac:dyDescent="0.2">
      <c r="AD6017" s="63">
        <v>36791</v>
      </c>
      <c r="AE6017" s="64">
        <v>36800</v>
      </c>
      <c r="AF6017" s="68" t="s">
        <v>171</v>
      </c>
      <c r="AG6017" s="66" t="s">
        <v>185</v>
      </c>
      <c r="AH6017" s="74">
        <v>5.3</v>
      </c>
      <c r="AI6017" s="68" t="s">
        <v>2254</v>
      </c>
      <c r="AJ6017" s="67">
        <v>0</v>
      </c>
      <c r="AK6017" s="69">
        <v>310000</v>
      </c>
    </row>
    <row r="6018" spans="30:37" ht="11.25" x14ac:dyDescent="0.2">
      <c r="AD6018" s="63">
        <v>36791</v>
      </c>
      <c r="AE6018" s="64">
        <v>36800</v>
      </c>
      <c r="AF6018" s="68" t="s">
        <v>171</v>
      </c>
      <c r="AG6018" s="66" t="s">
        <v>186</v>
      </c>
      <c r="AH6018" s="74">
        <v>5.3049999999999997</v>
      </c>
      <c r="AI6018" s="68" t="s">
        <v>2254</v>
      </c>
      <c r="AJ6018" s="67">
        <v>0</v>
      </c>
      <c r="AK6018" s="69">
        <v>310000</v>
      </c>
    </row>
    <row r="6019" spans="30:37" ht="11.25" x14ac:dyDescent="0.2">
      <c r="AD6019" s="63">
        <v>36791</v>
      </c>
      <c r="AE6019" s="64">
        <v>36800</v>
      </c>
      <c r="AF6019" s="68" t="s">
        <v>171</v>
      </c>
      <c r="AG6019" s="66" t="s">
        <v>187</v>
      </c>
      <c r="AH6019" s="74">
        <v>5.24</v>
      </c>
      <c r="AI6019" s="68" t="s">
        <v>2254</v>
      </c>
      <c r="AJ6019" s="67">
        <v>0</v>
      </c>
      <c r="AK6019" s="69">
        <v>1000000</v>
      </c>
    </row>
    <row r="6020" spans="30:37" ht="11.25" x14ac:dyDescent="0.2">
      <c r="AD6020" s="63">
        <v>36791</v>
      </c>
      <c r="AE6020" s="64">
        <v>36800</v>
      </c>
      <c r="AF6020" s="68" t="s">
        <v>171</v>
      </c>
      <c r="AG6020" s="66" t="s">
        <v>172</v>
      </c>
      <c r="AH6020" s="74">
        <v>5.28</v>
      </c>
      <c r="AI6020" s="68" t="s">
        <v>2254</v>
      </c>
      <c r="AJ6020" s="67">
        <v>0</v>
      </c>
      <c r="AK6020" s="69">
        <v>5567720</v>
      </c>
    </row>
    <row r="6021" spans="30:37" ht="11.25" x14ac:dyDescent="0.2">
      <c r="AD6021" s="63">
        <v>36794</v>
      </c>
      <c r="AE6021" s="64">
        <v>36800</v>
      </c>
      <c r="AF6021" s="68" t="s">
        <v>4795</v>
      </c>
      <c r="AG6021" s="66" t="s">
        <v>4796</v>
      </c>
      <c r="AH6021" s="74">
        <v>5.25</v>
      </c>
      <c r="AI6021" s="68" t="s">
        <v>2254</v>
      </c>
      <c r="AJ6021" s="67">
        <v>0</v>
      </c>
      <c r="AK6021" s="69">
        <v>-1000000</v>
      </c>
    </row>
    <row r="6022" spans="30:37" ht="11.25" x14ac:dyDescent="0.2">
      <c r="AD6022" s="63">
        <v>36794</v>
      </c>
      <c r="AE6022" s="64">
        <v>36800</v>
      </c>
      <c r="AF6022" s="68" t="s">
        <v>4795</v>
      </c>
      <c r="AG6022" s="66" t="s">
        <v>4797</v>
      </c>
      <c r="AH6022" s="74">
        <v>5.2824999999999998</v>
      </c>
      <c r="AI6022" s="68" t="s">
        <v>2254</v>
      </c>
      <c r="AJ6022" s="67">
        <v>0</v>
      </c>
      <c r="AK6022" s="69">
        <v>-1000000</v>
      </c>
    </row>
    <row r="6023" spans="30:37" ht="11.25" x14ac:dyDescent="0.2">
      <c r="AD6023" s="63">
        <v>36794</v>
      </c>
      <c r="AE6023" s="64">
        <v>36800</v>
      </c>
      <c r="AF6023" s="68" t="s">
        <v>4795</v>
      </c>
      <c r="AG6023" s="66" t="s">
        <v>4798</v>
      </c>
      <c r="AH6023" s="74">
        <v>5.27</v>
      </c>
      <c r="AI6023" s="68" t="s">
        <v>2254</v>
      </c>
      <c r="AJ6023" s="67">
        <v>0</v>
      </c>
      <c r="AK6023" s="69">
        <v>1000000</v>
      </c>
    </row>
    <row r="6024" spans="30:37" ht="11.25" x14ac:dyDescent="0.2">
      <c r="AD6024" s="63">
        <v>36794</v>
      </c>
      <c r="AE6024" s="64">
        <v>36800</v>
      </c>
      <c r="AF6024" s="68" t="s">
        <v>4795</v>
      </c>
      <c r="AG6024" s="66" t="s">
        <v>4799</v>
      </c>
      <c r="AH6024" s="74">
        <v>5.2750000000000004</v>
      </c>
      <c r="AI6024" s="68" t="s">
        <v>2254</v>
      </c>
      <c r="AJ6024" s="67">
        <v>0</v>
      </c>
      <c r="AK6024" s="69">
        <v>-930000</v>
      </c>
    </row>
    <row r="6025" spans="30:37" ht="11.25" x14ac:dyDescent="0.2">
      <c r="AD6025" s="63">
        <v>36794</v>
      </c>
      <c r="AE6025" s="64">
        <v>36800</v>
      </c>
      <c r="AF6025" s="68" t="s">
        <v>4795</v>
      </c>
      <c r="AG6025" s="66" t="s">
        <v>4800</v>
      </c>
      <c r="AH6025" s="74">
        <v>5.26</v>
      </c>
      <c r="AI6025" s="68" t="s">
        <v>2254</v>
      </c>
      <c r="AJ6025" s="67">
        <v>0</v>
      </c>
      <c r="AK6025" s="69">
        <v>-620000</v>
      </c>
    </row>
    <row r="6026" spans="30:37" ht="11.25" x14ac:dyDescent="0.2">
      <c r="AD6026" s="63">
        <v>36794</v>
      </c>
      <c r="AE6026" s="64">
        <v>36800</v>
      </c>
      <c r="AF6026" s="68" t="s">
        <v>4795</v>
      </c>
      <c r="AG6026" s="66" t="s">
        <v>4801</v>
      </c>
      <c r="AH6026" s="74">
        <v>5.2649999999999997</v>
      </c>
      <c r="AI6026" s="68" t="s">
        <v>2254</v>
      </c>
      <c r="AJ6026" s="67">
        <v>0</v>
      </c>
      <c r="AK6026" s="69">
        <v>-465000</v>
      </c>
    </row>
    <row r="6027" spans="30:37" ht="11.25" x14ac:dyDescent="0.2">
      <c r="AD6027" s="63">
        <v>36794</v>
      </c>
      <c r="AE6027" s="64">
        <v>36800</v>
      </c>
      <c r="AF6027" s="68" t="s">
        <v>4795</v>
      </c>
      <c r="AG6027" s="66" t="s">
        <v>4802</v>
      </c>
      <c r="AH6027" s="74">
        <v>5.27</v>
      </c>
      <c r="AI6027" s="68" t="s">
        <v>2254</v>
      </c>
      <c r="AJ6027" s="67">
        <v>0</v>
      </c>
      <c r="AK6027" s="69">
        <v>-310000</v>
      </c>
    </row>
    <row r="6028" spans="30:37" ht="11.25" x14ac:dyDescent="0.2">
      <c r="AD6028" s="63">
        <v>36794</v>
      </c>
      <c r="AE6028" s="64">
        <v>36800</v>
      </c>
      <c r="AF6028" s="68" t="s">
        <v>4795</v>
      </c>
      <c r="AG6028" s="66" t="s">
        <v>4803</v>
      </c>
      <c r="AH6028" s="74">
        <v>5.27</v>
      </c>
      <c r="AI6028" s="68" t="s">
        <v>2254</v>
      </c>
      <c r="AJ6028" s="67">
        <v>0</v>
      </c>
      <c r="AK6028" s="69">
        <v>-465000</v>
      </c>
    </row>
    <row r="6029" spans="30:37" ht="11.25" x14ac:dyDescent="0.2">
      <c r="AD6029" s="63">
        <v>36794</v>
      </c>
      <c r="AE6029" s="64">
        <v>36800</v>
      </c>
      <c r="AF6029" s="68" t="s">
        <v>4795</v>
      </c>
      <c r="AG6029" s="66" t="s">
        <v>4804</v>
      </c>
      <c r="AH6029" s="74">
        <v>5.25</v>
      </c>
      <c r="AI6029" s="68" t="s">
        <v>2254</v>
      </c>
      <c r="AJ6029" s="67">
        <v>0</v>
      </c>
      <c r="AK6029" s="69">
        <v>-465000</v>
      </c>
    </row>
    <row r="6030" spans="30:37" ht="11.25" x14ac:dyDescent="0.2">
      <c r="AD6030" s="63">
        <v>36794</v>
      </c>
      <c r="AE6030" s="64">
        <v>36800</v>
      </c>
      <c r="AF6030" s="68" t="s">
        <v>4795</v>
      </c>
      <c r="AG6030" s="66" t="s">
        <v>4805</v>
      </c>
      <c r="AH6030" s="74">
        <v>5.27</v>
      </c>
      <c r="AI6030" s="68" t="s">
        <v>2254</v>
      </c>
      <c r="AJ6030" s="67">
        <v>0</v>
      </c>
      <c r="AK6030" s="69">
        <v>-465000</v>
      </c>
    </row>
    <row r="6031" spans="30:37" ht="11.25" x14ac:dyDescent="0.2">
      <c r="AD6031" s="63">
        <v>36794</v>
      </c>
      <c r="AE6031" s="64">
        <v>36800</v>
      </c>
      <c r="AF6031" s="68" t="s">
        <v>4795</v>
      </c>
      <c r="AG6031" s="66" t="s">
        <v>4806</v>
      </c>
      <c r="AH6031" s="74">
        <v>5.27</v>
      </c>
      <c r="AI6031" s="68" t="s">
        <v>2254</v>
      </c>
      <c r="AJ6031" s="67">
        <v>0</v>
      </c>
      <c r="AK6031" s="69">
        <v>-310000</v>
      </c>
    </row>
    <row r="6032" spans="30:37" ht="11.25" x14ac:dyDescent="0.2">
      <c r="AD6032" s="63">
        <v>36794</v>
      </c>
      <c r="AE6032" s="64">
        <v>36800</v>
      </c>
      <c r="AF6032" s="68" t="s">
        <v>4795</v>
      </c>
      <c r="AG6032" s="66" t="s">
        <v>4807</v>
      </c>
      <c r="AH6032" s="74">
        <v>5.28</v>
      </c>
      <c r="AI6032" s="68" t="s">
        <v>2254</v>
      </c>
      <c r="AJ6032" s="67">
        <v>0</v>
      </c>
      <c r="AK6032" s="69">
        <v>-465000</v>
      </c>
    </row>
    <row r="6033" spans="30:37" ht="11.25" x14ac:dyDescent="0.2">
      <c r="AD6033" s="63">
        <v>36794</v>
      </c>
      <c r="AE6033" s="64">
        <v>36800</v>
      </c>
      <c r="AF6033" s="68" t="s">
        <v>4795</v>
      </c>
      <c r="AG6033" s="66" t="s">
        <v>4808</v>
      </c>
      <c r="AH6033" s="74">
        <v>5.1950000000000003</v>
      </c>
      <c r="AI6033" s="68" t="s">
        <v>2254</v>
      </c>
      <c r="AJ6033" s="67">
        <v>0</v>
      </c>
      <c r="AK6033" s="69">
        <v>-465000</v>
      </c>
    </row>
    <row r="6034" spans="30:37" ht="11.25" x14ac:dyDescent="0.2">
      <c r="AD6034" s="63">
        <v>36795</v>
      </c>
      <c r="AE6034" s="64">
        <v>36800</v>
      </c>
      <c r="AF6034" s="68" t="s">
        <v>938</v>
      </c>
      <c r="AG6034" s="66" t="s">
        <v>939</v>
      </c>
      <c r="AH6034" s="74">
        <v>5.375</v>
      </c>
      <c r="AI6034" s="68" t="s">
        <v>2254</v>
      </c>
      <c r="AJ6034" s="67">
        <v>0</v>
      </c>
      <c r="AK6034" s="69">
        <v>-1000000</v>
      </c>
    </row>
    <row r="6035" spans="30:37" ht="11.25" x14ac:dyDescent="0.2">
      <c r="AD6035" s="63">
        <v>36795</v>
      </c>
      <c r="AE6035" s="64">
        <v>36800</v>
      </c>
      <c r="AF6035" s="68" t="s">
        <v>938</v>
      </c>
      <c r="AG6035" s="66" t="s">
        <v>940</v>
      </c>
      <c r="AH6035" s="74">
        <v>5.335</v>
      </c>
      <c r="AI6035" s="68" t="s">
        <v>2254</v>
      </c>
      <c r="AJ6035" s="67">
        <v>0</v>
      </c>
      <c r="AK6035" s="69">
        <v>-465000</v>
      </c>
    </row>
    <row r="6036" spans="30:37" ht="11.25" x14ac:dyDescent="0.2">
      <c r="AD6036" s="63">
        <v>36795</v>
      </c>
      <c r="AE6036" s="64">
        <v>36800</v>
      </c>
      <c r="AF6036" s="68" t="s">
        <v>938</v>
      </c>
      <c r="AG6036" s="66" t="s">
        <v>941</v>
      </c>
      <c r="AH6036" s="74">
        <v>5.35</v>
      </c>
      <c r="AI6036" s="68" t="s">
        <v>2254</v>
      </c>
      <c r="AJ6036" s="67">
        <v>0</v>
      </c>
      <c r="AK6036" s="69">
        <v>-465000</v>
      </c>
    </row>
    <row r="6037" spans="30:37" ht="11.25" x14ac:dyDescent="0.2">
      <c r="AD6037" s="63">
        <v>36795</v>
      </c>
      <c r="AE6037" s="64">
        <v>36800</v>
      </c>
      <c r="AF6037" s="68" t="s">
        <v>938</v>
      </c>
      <c r="AG6037" s="66" t="s">
        <v>942</v>
      </c>
      <c r="AH6037" s="74">
        <v>5.39</v>
      </c>
      <c r="AI6037" s="68" t="s">
        <v>2254</v>
      </c>
      <c r="AJ6037" s="67">
        <v>0</v>
      </c>
      <c r="AK6037" s="69">
        <v>-465000</v>
      </c>
    </row>
    <row r="6038" spans="30:37" ht="11.25" x14ac:dyDescent="0.2">
      <c r="AD6038" s="63">
        <v>36795</v>
      </c>
      <c r="AE6038" s="64">
        <v>36800</v>
      </c>
      <c r="AF6038" s="68" t="s">
        <v>938</v>
      </c>
      <c r="AG6038" s="66" t="s">
        <v>943</v>
      </c>
      <c r="AH6038" s="74">
        <v>5.415</v>
      </c>
      <c r="AI6038" s="68" t="s">
        <v>2254</v>
      </c>
      <c r="AJ6038" s="67">
        <v>0</v>
      </c>
      <c r="AK6038" s="69">
        <v>-465000</v>
      </c>
    </row>
    <row r="6039" spans="30:37" ht="11.25" x14ac:dyDescent="0.2">
      <c r="AD6039" s="63">
        <v>36795</v>
      </c>
      <c r="AE6039" s="64">
        <v>36800</v>
      </c>
      <c r="AF6039" s="68" t="s">
        <v>938</v>
      </c>
      <c r="AG6039" s="66" t="s">
        <v>944</v>
      </c>
      <c r="AH6039" s="74">
        <v>5.335</v>
      </c>
      <c r="AI6039" s="68" t="s">
        <v>2254</v>
      </c>
      <c r="AJ6039" s="67">
        <v>0</v>
      </c>
      <c r="AK6039" s="69">
        <v>-310000</v>
      </c>
    </row>
    <row r="6040" spans="30:37" ht="11.25" x14ac:dyDescent="0.2">
      <c r="AD6040" s="63">
        <v>36795</v>
      </c>
      <c r="AE6040" s="64">
        <v>36800</v>
      </c>
      <c r="AF6040" s="68" t="s">
        <v>938</v>
      </c>
      <c r="AG6040" s="66" t="s">
        <v>945</v>
      </c>
      <c r="AH6040" s="74">
        <v>5.34</v>
      </c>
      <c r="AI6040" s="68" t="s">
        <v>2254</v>
      </c>
      <c r="AJ6040" s="67">
        <v>0</v>
      </c>
      <c r="AK6040" s="69">
        <v>-310000</v>
      </c>
    </row>
    <row r="6041" spans="30:37" ht="11.25" x14ac:dyDescent="0.2">
      <c r="AD6041" s="63">
        <v>36795</v>
      </c>
      <c r="AE6041" s="64">
        <v>36800</v>
      </c>
      <c r="AF6041" s="68" t="s">
        <v>938</v>
      </c>
      <c r="AG6041" s="66" t="s">
        <v>946</v>
      </c>
      <c r="AH6041" s="74">
        <v>5.34</v>
      </c>
      <c r="AI6041" s="68" t="s">
        <v>2254</v>
      </c>
      <c r="AJ6041" s="67">
        <v>0</v>
      </c>
      <c r="AK6041" s="69">
        <v>-310000</v>
      </c>
    </row>
    <row r="6042" spans="30:37" ht="11.25" x14ac:dyDescent="0.2">
      <c r="AD6042" s="63">
        <v>36795</v>
      </c>
      <c r="AE6042" s="64">
        <v>36800</v>
      </c>
      <c r="AF6042" s="68" t="s">
        <v>938</v>
      </c>
      <c r="AG6042" s="66" t="s">
        <v>947</v>
      </c>
      <c r="AH6042" s="74">
        <v>5.335</v>
      </c>
      <c r="AI6042" s="68" t="s">
        <v>2254</v>
      </c>
      <c r="AJ6042" s="67">
        <v>0</v>
      </c>
      <c r="AK6042" s="69">
        <v>-155000</v>
      </c>
    </row>
    <row r="6043" spans="30:37" ht="11.25" x14ac:dyDescent="0.2">
      <c r="AD6043" s="63">
        <v>36795</v>
      </c>
      <c r="AE6043" s="64">
        <v>36800</v>
      </c>
      <c r="AF6043" s="68" t="s">
        <v>938</v>
      </c>
      <c r="AG6043" s="66" t="s">
        <v>1008</v>
      </c>
      <c r="AH6043" s="74">
        <v>5.3449999999999998</v>
      </c>
      <c r="AI6043" s="68" t="s">
        <v>2254</v>
      </c>
      <c r="AJ6043" s="67">
        <v>0</v>
      </c>
      <c r="AK6043" s="69">
        <v>-155000</v>
      </c>
    </row>
    <row r="6044" spans="30:37" ht="11.25" x14ac:dyDescent="0.2">
      <c r="AD6044" s="63">
        <v>36795</v>
      </c>
      <c r="AE6044" s="64">
        <v>36800</v>
      </c>
      <c r="AF6044" s="68" t="s">
        <v>938</v>
      </c>
      <c r="AG6044" s="66" t="s">
        <v>1009</v>
      </c>
      <c r="AH6044" s="74">
        <v>5.36</v>
      </c>
      <c r="AI6044" s="68" t="s">
        <v>2254</v>
      </c>
      <c r="AJ6044" s="67">
        <v>0</v>
      </c>
      <c r="AK6044" s="69">
        <v>-155000</v>
      </c>
    </row>
    <row r="6045" spans="30:37" ht="11.25" x14ac:dyDescent="0.2">
      <c r="AD6045" s="63">
        <v>36795</v>
      </c>
      <c r="AE6045" s="64">
        <v>36800</v>
      </c>
      <c r="AF6045" s="68" t="s">
        <v>938</v>
      </c>
      <c r="AG6045" s="66" t="s">
        <v>1010</v>
      </c>
      <c r="AH6045" s="74">
        <v>5.34</v>
      </c>
      <c r="AI6045" s="68" t="s">
        <v>2254</v>
      </c>
      <c r="AJ6045" s="67">
        <v>0</v>
      </c>
      <c r="AK6045" s="69">
        <v>775000</v>
      </c>
    </row>
    <row r="6046" spans="30:37" ht="11.25" x14ac:dyDescent="0.2">
      <c r="AD6046" s="63">
        <v>36795</v>
      </c>
      <c r="AE6046" s="64">
        <v>36800</v>
      </c>
      <c r="AF6046" s="68" t="s">
        <v>938</v>
      </c>
      <c r="AG6046" s="66" t="s">
        <v>1011</v>
      </c>
      <c r="AH6046" s="74">
        <v>5.33</v>
      </c>
      <c r="AI6046" s="68" t="s">
        <v>2254</v>
      </c>
      <c r="AJ6046" s="67">
        <v>0</v>
      </c>
      <c r="AK6046" s="69">
        <v>1000000</v>
      </c>
    </row>
    <row r="6047" spans="30:37" ht="11.25" x14ac:dyDescent="0.2">
      <c r="AD6047" s="63">
        <v>36796</v>
      </c>
      <c r="AE6047" s="64">
        <v>36800</v>
      </c>
      <c r="AF6047" s="68" t="s">
        <v>5494</v>
      </c>
      <c r="AG6047" s="66" t="s">
        <v>5495</v>
      </c>
      <c r="AH6047" s="74">
        <v>5.3550000000000004</v>
      </c>
      <c r="AI6047" s="68" t="s">
        <v>2254</v>
      </c>
      <c r="AJ6047" s="67">
        <v>0</v>
      </c>
      <c r="AK6047" s="69">
        <v>-1000000</v>
      </c>
    </row>
    <row r="6048" spans="30:37" ht="11.25" x14ac:dyDescent="0.2">
      <c r="AD6048" s="63">
        <v>36796</v>
      </c>
      <c r="AE6048" s="64">
        <v>36800</v>
      </c>
      <c r="AF6048" s="68" t="s">
        <v>5494</v>
      </c>
      <c r="AG6048" s="66" t="s">
        <v>5496</v>
      </c>
      <c r="AH6048" s="74">
        <v>5.38</v>
      </c>
      <c r="AI6048" s="68" t="s">
        <v>2254</v>
      </c>
      <c r="AJ6048" s="67">
        <v>0</v>
      </c>
      <c r="AK6048" s="69">
        <v>-1000000</v>
      </c>
    </row>
    <row r="6049" spans="30:37" ht="11.25" x14ac:dyDescent="0.2">
      <c r="AD6049" s="63">
        <v>36796</v>
      </c>
      <c r="AE6049" s="64">
        <v>36800</v>
      </c>
      <c r="AF6049" s="68" t="s">
        <v>5494</v>
      </c>
      <c r="AG6049" s="66" t="s">
        <v>5497</v>
      </c>
      <c r="AH6049" s="74">
        <v>5.41</v>
      </c>
      <c r="AI6049" s="68" t="s">
        <v>2254</v>
      </c>
      <c r="AJ6049" s="67">
        <v>0</v>
      </c>
      <c r="AK6049" s="69">
        <v>-1000000</v>
      </c>
    </row>
    <row r="6050" spans="30:37" ht="11.25" x14ac:dyDescent="0.2">
      <c r="AD6050" s="63">
        <v>36796</v>
      </c>
      <c r="AE6050" s="64">
        <v>36800</v>
      </c>
      <c r="AF6050" s="68" t="s">
        <v>5494</v>
      </c>
      <c r="AG6050" s="66" t="s">
        <v>5498</v>
      </c>
      <c r="AH6050" s="74">
        <v>5.335</v>
      </c>
      <c r="AI6050" s="68" t="s">
        <v>2254</v>
      </c>
      <c r="AJ6050" s="67">
        <v>0</v>
      </c>
      <c r="AK6050" s="69">
        <v>155000</v>
      </c>
    </row>
    <row r="6051" spans="30:37" ht="11.25" x14ac:dyDescent="0.2">
      <c r="AD6051" s="63">
        <v>36796</v>
      </c>
      <c r="AE6051" s="64">
        <v>36800</v>
      </c>
      <c r="AF6051" s="68" t="s">
        <v>5494</v>
      </c>
      <c r="AG6051" s="66" t="s">
        <v>5499</v>
      </c>
      <c r="AH6051" s="74">
        <v>5.3550000000000004</v>
      </c>
      <c r="AI6051" s="68" t="s">
        <v>2254</v>
      </c>
      <c r="AJ6051" s="67">
        <v>0</v>
      </c>
      <c r="AK6051" s="69">
        <v>-465000</v>
      </c>
    </row>
    <row r="6052" spans="30:37" ht="11.25" x14ac:dyDescent="0.2">
      <c r="AD6052" s="63">
        <v>36796</v>
      </c>
      <c r="AE6052" s="64">
        <v>36800</v>
      </c>
      <c r="AF6052" s="68" t="s">
        <v>5494</v>
      </c>
      <c r="AG6052" s="66" t="s">
        <v>5502</v>
      </c>
      <c r="AH6052" s="74">
        <v>5.375</v>
      </c>
      <c r="AI6052" s="68" t="s">
        <v>2254</v>
      </c>
      <c r="AJ6052" s="67">
        <v>0</v>
      </c>
      <c r="AK6052" s="69">
        <v>-542500</v>
      </c>
    </row>
    <row r="6053" spans="30:37" ht="11.25" x14ac:dyDescent="0.2">
      <c r="AD6053" s="63">
        <v>36796</v>
      </c>
      <c r="AE6053" s="64">
        <v>36800</v>
      </c>
      <c r="AF6053" s="68" t="s">
        <v>5494</v>
      </c>
      <c r="AG6053" s="66" t="s">
        <v>5503</v>
      </c>
      <c r="AH6053" s="74">
        <v>5.39</v>
      </c>
      <c r="AI6053" s="68" t="s">
        <v>2254</v>
      </c>
      <c r="AJ6053" s="67">
        <v>0</v>
      </c>
      <c r="AK6053" s="69">
        <v>-465000</v>
      </c>
    </row>
    <row r="6054" spans="30:37" ht="11.25" x14ac:dyDescent="0.2">
      <c r="AD6054" s="63">
        <v>36796</v>
      </c>
      <c r="AE6054" s="64">
        <v>36800</v>
      </c>
      <c r="AF6054" s="68" t="s">
        <v>5494</v>
      </c>
      <c r="AG6054" s="66" t="s">
        <v>5504</v>
      </c>
      <c r="AH6054" s="74">
        <v>5.4</v>
      </c>
      <c r="AI6054" s="68" t="s">
        <v>2254</v>
      </c>
      <c r="AJ6054" s="67">
        <v>0</v>
      </c>
      <c r="AK6054" s="69">
        <v>620000</v>
      </c>
    </row>
    <row r="6055" spans="30:37" ht="11.25" x14ac:dyDescent="0.2">
      <c r="AD6055" s="63">
        <v>36796</v>
      </c>
      <c r="AE6055" s="64">
        <v>36800</v>
      </c>
      <c r="AF6055" s="68" t="s">
        <v>5494</v>
      </c>
      <c r="AG6055" s="66" t="s">
        <v>5505</v>
      </c>
      <c r="AH6055" s="74">
        <v>5.39</v>
      </c>
      <c r="AI6055" s="68" t="s">
        <v>2254</v>
      </c>
      <c r="AJ6055" s="67">
        <v>0</v>
      </c>
      <c r="AK6055" s="69">
        <v>-465000</v>
      </c>
    </row>
    <row r="6056" spans="30:37" ht="11.25" x14ac:dyDescent="0.2">
      <c r="AD6056" s="63">
        <v>36796</v>
      </c>
      <c r="AE6056" s="64">
        <v>36800</v>
      </c>
      <c r="AF6056" s="68" t="s">
        <v>5494</v>
      </c>
      <c r="AG6056" s="66" t="s">
        <v>5506</v>
      </c>
      <c r="AH6056" s="74">
        <v>5.3949999999999996</v>
      </c>
      <c r="AI6056" s="68" t="s">
        <v>2254</v>
      </c>
      <c r="AJ6056" s="67">
        <v>0</v>
      </c>
      <c r="AK6056" s="69">
        <v>620000</v>
      </c>
    </row>
    <row r="6057" spans="30:37" ht="11.25" x14ac:dyDescent="0.2">
      <c r="AD6057" s="63">
        <v>36796</v>
      </c>
      <c r="AE6057" s="64">
        <v>36800</v>
      </c>
      <c r="AF6057" s="68" t="s">
        <v>5494</v>
      </c>
      <c r="AG6057" s="66" t="s">
        <v>5507</v>
      </c>
      <c r="AH6057" s="74">
        <v>5.3949999999999996</v>
      </c>
      <c r="AI6057" s="68" t="s">
        <v>2254</v>
      </c>
      <c r="AJ6057" s="67">
        <v>0</v>
      </c>
      <c r="AK6057" s="69">
        <v>465000</v>
      </c>
    </row>
    <row r="6058" spans="30:37" ht="11.25" x14ac:dyDescent="0.2">
      <c r="AD6058" s="63">
        <v>36796</v>
      </c>
      <c r="AE6058" s="64">
        <v>36800</v>
      </c>
      <c r="AF6058" s="68" t="s">
        <v>5494</v>
      </c>
      <c r="AG6058" s="66" t="s">
        <v>5508</v>
      </c>
      <c r="AH6058" s="74">
        <v>5.3849999999999998</v>
      </c>
      <c r="AI6058" s="68" t="s">
        <v>2254</v>
      </c>
      <c r="AJ6058" s="67">
        <v>0</v>
      </c>
      <c r="AK6058" s="69">
        <v>465000</v>
      </c>
    </row>
    <row r="6059" spans="30:37" ht="11.25" x14ac:dyDescent="0.2">
      <c r="AD6059" s="63">
        <v>36796</v>
      </c>
      <c r="AE6059" s="64">
        <v>36800</v>
      </c>
      <c r="AF6059" s="68" t="s">
        <v>5494</v>
      </c>
      <c r="AG6059" s="66" t="s">
        <v>5509</v>
      </c>
      <c r="AH6059" s="74">
        <v>5.39</v>
      </c>
      <c r="AI6059" s="68" t="s">
        <v>2254</v>
      </c>
      <c r="AJ6059" s="67">
        <v>0</v>
      </c>
      <c r="AK6059" s="69">
        <v>155000</v>
      </c>
    </row>
    <row r="6060" spans="30:37" ht="11.25" x14ac:dyDescent="0.2">
      <c r="AD6060" s="63">
        <v>36796</v>
      </c>
      <c r="AE6060" s="64">
        <v>36800</v>
      </c>
      <c r="AF6060" s="68" t="s">
        <v>5494</v>
      </c>
      <c r="AG6060" s="66" t="s">
        <v>5510</v>
      </c>
      <c r="AH6060" s="74">
        <v>5.39</v>
      </c>
      <c r="AI6060" s="68" t="s">
        <v>2254</v>
      </c>
      <c r="AJ6060" s="67">
        <v>0</v>
      </c>
      <c r="AK6060" s="69">
        <v>155000</v>
      </c>
    </row>
    <row r="6061" spans="30:37" ht="11.25" x14ac:dyDescent="0.2">
      <c r="AD6061" s="63">
        <v>36796</v>
      </c>
      <c r="AE6061" s="64">
        <v>36800</v>
      </c>
      <c r="AF6061" s="68" t="s">
        <v>5494</v>
      </c>
      <c r="AG6061" s="66" t="s">
        <v>5511</v>
      </c>
      <c r="AH6061" s="74">
        <v>5.4050000000000002</v>
      </c>
      <c r="AI6061" s="68" t="s">
        <v>2254</v>
      </c>
      <c r="AJ6061" s="67">
        <v>0</v>
      </c>
      <c r="AK6061" s="69">
        <v>465000</v>
      </c>
    </row>
    <row r="6062" spans="30:37" ht="11.25" x14ac:dyDescent="0.2">
      <c r="AD6062" s="63">
        <v>36796</v>
      </c>
      <c r="AE6062" s="64">
        <v>36800</v>
      </c>
      <c r="AF6062" s="68" t="s">
        <v>5494</v>
      </c>
      <c r="AG6062" s="66" t="s">
        <v>5512</v>
      </c>
      <c r="AH6062" s="74">
        <v>5.39</v>
      </c>
      <c r="AI6062" s="68" t="s">
        <v>2254</v>
      </c>
      <c r="AJ6062" s="67">
        <v>0</v>
      </c>
      <c r="AK6062" s="69">
        <v>-465000</v>
      </c>
    </row>
    <row r="6063" spans="30:37" ht="11.25" x14ac:dyDescent="0.2">
      <c r="AK6063" s="69">
        <f>SUM(AK5637:AK6062)</f>
        <v>812245</v>
      </c>
    </row>
    <row r="6065" spans="30:37" ht="11.25" x14ac:dyDescent="0.2">
      <c r="AD6065" s="63">
        <v>35495</v>
      </c>
      <c r="AE6065" s="64">
        <v>36831</v>
      </c>
      <c r="AF6065" s="68" t="s">
        <v>4547</v>
      </c>
      <c r="AG6065" s="66" t="s">
        <v>4548</v>
      </c>
      <c r="AH6065" s="67">
        <v>2.1819000000000002</v>
      </c>
      <c r="AI6065" s="68" t="s">
        <v>2280</v>
      </c>
      <c r="AJ6065" s="67">
        <v>0</v>
      </c>
      <c r="AK6065" s="69">
        <v>100000</v>
      </c>
    </row>
    <row r="6066" spans="30:37" ht="11.25" x14ac:dyDescent="0.2">
      <c r="AD6066" s="63">
        <v>35530</v>
      </c>
      <c r="AE6066" s="64">
        <v>36831</v>
      </c>
      <c r="AF6066" s="68" t="s">
        <v>3525</v>
      </c>
      <c r="AG6066" s="66" t="s">
        <v>3526</v>
      </c>
      <c r="AH6066" s="67">
        <v>2.1349999999999998</v>
      </c>
      <c r="AI6066" s="68" t="s">
        <v>2254</v>
      </c>
      <c r="AJ6066" s="67">
        <v>0</v>
      </c>
      <c r="AK6066" s="69">
        <v>-150000</v>
      </c>
    </row>
    <row r="6067" spans="30:37" ht="11.25" x14ac:dyDescent="0.2">
      <c r="AD6067" s="63">
        <v>36326</v>
      </c>
      <c r="AE6067" s="64">
        <v>36831</v>
      </c>
      <c r="AF6067" s="68" t="s">
        <v>5631</v>
      </c>
      <c r="AG6067" s="66" t="s">
        <v>5632</v>
      </c>
      <c r="AH6067" s="67">
        <v>2.5499999999999998</v>
      </c>
      <c r="AI6067" s="68" t="s">
        <v>2254</v>
      </c>
      <c r="AJ6067" s="67">
        <v>0</v>
      </c>
      <c r="AK6067" s="69">
        <v>50000</v>
      </c>
    </row>
    <row r="6068" spans="30:37" ht="11.25" x14ac:dyDescent="0.2">
      <c r="AD6068" s="63">
        <v>36501</v>
      </c>
      <c r="AE6068" s="64">
        <v>36831</v>
      </c>
      <c r="AF6068" s="68" t="s">
        <v>408</v>
      </c>
      <c r="AG6068" s="66"/>
      <c r="AH6068" s="67">
        <v>2.56</v>
      </c>
      <c r="AI6068" s="68" t="s">
        <v>2254</v>
      </c>
      <c r="AJ6068" s="67">
        <v>0</v>
      </c>
      <c r="AK6068" s="69">
        <v>19000</v>
      </c>
    </row>
    <row r="6069" spans="30:37" ht="11.25" x14ac:dyDescent="0.2">
      <c r="AD6069" s="63">
        <v>36544</v>
      </c>
      <c r="AE6069" s="64">
        <v>36831</v>
      </c>
      <c r="AF6069" s="68" t="s">
        <v>482</v>
      </c>
      <c r="AG6069" s="66" t="s">
        <v>484</v>
      </c>
      <c r="AH6069" s="67">
        <v>2.625</v>
      </c>
      <c r="AI6069" s="68" t="s">
        <v>2254</v>
      </c>
      <c r="AJ6069" s="67">
        <v>0</v>
      </c>
      <c r="AK6069" s="69">
        <v>500000</v>
      </c>
    </row>
    <row r="6070" spans="30:37" ht="11.25" x14ac:dyDescent="0.2">
      <c r="AD6070" s="63">
        <v>36557</v>
      </c>
      <c r="AE6070" s="64">
        <v>36831</v>
      </c>
      <c r="AF6070" s="68" t="s">
        <v>521</v>
      </c>
      <c r="AG6070" s="66" t="s">
        <v>523</v>
      </c>
      <c r="AH6070" s="67">
        <v>2.7149999999999999</v>
      </c>
      <c r="AI6070" s="68" t="s">
        <v>2254</v>
      </c>
      <c r="AJ6070" s="67">
        <v>0</v>
      </c>
      <c r="AK6070" s="69">
        <v>150000</v>
      </c>
    </row>
    <row r="6071" spans="30:37" ht="11.25" x14ac:dyDescent="0.2">
      <c r="AD6071" s="63">
        <v>36557</v>
      </c>
      <c r="AE6071" s="64">
        <v>36831</v>
      </c>
      <c r="AF6071" s="68" t="s">
        <v>521</v>
      </c>
      <c r="AG6071" s="66" t="s">
        <v>523</v>
      </c>
      <c r="AH6071" s="67">
        <v>2.72</v>
      </c>
      <c r="AI6071" s="68" t="s">
        <v>2254</v>
      </c>
      <c r="AJ6071" s="67">
        <v>0</v>
      </c>
      <c r="AK6071" s="69">
        <v>850000</v>
      </c>
    </row>
    <row r="6072" spans="30:37" ht="11.25" x14ac:dyDescent="0.2">
      <c r="AD6072" s="63">
        <v>36567</v>
      </c>
      <c r="AE6072" s="64">
        <v>36831</v>
      </c>
      <c r="AF6072" s="68" t="s">
        <v>539</v>
      </c>
      <c r="AG6072" s="66" t="s">
        <v>540</v>
      </c>
      <c r="AH6072" s="67">
        <v>2.78</v>
      </c>
      <c r="AI6072" s="68" t="s">
        <v>2254</v>
      </c>
      <c r="AJ6072" s="67">
        <v>0</v>
      </c>
      <c r="AK6072" s="69">
        <v>500000</v>
      </c>
    </row>
    <row r="6073" spans="30:37" ht="11.25" x14ac:dyDescent="0.2">
      <c r="AD6073" s="63">
        <v>36567</v>
      </c>
      <c r="AE6073" s="64">
        <v>36831</v>
      </c>
      <c r="AF6073" s="68" t="s">
        <v>539</v>
      </c>
      <c r="AG6073" s="66" t="s">
        <v>540</v>
      </c>
      <c r="AH6073" s="67">
        <v>2.81</v>
      </c>
      <c r="AI6073" s="68" t="s">
        <v>2254</v>
      </c>
      <c r="AJ6073" s="67">
        <v>0</v>
      </c>
      <c r="AK6073" s="69">
        <v>1000000</v>
      </c>
    </row>
    <row r="6074" spans="30:37" ht="11.25" x14ac:dyDescent="0.2">
      <c r="AD6074" s="63">
        <v>36567</v>
      </c>
      <c r="AE6074" s="64">
        <v>36831</v>
      </c>
      <c r="AF6074" s="68" t="s">
        <v>539</v>
      </c>
      <c r="AG6074" s="66" t="s">
        <v>540</v>
      </c>
      <c r="AH6074" s="67">
        <v>2.8149999999999999</v>
      </c>
      <c r="AI6074" s="68" t="s">
        <v>2254</v>
      </c>
      <c r="AJ6074" s="67">
        <v>0</v>
      </c>
      <c r="AK6074" s="69">
        <v>1000000</v>
      </c>
    </row>
    <row r="6075" spans="30:37" ht="11.25" x14ac:dyDescent="0.2">
      <c r="AD6075" s="63">
        <v>36570</v>
      </c>
      <c r="AE6075" s="64">
        <v>36831</v>
      </c>
      <c r="AF6075" s="68" t="s">
        <v>541</v>
      </c>
      <c r="AG6075" s="66" t="s">
        <v>542</v>
      </c>
      <c r="AH6075" s="67">
        <v>2.8</v>
      </c>
      <c r="AI6075" s="68" t="s">
        <v>2254</v>
      </c>
      <c r="AJ6075" s="67">
        <v>0</v>
      </c>
      <c r="AK6075" s="69">
        <v>1000000</v>
      </c>
    </row>
    <row r="6076" spans="30:37" ht="11.25" x14ac:dyDescent="0.2">
      <c r="AD6076" s="63">
        <v>36574</v>
      </c>
      <c r="AE6076" s="64">
        <v>36831</v>
      </c>
      <c r="AF6076" s="68" t="s">
        <v>556</v>
      </c>
      <c r="AG6076" s="66"/>
      <c r="AH6076" s="67">
        <v>2.8679999999999999</v>
      </c>
      <c r="AI6076" s="68" t="s">
        <v>2254</v>
      </c>
      <c r="AJ6076" s="67">
        <v>0</v>
      </c>
      <c r="AK6076" s="69">
        <v>-4200000</v>
      </c>
    </row>
    <row r="6077" spans="30:37" ht="11.25" x14ac:dyDescent="0.2">
      <c r="AD6077" s="63">
        <v>36613</v>
      </c>
      <c r="AE6077" s="64">
        <v>36831</v>
      </c>
      <c r="AF6077" s="68" t="s">
        <v>778</v>
      </c>
      <c r="AG6077" s="66" t="s">
        <v>786</v>
      </c>
      <c r="AH6077" s="67">
        <v>3.0950000000000002</v>
      </c>
      <c r="AI6077" s="68" t="s">
        <v>2254</v>
      </c>
      <c r="AJ6077" s="67">
        <v>0</v>
      </c>
      <c r="AK6077" s="69">
        <v>-500000</v>
      </c>
    </row>
    <row r="6078" spans="30:37" ht="11.25" x14ac:dyDescent="0.2">
      <c r="AD6078" s="63">
        <v>36619</v>
      </c>
      <c r="AE6078" s="64">
        <v>36831</v>
      </c>
      <c r="AF6078" s="68" t="s">
        <v>782</v>
      </c>
      <c r="AG6078" s="66" t="s">
        <v>784</v>
      </c>
      <c r="AH6078" s="67">
        <v>3.0750000000000002</v>
      </c>
      <c r="AI6078" s="68" t="s">
        <v>2254</v>
      </c>
      <c r="AJ6078" s="67">
        <v>0</v>
      </c>
      <c r="AK6078" s="69">
        <v>200000</v>
      </c>
    </row>
    <row r="6079" spans="30:37" ht="11.25" x14ac:dyDescent="0.2">
      <c r="AD6079" s="63">
        <v>36649</v>
      </c>
      <c r="AE6079" s="64">
        <v>36831</v>
      </c>
      <c r="AF6079" s="68" t="s">
        <v>886</v>
      </c>
      <c r="AG6079" s="66" t="s">
        <v>894</v>
      </c>
      <c r="AH6079" s="67">
        <v>3.3325</v>
      </c>
      <c r="AI6079" s="68" t="s">
        <v>2254</v>
      </c>
      <c r="AJ6079" s="67">
        <v>0</v>
      </c>
      <c r="AK6079" s="69">
        <v>-150000</v>
      </c>
    </row>
    <row r="6080" spans="30:37" ht="11.25" x14ac:dyDescent="0.2">
      <c r="AD6080" s="63">
        <v>36657</v>
      </c>
      <c r="AE6080" s="64">
        <v>36831</v>
      </c>
      <c r="AF6080" s="68" t="s">
        <v>1047</v>
      </c>
      <c r="AG6080" s="66" t="s">
        <v>1048</v>
      </c>
      <c r="AH6080" s="67">
        <v>3.4750000000000001</v>
      </c>
      <c r="AI6080" s="68" t="s">
        <v>2254</v>
      </c>
      <c r="AJ6080" s="67">
        <v>0</v>
      </c>
      <c r="AK6080" s="69">
        <v>1000000</v>
      </c>
    </row>
    <row r="6081" spans="30:37" ht="11.25" x14ac:dyDescent="0.2">
      <c r="AD6081" s="63">
        <v>36658</v>
      </c>
      <c r="AE6081" s="64">
        <v>36831</v>
      </c>
      <c r="AF6081" s="68" t="s">
        <v>1061</v>
      </c>
      <c r="AG6081" s="66" t="s">
        <v>1062</v>
      </c>
      <c r="AH6081" s="67">
        <v>3.4849999999999999</v>
      </c>
      <c r="AI6081" s="68" t="s">
        <v>2254</v>
      </c>
      <c r="AJ6081" s="67">
        <v>0</v>
      </c>
      <c r="AK6081" s="69">
        <v>150000</v>
      </c>
    </row>
    <row r="6082" spans="30:37" ht="11.25" x14ac:dyDescent="0.2">
      <c r="AD6082" s="63">
        <v>36663</v>
      </c>
      <c r="AE6082" s="64">
        <v>36831</v>
      </c>
      <c r="AF6082" s="68" t="s">
        <v>1083</v>
      </c>
      <c r="AG6082" s="66" t="s">
        <v>1092</v>
      </c>
      <c r="AH6082" s="67">
        <v>3.6324999999999998</v>
      </c>
      <c r="AI6082" s="68" t="s">
        <v>2254</v>
      </c>
      <c r="AJ6082" s="67">
        <v>0</v>
      </c>
      <c r="AK6082" s="69">
        <v>150000</v>
      </c>
    </row>
    <row r="6083" spans="30:37" ht="11.25" x14ac:dyDescent="0.2">
      <c r="AD6083" s="63">
        <v>36664</v>
      </c>
      <c r="AE6083" s="64">
        <v>36831</v>
      </c>
      <c r="AF6083" s="68" t="s">
        <v>1093</v>
      </c>
      <c r="AG6083" s="66" t="s">
        <v>1097</v>
      </c>
      <c r="AH6083" s="67">
        <v>3.83</v>
      </c>
      <c r="AI6083" s="68" t="s">
        <v>2254</v>
      </c>
      <c r="AJ6083" s="67">
        <v>0</v>
      </c>
      <c r="AK6083" s="69">
        <v>150000</v>
      </c>
    </row>
    <row r="6084" spans="30:37" ht="11.25" x14ac:dyDescent="0.2">
      <c r="AD6084" s="63">
        <v>36664</v>
      </c>
      <c r="AE6084" s="64">
        <v>36831</v>
      </c>
      <c r="AF6084" s="68" t="s">
        <v>1093</v>
      </c>
      <c r="AG6084" s="66" t="s">
        <v>1099</v>
      </c>
      <c r="AH6084" s="67">
        <v>3.8325</v>
      </c>
      <c r="AI6084" s="68" t="s">
        <v>2254</v>
      </c>
      <c r="AJ6084" s="67">
        <v>0</v>
      </c>
      <c r="AK6084" s="69">
        <v>150000</v>
      </c>
    </row>
    <row r="6085" spans="30:37" ht="11.25" x14ac:dyDescent="0.2">
      <c r="AD6085" s="63">
        <v>36664</v>
      </c>
      <c r="AE6085" s="64">
        <v>36831</v>
      </c>
      <c r="AF6085" s="68" t="s">
        <v>1093</v>
      </c>
      <c r="AG6085" s="66" t="s">
        <v>1100</v>
      </c>
      <c r="AH6085" s="67">
        <v>3.8</v>
      </c>
      <c r="AI6085" s="68" t="s">
        <v>2254</v>
      </c>
      <c r="AJ6085" s="67">
        <v>0</v>
      </c>
      <c r="AK6085" s="69">
        <v>150000</v>
      </c>
    </row>
    <row r="6086" spans="30:37" ht="11.25" x14ac:dyDescent="0.2">
      <c r="AD6086" s="63">
        <v>36664</v>
      </c>
      <c r="AE6086" s="64">
        <v>36831</v>
      </c>
      <c r="AF6086" s="68" t="s">
        <v>1093</v>
      </c>
      <c r="AG6086" s="66" t="s">
        <v>1101</v>
      </c>
      <c r="AH6086" s="67">
        <v>3.8</v>
      </c>
      <c r="AI6086" s="68" t="s">
        <v>2254</v>
      </c>
      <c r="AJ6086" s="67">
        <v>0</v>
      </c>
      <c r="AK6086" s="69">
        <v>150000</v>
      </c>
    </row>
    <row r="6087" spans="30:37" ht="11.25" x14ac:dyDescent="0.2">
      <c r="AD6087" s="63">
        <v>36665</v>
      </c>
      <c r="AE6087" s="64">
        <v>36831</v>
      </c>
      <c r="AF6087" s="68" t="s">
        <v>1102</v>
      </c>
      <c r="AG6087" s="66" t="s">
        <v>1103</v>
      </c>
      <c r="AH6087" s="67">
        <v>3.8574999999999999</v>
      </c>
      <c r="AI6087" s="68" t="s">
        <v>2254</v>
      </c>
      <c r="AJ6087" s="67">
        <v>0</v>
      </c>
      <c r="AK6087" s="69">
        <v>150000</v>
      </c>
    </row>
    <row r="6088" spans="30:37" ht="11.25" x14ac:dyDescent="0.2">
      <c r="AD6088" s="63">
        <v>36665</v>
      </c>
      <c r="AE6088" s="64">
        <v>36831</v>
      </c>
      <c r="AF6088" s="68" t="s">
        <v>1102</v>
      </c>
      <c r="AG6088" s="66" t="s">
        <v>1104</v>
      </c>
      <c r="AH6088" s="67">
        <v>3.8574999999999999</v>
      </c>
      <c r="AI6088" s="68" t="s">
        <v>2254</v>
      </c>
      <c r="AJ6088" s="67">
        <v>0</v>
      </c>
      <c r="AK6088" s="69">
        <v>150000</v>
      </c>
    </row>
    <row r="6089" spans="30:37" ht="11.25" x14ac:dyDescent="0.2">
      <c r="AD6089" s="63">
        <v>36665</v>
      </c>
      <c r="AE6089" s="64">
        <v>36831</v>
      </c>
      <c r="AF6089" s="68" t="s">
        <v>1102</v>
      </c>
      <c r="AG6089" s="66" t="s">
        <v>1105</v>
      </c>
      <c r="AH6089" s="67">
        <v>3.8475000000000001</v>
      </c>
      <c r="AI6089" s="68" t="s">
        <v>2254</v>
      </c>
      <c r="AJ6089" s="67">
        <v>0</v>
      </c>
      <c r="AK6089" s="69">
        <v>150000</v>
      </c>
    </row>
    <row r="6090" spans="30:37" ht="11.25" x14ac:dyDescent="0.2">
      <c r="AD6090" s="63">
        <v>36665</v>
      </c>
      <c r="AE6090" s="64">
        <v>36831</v>
      </c>
      <c r="AF6090" s="68" t="s">
        <v>1102</v>
      </c>
      <c r="AG6090" s="66" t="s">
        <v>1106</v>
      </c>
      <c r="AH6090" s="67">
        <v>3.8475000000000001</v>
      </c>
      <c r="AI6090" s="68" t="s">
        <v>2254</v>
      </c>
      <c r="AJ6090" s="67">
        <v>0</v>
      </c>
      <c r="AK6090" s="69">
        <v>150000</v>
      </c>
    </row>
    <row r="6091" spans="30:37" ht="11.25" x14ac:dyDescent="0.2">
      <c r="AD6091" s="63">
        <v>36668</v>
      </c>
      <c r="AE6091" s="64">
        <v>36831</v>
      </c>
      <c r="AF6091" s="68" t="s">
        <v>1107</v>
      </c>
      <c r="AG6091" s="66" t="s">
        <v>1109</v>
      </c>
      <c r="AH6091" s="67">
        <v>3.8475000000000001</v>
      </c>
      <c r="AI6091" s="68" t="s">
        <v>2254</v>
      </c>
      <c r="AJ6091" s="67">
        <v>0</v>
      </c>
      <c r="AK6091" s="69">
        <v>150000</v>
      </c>
    </row>
    <row r="6092" spans="30:37" ht="11.25" x14ac:dyDescent="0.2">
      <c r="AD6092" s="63">
        <v>36668</v>
      </c>
      <c r="AE6092" s="64">
        <v>36831</v>
      </c>
      <c r="AF6092" s="68" t="s">
        <v>1107</v>
      </c>
      <c r="AG6092" s="66" t="s">
        <v>1110</v>
      </c>
      <c r="AH6092" s="67">
        <v>3.8475000000000001</v>
      </c>
      <c r="AI6092" s="68" t="s">
        <v>2254</v>
      </c>
      <c r="AJ6092" s="67">
        <v>0</v>
      </c>
      <c r="AK6092" s="69">
        <v>150000</v>
      </c>
    </row>
    <row r="6093" spans="30:37" ht="11.25" x14ac:dyDescent="0.2">
      <c r="AD6093" s="63">
        <v>36668</v>
      </c>
      <c r="AE6093" s="64">
        <v>36831</v>
      </c>
      <c r="AF6093" s="68" t="s">
        <v>1107</v>
      </c>
      <c r="AG6093" s="66" t="s">
        <v>1111</v>
      </c>
      <c r="AH6093" s="67">
        <v>3.8475000000000001</v>
      </c>
      <c r="AI6093" s="68" t="s">
        <v>2254</v>
      </c>
      <c r="AJ6093" s="67">
        <v>0</v>
      </c>
      <c r="AK6093" s="69">
        <v>150000</v>
      </c>
    </row>
    <row r="6094" spans="30:37" ht="11.25" x14ac:dyDescent="0.2">
      <c r="AD6094" s="63">
        <v>36668</v>
      </c>
      <c r="AE6094" s="64">
        <v>36831</v>
      </c>
      <c r="AF6094" s="68" t="s">
        <v>1107</v>
      </c>
      <c r="AG6094" s="66" t="s">
        <v>1112</v>
      </c>
      <c r="AH6094" s="67">
        <v>3.8475000000000001</v>
      </c>
      <c r="AI6094" s="68" t="s">
        <v>2254</v>
      </c>
      <c r="AJ6094" s="67">
        <v>0</v>
      </c>
      <c r="AK6094" s="69">
        <v>150000</v>
      </c>
    </row>
    <row r="6095" spans="30:37" ht="11.25" x14ac:dyDescent="0.2">
      <c r="AD6095" s="63">
        <v>36669</v>
      </c>
      <c r="AE6095" s="64">
        <v>36831</v>
      </c>
      <c r="AF6095" s="68" t="s">
        <v>1115</v>
      </c>
      <c r="AG6095" s="66" t="s">
        <v>1332</v>
      </c>
      <c r="AH6095" s="67">
        <v>3.93</v>
      </c>
      <c r="AI6095" s="68" t="s">
        <v>2254</v>
      </c>
      <c r="AJ6095" s="67">
        <v>0</v>
      </c>
      <c r="AK6095" s="69">
        <v>-750000</v>
      </c>
    </row>
    <row r="6096" spans="30:37" ht="11.25" x14ac:dyDescent="0.2">
      <c r="AD6096" s="63">
        <v>36669</v>
      </c>
      <c r="AE6096" s="64">
        <v>36831</v>
      </c>
      <c r="AF6096" s="68" t="s">
        <v>1115</v>
      </c>
      <c r="AG6096" s="66" t="s">
        <v>1331</v>
      </c>
      <c r="AH6096" s="67">
        <v>3.8875000000000002</v>
      </c>
      <c r="AI6096" s="68" t="s">
        <v>2254</v>
      </c>
      <c r="AJ6096" s="67">
        <v>0</v>
      </c>
      <c r="AK6096" s="69">
        <v>-150000</v>
      </c>
    </row>
    <row r="6097" spans="30:37" ht="11.25" x14ac:dyDescent="0.2">
      <c r="AD6097" s="63">
        <v>36670</v>
      </c>
      <c r="AE6097" s="64">
        <v>36831</v>
      </c>
      <c r="AF6097" s="68" t="s">
        <v>1333</v>
      </c>
      <c r="AG6097" s="66" t="s">
        <v>1337</v>
      </c>
      <c r="AH6097" s="67">
        <v>4.0350000000000001</v>
      </c>
      <c r="AI6097" s="68" t="s">
        <v>2254</v>
      </c>
      <c r="AJ6097" s="67">
        <v>0</v>
      </c>
      <c r="AK6097" s="69">
        <v>-1250000</v>
      </c>
    </row>
    <row r="6098" spans="30:37" ht="11.25" x14ac:dyDescent="0.2">
      <c r="AD6098" s="63">
        <v>36671</v>
      </c>
      <c r="AE6098" s="64">
        <v>36831</v>
      </c>
      <c r="AF6098" s="68" t="s">
        <v>1338</v>
      </c>
      <c r="AG6098" s="66" t="s">
        <v>1378</v>
      </c>
      <c r="AH6098" s="67">
        <v>4.2300000000000004</v>
      </c>
      <c r="AI6098" s="68" t="s">
        <v>2254</v>
      </c>
      <c r="AJ6098" s="67">
        <v>0</v>
      </c>
      <c r="AK6098" s="69">
        <v>-850000</v>
      </c>
    </row>
    <row r="6099" spans="30:37" ht="11.25" x14ac:dyDescent="0.2">
      <c r="AD6099" s="63">
        <v>36676</v>
      </c>
      <c r="AE6099" s="64">
        <v>36831</v>
      </c>
      <c r="AF6099" s="68" t="s">
        <v>1342</v>
      </c>
      <c r="AG6099" s="66" t="s">
        <v>1343</v>
      </c>
      <c r="AH6099" s="67">
        <v>4.4340000000000002</v>
      </c>
      <c r="AI6099" s="68" t="s">
        <v>2254</v>
      </c>
      <c r="AJ6099" s="67">
        <v>0</v>
      </c>
      <c r="AK6099" s="69">
        <v>-13320</v>
      </c>
    </row>
    <row r="6100" spans="30:37" ht="11.25" x14ac:dyDescent="0.2">
      <c r="AD6100" s="63">
        <v>36696</v>
      </c>
      <c r="AE6100" s="64">
        <v>36831</v>
      </c>
      <c r="AF6100" s="68" t="s">
        <v>1835</v>
      </c>
      <c r="AG6100" s="66" t="s">
        <v>1843</v>
      </c>
      <c r="AH6100" s="67">
        <v>4.2300000000000004</v>
      </c>
      <c r="AI6100" s="68" t="s">
        <v>2254</v>
      </c>
      <c r="AJ6100" s="67">
        <v>0</v>
      </c>
      <c r="AK6100" s="69">
        <v>150000</v>
      </c>
    </row>
    <row r="6101" spans="30:37" ht="11.25" x14ac:dyDescent="0.2">
      <c r="AD6101" s="63">
        <v>36696</v>
      </c>
      <c r="AE6101" s="64">
        <v>36831</v>
      </c>
      <c r="AF6101" s="68" t="s">
        <v>1835</v>
      </c>
      <c r="AG6101" s="66" t="s">
        <v>1844</v>
      </c>
      <c r="AH6101" s="67">
        <v>4.2300000000000004</v>
      </c>
      <c r="AI6101" s="68" t="s">
        <v>2254</v>
      </c>
      <c r="AJ6101" s="67">
        <v>0</v>
      </c>
      <c r="AK6101" s="69">
        <v>150000</v>
      </c>
    </row>
    <row r="6102" spans="30:37" ht="11.25" x14ac:dyDescent="0.2">
      <c r="AD6102" s="63">
        <v>36696</v>
      </c>
      <c r="AE6102" s="64">
        <v>36831</v>
      </c>
      <c r="AF6102" s="68" t="s">
        <v>1835</v>
      </c>
      <c r="AG6102" s="66" t="s">
        <v>1845</v>
      </c>
      <c r="AH6102" s="67">
        <v>4.25</v>
      </c>
      <c r="AI6102" s="68" t="s">
        <v>2254</v>
      </c>
      <c r="AJ6102" s="67">
        <v>0</v>
      </c>
      <c r="AK6102" s="69">
        <v>150000</v>
      </c>
    </row>
    <row r="6103" spans="30:37" ht="11.25" x14ac:dyDescent="0.2">
      <c r="AD6103" s="63">
        <v>36696</v>
      </c>
      <c r="AE6103" s="64">
        <v>36831</v>
      </c>
      <c r="AF6103" s="68" t="s">
        <v>1835</v>
      </c>
      <c r="AG6103" s="66" t="s">
        <v>1846</v>
      </c>
      <c r="AH6103" s="67">
        <v>4.26</v>
      </c>
      <c r="AI6103" s="68" t="s">
        <v>2254</v>
      </c>
      <c r="AJ6103" s="67">
        <v>0</v>
      </c>
      <c r="AK6103" s="69">
        <v>-150000</v>
      </c>
    </row>
    <row r="6104" spans="30:37" ht="11.25" x14ac:dyDescent="0.2">
      <c r="AD6104" s="63">
        <v>36696</v>
      </c>
      <c r="AE6104" s="64">
        <v>36831</v>
      </c>
      <c r="AF6104" s="68" t="s">
        <v>1835</v>
      </c>
      <c r="AG6104" s="66" t="s">
        <v>1847</v>
      </c>
      <c r="AH6104" s="67">
        <v>4.125</v>
      </c>
      <c r="AI6104" s="68" t="s">
        <v>2254</v>
      </c>
      <c r="AJ6104" s="67">
        <v>0</v>
      </c>
      <c r="AK6104" s="69">
        <v>-150000</v>
      </c>
    </row>
    <row r="6105" spans="30:37" ht="11.25" x14ac:dyDescent="0.2">
      <c r="AD6105" s="63">
        <v>36696</v>
      </c>
      <c r="AE6105" s="64">
        <v>36831</v>
      </c>
      <c r="AF6105" s="68" t="s">
        <v>1835</v>
      </c>
      <c r="AG6105" s="66" t="s">
        <v>1848</v>
      </c>
      <c r="AH6105" s="67">
        <v>4.12</v>
      </c>
      <c r="AI6105" s="68" t="s">
        <v>2254</v>
      </c>
      <c r="AJ6105" s="67">
        <v>0</v>
      </c>
      <c r="AK6105" s="69">
        <v>-150000</v>
      </c>
    </row>
    <row r="6106" spans="30:37" ht="11.25" x14ac:dyDescent="0.2">
      <c r="AD6106" s="63">
        <v>36704</v>
      </c>
      <c r="AE6106" s="64">
        <v>36831</v>
      </c>
      <c r="AF6106" s="68" t="s">
        <v>1887</v>
      </c>
      <c r="AG6106" s="66" t="s">
        <v>1888</v>
      </c>
      <c r="AH6106" s="74">
        <v>4.5999999999999996</v>
      </c>
      <c r="AI6106" s="68" t="s">
        <v>2254</v>
      </c>
      <c r="AJ6106" s="67">
        <v>0</v>
      </c>
      <c r="AK6106" s="69">
        <v>-120128</v>
      </c>
    </row>
    <row r="6107" spans="30:37" ht="11.25" x14ac:dyDescent="0.2">
      <c r="AD6107" s="63">
        <v>36756</v>
      </c>
      <c r="AE6107" s="64">
        <v>36831</v>
      </c>
      <c r="AF6107" s="68" t="s">
        <v>2678</v>
      </c>
      <c r="AG6107" s="66" t="s">
        <v>2688</v>
      </c>
      <c r="AH6107" s="74">
        <v>4.4000000000000004</v>
      </c>
      <c r="AI6107" s="68" t="s">
        <v>2254</v>
      </c>
      <c r="AJ6107" s="67">
        <v>0</v>
      </c>
      <c r="AK6107" s="69">
        <v>150000</v>
      </c>
    </row>
    <row r="6108" spans="30:37" ht="11.25" x14ac:dyDescent="0.2">
      <c r="AD6108" s="63">
        <v>36756</v>
      </c>
      <c r="AE6108" s="64">
        <v>36831</v>
      </c>
      <c r="AF6108" s="68" t="s">
        <v>2678</v>
      </c>
      <c r="AG6108" s="66" t="s">
        <v>2689</v>
      </c>
      <c r="AH6108" s="74">
        <v>4.4249999999999998</v>
      </c>
      <c r="AI6108" s="68" t="s">
        <v>2254</v>
      </c>
      <c r="AJ6108" s="67">
        <v>0</v>
      </c>
      <c r="AK6108" s="69">
        <v>150000</v>
      </c>
    </row>
    <row r="6109" spans="30:37" ht="11.25" x14ac:dyDescent="0.2">
      <c r="AD6109" s="63">
        <v>36756</v>
      </c>
      <c r="AE6109" s="64">
        <v>36831</v>
      </c>
      <c r="AF6109" s="68" t="s">
        <v>2678</v>
      </c>
      <c r="AG6109" s="66" t="s">
        <v>2690</v>
      </c>
      <c r="AH6109" s="74">
        <v>4.42</v>
      </c>
      <c r="AI6109" s="68" t="s">
        <v>2254</v>
      </c>
      <c r="AJ6109" s="67">
        <v>0</v>
      </c>
      <c r="AK6109" s="69">
        <v>150000</v>
      </c>
    </row>
    <row r="6110" spans="30:37" ht="11.25" x14ac:dyDescent="0.2">
      <c r="AD6110" s="63">
        <v>36756</v>
      </c>
      <c r="AE6110" s="64">
        <v>36831</v>
      </c>
      <c r="AF6110" s="68" t="s">
        <v>2678</v>
      </c>
      <c r="AG6110" s="66" t="s">
        <v>2691</v>
      </c>
      <c r="AH6110" s="74">
        <v>4.43</v>
      </c>
      <c r="AI6110" s="68" t="s">
        <v>2254</v>
      </c>
      <c r="AJ6110" s="67">
        <v>0</v>
      </c>
      <c r="AK6110" s="69">
        <v>150000</v>
      </c>
    </row>
    <row r="6111" spans="30:37" ht="11.25" x14ac:dyDescent="0.2">
      <c r="AD6111" s="63">
        <v>36756</v>
      </c>
      <c r="AE6111" s="64">
        <v>36831</v>
      </c>
      <c r="AF6111" s="68" t="s">
        <v>2678</v>
      </c>
      <c r="AG6111" s="66" t="s">
        <v>2692</v>
      </c>
      <c r="AH6111" s="74">
        <v>4.375</v>
      </c>
      <c r="AI6111" s="68" t="s">
        <v>2254</v>
      </c>
      <c r="AJ6111" s="67">
        <v>0</v>
      </c>
      <c r="AK6111" s="69">
        <v>150000</v>
      </c>
    </row>
    <row r="6112" spans="30:37" ht="11.25" x14ac:dyDescent="0.2">
      <c r="AD6112" s="63">
        <v>36760</v>
      </c>
      <c r="AE6112" s="64">
        <v>36831</v>
      </c>
      <c r="AF6112" s="68" t="s">
        <v>5579</v>
      </c>
      <c r="AG6112" s="66" t="s">
        <v>5604</v>
      </c>
      <c r="AH6112" s="74">
        <v>4.47</v>
      </c>
      <c r="AI6112" s="68" t="s">
        <v>2254</v>
      </c>
      <c r="AJ6112" s="67">
        <v>0</v>
      </c>
      <c r="AK6112" s="69">
        <v>150000</v>
      </c>
    </row>
    <row r="6113" spans="30:37" ht="11.25" x14ac:dyDescent="0.2">
      <c r="AD6113" s="63">
        <v>36760</v>
      </c>
      <c r="AE6113" s="64">
        <v>36831</v>
      </c>
      <c r="AF6113" s="68" t="s">
        <v>5579</v>
      </c>
      <c r="AG6113" s="66" t="s">
        <v>5605</v>
      </c>
      <c r="AH6113" s="74">
        <v>4.4850000000000003</v>
      </c>
      <c r="AI6113" s="68" t="s">
        <v>2254</v>
      </c>
      <c r="AJ6113" s="67">
        <v>0</v>
      </c>
      <c r="AK6113" s="69">
        <v>150000</v>
      </c>
    </row>
    <row r="6114" spans="30:37" ht="11.25" x14ac:dyDescent="0.2">
      <c r="AD6114" s="63">
        <v>36768</v>
      </c>
      <c r="AE6114" s="64">
        <v>36831</v>
      </c>
      <c r="AF6114" s="68" t="s">
        <v>2150</v>
      </c>
      <c r="AG6114" s="66" t="s">
        <v>2169</v>
      </c>
      <c r="AH6114" s="74">
        <v>4.58</v>
      </c>
      <c r="AI6114" s="68" t="s">
        <v>2254</v>
      </c>
      <c r="AJ6114" s="67">
        <v>0</v>
      </c>
      <c r="AK6114" s="69">
        <v>150000</v>
      </c>
    </row>
    <row r="6115" spans="30:37" ht="11.25" x14ac:dyDescent="0.2">
      <c r="AD6115" s="63">
        <v>36769</v>
      </c>
      <c r="AE6115" s="64">
        <v>36831</v>
      </c>
      <c r="AF6115" s="68" t="s">
        <v>1303</v>
      </c>
      <c r="AG6115" s="66" t="s">
        <v>1311</v>
      </c>
      <c r="AH6115" s="74">
        <v>4.74</v>
      </c>
      <c r="AI6115" s="68" t="s">
        <v>2254</v>
      </c>
      <c r="AJ6115" s="67">
        <v>0</v>
      </c>
      <c r="AK6115" s="69">
        <v>150000</v>
      </c>
    </row>
    <row r="6116" spans="30:37" ht="11.25" x14ac:dyDescent="0.2">
      <c r="AD6116" s="63">
        <v>36775</v>
      </c>
      <c r="AE6116" s="64">
        <v>36831</v>
      </c>
      <c r="AF6116" s="68" t="s">
        <v>4066</v>
      </c>
      <c r="AG6116" s="66" t="s">
        <v>4078</v>
      </c>
      <c r="AH6116" s="74">
        <v>5.01</v>
      </c>
      <c r="AI6116" s="68" t="s">
        <v>2254</v>
      </c>
      <c r="AJ6116" s="67">
        <v>0</v>
      </c>
      <c r="AK6116" s="69">
        <v>150000</v>
      </c>
    </row>
    <row r="6117" spans="30:37" ht="11.25" x14ac:dyDescent="0.2">
      <c r="AD6117" s="63">
        <v>36775</v>
      </c>
      <c r="AE6117" s="64">
        <v>36831</v>
      </c>
      <c r="AF6117" s="68" t="s">
        <v>4066</v>
      </c>
      <c r="AG6117" s="66" t="s">
        <v>4079</v>
      </c>
      <c r="AH6117" s="74">
        <v>5.0199999999999996</v>
      </c>
      <c r="AI6117" s="68" t="s">
        <v>2254</v>
      </c>
      <c r="AJ6117" s="67">
        <v>0</v>
      </c>
      <c r="AK6117" s="69">
        <v>150000</v>
      </c>
    </row>
    <row r="6118" spans="30:37" ht="11.25" x14ac:dyDescent="0.2">
      <c r="AD6118" s="63">
        <v>36775</v>
      </c>
      <c r="AE6118" s="64">
        <v>36831</v>
      </c>
      <c r="AF6118" s="68" t="s">
        <v>4066</v>
      </c>
      <c r="AG6118" s="66" t="s">
        <v>3192</v>
      </c>
      <c r="AH6118" s="74">
        <v>5.0810000000000004</v>
      </c>
      <c r="AI6118" s="68" t="s">
        <v>2254</v>
      </c>
      <c r="AJ6118" s="67">
        <v>0</v>
      </c>
      <c r="AK6118" s="69">
        <v>-4662575</v>
      </c>
    </row>
    <row r="6119" spans="30:37" ht="11.25" x14ac:dyDescent="0.2">
      <c r="AD6119" s="63">
        <v>36781</v>
      </c>
      <c r="AE6119" s="64">
        <v>36831</v>
      </c>
      <c r="AF6119" s="68" t="s">
        <v>15</v>
      </c>
      <c r="AG6119" s="66" t="s">
        <v>28</v>
      </c>
      <c r="AH6119" s="74">
        <v>5</v>
      </c>
      <c r="AI6119" s="68" t="s">
        <v>2254</v>
      </c>
      <c r="AJ6119" s="67">
        <v>0</v>
      </c>
      <c r="AK6119" s="69">
        <v>150000</v>
      </c>
    </row>
    <row r="6120" spans="30:37" ht="11.25" x14ac:dyDescent="0.2">
      <c r="AD6120" s="63">
        <v>36781</v>
      </c>
      <c r="AE6120" s="64">
        <v>36831</v>
      </c>
      <c r="AF6120" s="68" t="s">
        <v>15</v>
      </c>
      <c r="AG6120" s="66" t="s">
        <v>29</v>
      </c>
      <c r="AH6120" s="74">
        <v>5.0199999999999996</v>
      </c>
      <c r="AI6120" s="68" t="s">
        <v>2254</v>
      </c>
      <c r="AJ6120" s="67">
        <v>0</v>
      </c>
      <c r="AK6120" s="69">
        <v>150000</v>
      </c>
    </row>
    <row r="6121" spans="30:37" ht="11.25" x14ac:dyDescent="0.2">
      <c r="AD6121" s="63">
        <v>36781</v>
      </c>
      <c r="AE6121" s="64">
        <v>36831</v>
      </c>
      <c r="AF6121" s="68" t="s">
        <v>15</v>
      </c>
      <c r="AG6121" s="66" t="s">
        <v>30</v>
      </c>
      <c r="AH6121" s="74">
        <v>5.0549999999999997</v>
      </c>
      <c r="AI6121" s="68" t="s">
        <v>2254</v>
      </c>
      <c r="AJ6121" s="67">
        <v>0</v>
      </c>
      <c r="AK6121" s="69">
        <v>150000</v>
      </c>
    </row>
    <row r="6122" spans="30:37" ht="11.25" x14ac:dyDescent="0.2">
      <c r="AD6122" s="63">
        <v>36783</v>
      </c>
      <c r="AE6122" s="64">
        <v>36831</v>
      </c>
      <c r="AF6122" s="68" t="s">
        <v>2427</v>
      </c>
      <c r="AG6122" s="66" t="s">
        <v>2451</v>
      </c>
      <c r="AH6122" s="74">
        <v>5.2050000000000001</v>
      </c>
      <c r="AI6122" s="68" t="s">
        <v>2254</v>
      </c>
      <c r="AJ6122" s="67">
        <v>0</v>
      </c>
      <c r="AK6122" s="69">
        <v>150000</v>
      </c>
    </row>
    <row r="6123" spans="30:37" ht="11.25" x14ac:dyDescent="0.2">
      <c r="AD6123" s="63">
        <v>36783</v>
      </c>
      <c r="AE6123" s="64">
        <v>36831</v>
      </c>
      <c r="AF6123" s="68" t="s">
        <v>2427</v>
      </c>
      <c r="AG6123" s="66" t="s">
        <v>2452</v>
      </c>
      <c r="AH6123" s="74">
        <v>5.21</v>
      </c>
      <c r="AI6123" s="68" t="s">
        <v>2254</v>
      </c>
      <c r="AJ6123" s="67">
        <v>0</v>
      </c>
      <c r="AK6123" s="69">
        <v>150000</v>
      </c>
    </row>
    <row r="6124" spans="30:37" ht="11.25" x14ac:dyDescent="0.2">
      <c r="AD6124" s="63">
        <v>36783</v>
      </c>
      <c r="AE6124" s="64">
        <v>36831</v>
      </c>
      <c r="AF6124" s="68" t="s">
        <v>2427</v>
      </c>
      <c r="AG6124" s="66" t="s">
        <v>2453</v>
      </c>
      <c r="AH6124" s="74">
        <v>5.21</v>
      </c>
      <c r="AI6124" s="68" t="s">
        <v>2254</v>
      </c>
      <c r="AJ6124" s="67">
        <v>0</v>
      </c>
      <c r="AK6124" s="69">
        <v>150000</v>
      </c>
    </row>
    <row r="6125" spans="30:37" ht="11.25" x14ac:dyDescent="0.2">
      <c r="AD6125" s="63">
        <v>36783</v>
      </c>
      <c r="AE6125" s="64">
        <v>36831</v>
      </c>
      <c r="AF6125" s="68" t="s">
        <v>2427</v>
      </c>
      <c r="AG6125" s="66" t="s">
        <v>2454</v>
      </c>
      <c r="AH6125" s="74">
        <v>5.2050000000000001</v>
      </c>
      <c r="AI6125" s="68" t="s">
        <v>2254</v>
      </c>
      <c r="AJ6125" s="67">
        <v>0</v>
      </c>
      <c r="AK6125" s="69">
        <v>150000</v>
      </c>
    </row>
    <row r="6126" spans="30:37" ht="11.25" x14ac:dyDescent="0.2">
      <c r="AD6126" s="63">
        <v>36784</v>
      </c>
      <c r="AE6126" s="64">
        <v>36831</v>
      </c>
      <c r="AF6126" s="68" t="s">
        <v>1476</v>
      </c>
      <c r="AG6126" s="66" t="s">
        <v>1496</v>
      </c>
      <c r="AH6126" s="74">
        <v>5.3975</v>
      </c>
      <c r="AI6126" s="68" t="s">
        <v>2254</v>
      </c>
      <c r="AJ6126" s="67">
        <v>0</v>
      </c>
      <c r="AK6126" s="69">
        <v>450000</v>
      </c>
    </row>
    <row r="6127" spans="30:37" ht="11.25" x14ac:dyDescent="0.2">
      <c r="AD6127" s="63">
        <v>36784</v>
      </c>
      <c r="AE6127" s="64">
        <v>36831</v>
      </c>
      <c r="AF6127" s="68" t="s">
        <v>1476</v>
      </c>
      <c r="AG6127" s="66" t="s">
        <v>1497</v>
      </c>
      <c r="AH6127" s="74">
        <v>5.2750000000000004</v>
      </c>
      <c r="AI6127" s="68" t="s">
        <v>2254</v>
      </c>
      <c r="AJ6127" s="67">
        <v>0</v>
      </c>
      <c r="AK6127" s="69">
        <v>150000</v>
      </c>
    </row>
    <row r="6128" spans="30:37" ht="11.25" x14ac:dyDescent="0.2">
      <c r="AD6128" s="63">
        <v>36787</v>
      </c>
      <c r="AE6128" s="64">
        <v>36831</v>
      </c>
      <c r="AF6128" s="68" t="s">
        <v>4894</v>
      </c>
      <c r="AG6128" s="66" t="s">
        <v>4899</v>
      </c>
      <c r="AH6128" s="74">
        <v>5.39</v>
      </c>
      <c r="AI6128" s="68" t="s">
        <v>2254</v>
      </c>
      <c r="AJ6128" s="67">
        <v>0</v>
      </c>
      <c r="AK6128" s="69">
        <v>-1000000</v>
      </c>
    </row>
    <row r="6129" spans="30:37" ht="11.25" x14ac:dyDescent="0.2">
      <c r="AD6129" s="63">
        <v>36787</v>
      </c>
      <c r="AE6129" s="64">
        <v>36831</v>
      </c>
      <c r="AF6129" s="68" t="s">
        <v>4894</v>
      </c>
      <c r="AG6129" s="66" t="s">
        <v>4900</v>
      </c>
      <c r="AH6129" s="74">
        <v>5.3624999999999998</v>
      </c>
      <c r="AI6129" s="68" t="s">
        <v>2254</v>
      </c>
      <c r="AJ6129" s="67">
        <v>0</v>
      </c>
      <c r="AK6129" s="69">
        <v>-450000</v>
      </c>
    </row>
    <row r="6130" spans="30:37" ht="11.25" x14ac:dyDescent="0.2">
      <c r="AD6130" s="63">
        <v>36787</v>
      </c>
      <c r="AE6130" s="64">
        <v>36831</v>
      </c>
      <c r="AF6130" s="68" t="s">
        <v>4894</v>
      </c>
      <c r="AG6130" s="66" t="s">
        <v>4901</v>
      </c>
      <c r="AH6130" s="74">
        <v>5.3624999999999998</v>
      </c>
      <c r="AI6130" s="68" t="s">
        <v>2254</v>
      </c>
      <c r="AJ6130" s="67">
        <v>0</v>
      </c>
      <c r="AK6130" s="69">
        <v>-300000</v>
      </c>
    </row>
    <row r="6131" spans="30:37" ht="11.25" x14ac:dyDescent="0.2">
      <c r="AD6131" s="63">
        <v>36787</v>
      </c>
      <c r="AE6131" s="64">
        <v>36831</v>
      </c>
      <c r="AF6131" s="68" t="s">
        <v>4894</v>
      </c>
      <c r="AG6131" s="66" t="s">
        <v>4902</v>
      </c>
      <c r="AH6131" s="74">
        <v>5.3574999999999999</v>
      </c>
      <c r="AI6131" s="68" t="s">
        <v>2254</v>
      </c>
      <c r="AJ6131" s="67">
        <v>0</v>
      </c>
      <c r="AK6131" s="69">
        <v>-300000</v>
      </c>
    </row>
    <row r="6132" spans="30:37" ht="11.25" x14ac:dyDescent="0.2">
      <c r="AD6132" s="63">
        <v>36790</v>
      </c>
      <c r="AE6132" s="64">
        <v>36831</v>
      </c>
      <c r="AF6132" s="68" t="s">
        <v>2543</v>
      </c>
      <c r="AG6132" s="66" t="s">
        <v>2549</v>
      </c>
      <c r="AH6132" s="74">
        <v>5.4</v>
      </c>
      <c r="AI6132" s="68" t="s">
        <v>2254</v>
      </c>
      <c r="AJ6132" s="67">
        <v>0</v>
      </c>
      <c r="AK6132" s="69">
        <v>-300000</v>
      </c>
    </row>
    <row r="6133" spans="30:37" ht="11.25" x14ac:dyDescent="0.2">
      <c r="AD6133" s="63">
        <v>36790</v>
      </c>
      <c r="AE6133" s="64">
        <v>36831</v>
      </c>
      <c r="AF6133" s="68" t="s">
        <v>2543</v>
      </c>
      <c r="AG6133" s="66" t="s">
        <v>2550</v>
      </c>
      <c r="AH6133" s="74">
        <v>5.4</v>
      </c>
      <c r="AI6133" s="68" t="s">
        <v>2254</v>
      </c>
      <c r="AJ6133" s="67">
        <v>0</v>
      </c>
      <c r="AK6133" s="69">
        <v>-1000000</v>
      </c>
    </row>
    <row r="6134" spans="30:37" ht="11.25" x14ac:dyDescent="0.2">
      <c r="AD6134" s="63">
        <v>36791</v>
      </c>
      <c r="AE6134" s="64">
        <v>36831</v>
      </c>
      <c r="AF6134" s="68" t="s">
        <v>171</v>
      </c>
      <c r="AG6134" s="66" t="s">
        <v>187</v>
      </c>
      <c r="AH6134" s="74">
        <v>5.33</v>
      </c>
      <c r="AI6134" s="68" t="s">
        <v>2254</v>
      </c>
      <c r="AJ6134" s="67">
        <v>0</v>
      </c>
      <c r="AK6134" s="69">
        <v>-1000000</v>
      </c>
    </row>
    <row r="6135" spans="30:37" ht="11.25" x14ac:dyDescent="0.2">
      <c r="AD6135" s="63">
        <v>36791</v>
      </c>
      <c r="AE6135" s="64">
        <v>36831</v>
      </c>
      <c r="AF6135" s="68" t="s">
        <v>171</v>
      </c>
      <c r="AG6135" s="66" t="s">
        <v>188</v>
      </c>
      <c r="AH6135" s="74">
        <v>5.2549999999999999</v>
      </c>
      <c r="AI6135" s="68" t="s">
        <v>2254</v>
      </c>
      <c r="AJ6135" s="67">
        <v>0</v>
      </c>
      <c r="AK6135" s="69">
        <v>-300000</v>
      </c>
    </row>
    <row r="6136" spans="30:37" ht="11.25" x14ac:dyDescent="0.2">
      <c r="AD6136" s="63">
        <v>36791</v>
      </c>
      <c r="AE6136" s="64">
        <v>36831</v>
      </c>
      <c r="AF6136" s="68" t="s">
        <v>171</v>
      </c>
      <c r="AG6136" s="66" t="s">
        <v>189</v>
      </c>
      <c r="AH6136" s="74">
        <v>5.31</v>
      </c>
      <c r="AI6136" s="68" t="s">
        <v>2254</v>
      </c>
      <c r="AJ6136" s="67">
        <v>0</v>
      </c>
      <c r="AK6136" s="69">
        <v>-300000</v>
      </c>
    </row>
    <row r="6137" spans="30:37" ht="11.25" x14ac:dyDescent="0.2">
      <c r="AD6137" s="63">
        <v>36791</v>
      </c>
      <c r="AE6137" s="64">
        <v>36831</v>
      </c>
      <c r="AF6137" s="68" t="s">
        <v>171</v>
      </c>
      <c r="AG6137" s="66" t="s">
        <v>190</v>
      </c>
      <c r="AH6137" s="74">
        <v>5.33</v>
      </c>
      <c r="AI6137" s="68" t="s">
        <v>2254</v>
      </c>
      <c r="AJ6137" s="67">
        <v>0</v>
      </c>
      <c r="AK6137" s="69">
        <v>-300000</v>
      </c>
    </row>
    <row r="6138" spans="30:37" ht="11.25" x14ac:dyDescent="0.2">
      <c r="AD6138" s="63">
        <v>36791</v>
      </c>
      <c r="AE6138" s="64">
        <v>36831</v>
      </c>
      <c r="AF6138" s="68" t="s">
        <v>171</v>
      </c>
      <c r="AG6138" s="66" t="s">
        <v>191</v>
      </c>
      <c r="AH6138" s="74">
        <v>5.3475000000000001</v>
      </c>
      <c r="AI6138" s="68" t="s">
        <v>2254</v>
      </c>
      <c r="AJ6138" s="67">
        <v>0</v>
      </c>
      <c r="AK6138" s="69">
        <v>-300000</v>
      </c>
    </row>
    <row r="6139" spans="30:37" ht="11.25" x14ac:dyDescent="0.2">
      <c r="AD6139" s="63">
        <v>36791</v>
      </c>
      <c r="AE6139" s="64">
        <v>36831</v>
      </c>
      <c r="AF6139" s="68" t="s">
        <v>171</v>
      </c>
      <c r="AG6139" s="66" t="s">
        <v>192</v>
      </c>
      <c r="AH6139" s="74">
        <v>5.36</v>
      </c>
      <c r="AI6139" s="68" t="s">
        <v>2254</v>
      </c>
      <c r="AJ6139" s="67">
        <v>0</v>
      </c>
      <c r="AK6139" s="69">
        <v>-300000</v>
      </c>
    </row>
    <row r="6140" spans="30:37" ht="11.25" x14ac:dyDescent="0.2">
      <c r="AD6140" s="63">
        <v>36791</v>
      </c>
      <c r="AE6140" s="64">
        <v>36831</v>
      </c>
      <c r="AF6140" s="68" t="s">
        <v>171</v>
      </c>
      <c r="AG6140" s="66" t="s">
        <v>193</v>
      </c>
      <c r="AH6140" s="74">
        <v>5.38</v>
      </c>
      <c r="AI6140" s="68" t="s">
        <v>2254</v>
      </c>
      <c r="AJ6140" s="67">
        <v>0</v>
      </c>
      <c r="AK6140" s="69">
        <v>-300000</v>
      </c>
    </row>
    <row r="6141" spans="30:37" ht="11.25" x14ac:dyDescent="0.2">
      <c r="AD6141" s="63">
        <v>36791</v>
      </c>
      <c r="AE6141" s="64">
        <v>36831</v>
      </c>
      <c r="AF6141" s="68" t="s">
        <v>171</v>
      </c>
      <c r="AG6141" s="66" t="s">
        <v>194</v>
      </c>
      <c r="AH6141" s="74">
        <v>5.3849999999999998</v>
      </c>
      <c r="AI6141" s="68" t="s">
        <v>2254</v>
      </c>
      <c r="AJ6141" s="67">
        <v>0</v>
      </c>
      <c r="AK6141" s="69">
        <v>-300000</v>
      </c>
    </row>
    <row r="6142" spans="30:37" ht="11.25" x14ac:dyDescent="0.2">
      <c r="AD6142" s="63">
        <v>36791</v>
      </c>
      <c r="AE6142" s="64">
        <v>36831</v>
      </c>
      <c r="AF6142" s="68" t="s">
        <v>171</v>
      </c>
      <c r="AG6142" s="66" t="s">
        <v>222</v>
      </c>
      <c r="AH6142" s="74">
        <v>5.39</v>
      </c>
      <c r="AI6142" s="68" t="s">
        <v>2254</v>
      </c>
      <c r="AJ6142" s="67">
        <v>0</v>
      </c>
      <c r="AK6142" s="69">
        <v>-300000</v>
      </c>
    </row>
    <row r="6143" spans="30:37" ht="11.25" x14ac:dyDescent="0.2">
      <c r="AD6143" s="63">
        <v>36791</v>
      </c>
      <c r="AE6143" s="64">
        <v>36831</v>
      </c>
      <c r="AF6143" s="68" t="s">
        <v>171</v>
      </c>
      <c r="AG6143" s="66" t="s">
        <v>223</v>
      </c>
      <c r="AH6143" s="74">
        <v>5.4</v>
      </c>
      <c r="AI6143" s="68" t="s">
        <v>2254</v>
      </c>
      <c r="AJ6143" s="67">
        <v>0</v>
      </c>
      <c r="AK6143" s="69">
        <v>-300000</v>
      </c>
    </row>
    <row r="6144" spans="30:37" ht="11.25" x14ac:dyDescent="0.2">
      <c r="AD6144" s="63">
        <v>36791</v>
      </c>
      <c r="AE6144" s="64">
        <v>36831</v>
      </c>
      <c r="AF6144" s="68" t="s">
        <v>171</v>
      </c>
      <c r="AG6144" s="66" t="s">
        <v>224</v>
      </c>
      <c r="AH6144" s="74">
        <v>5.41</v>
      </c>
      <c r="AI6144" s="68" t="s">
        <v>2254</v>
      </c>
      <c r="AJ6144" s="67">
        <v>0</v>
      </c>
      <c r="AK6144" s="69">
        <v>-300000</v>
      </c>
    </row>
    <row r="6145" spans="30:37" ht="11.25" x14ac:dyDescent="0.2">
      <c r="AD6145" s="63">
        <v>36791</v>
      </c>
      <c r="AE6145" s="64">
        <v>36831</v>
      </c>
      <c r="AF6145" s="68" t="s">
        <v>171</v>
      </c>
      <c r="AG6145" s="66" t="s">
        <v>225</v>
      </c>
      <c r="AH6145" s="74">
        <v>5.415</v>
      </c>
      <c r="AI6145" s="68" t="s">
        <v>2254</v>
      </c>
      <c r="AJ6145" s="67">
        <v>0</v>
      </c>
      <c r="AK6145" s="69">
        <v>-300000</v>
      </c>
    </row>
    <row r="6146" spans="30:37" ht="11.25" x14ac:dyDescent="0.2">
      <c r="AD6146" s="63">
        <v>36791</v>
      </c>
      <c r="AE6146" s="64">
        <v>36831</v>
      </c>
      <c r="AF6146" s="68" t="s">
        <v>171</v>
      </c>
      <c r="AG6146" s="66" t="s">
        <v>226</v>
      </c>
      <c r="AH6146" s="74">
        <v>5.42</v>
      </c>
      <c r="AI6146" s="68" t="s">
        <v>2254</v>
      </c>
      <c r="AJ6146" s="67">
        <v>0</v>
      </c>
      <c r="AK6146" s="69">
        <v>-300000</v>
      </c>
    </row>
    <row r="6147" spans="30:37" ht="11.25" x14ac:dyDescent="0.2">
      <c r="AD6147" s="63">
        <v>36791</v>
      </c>
      <c r="AE6147" s="64">
        <v>36831</v>
      </c>
      <c r="AF6147" s="68" t="s">
        <v>171</v>
      </c>
      <c r="AG6147" s="66" t="s">
        <v>227</v>
      </c>
      <c r="AH6147" s="74">
        <v>5.28</v>
      </c>
      <c r="AI6147" s="68" t="s">
        <v>2254</v>
      </c>
      <c r="AJ6147" s="67">
        <v>0</v>
      </c>
      <c r="AK6147" s="69">
        <v>-150000</v>
      </c>
    </row>
    <row r="6148" spans="30:37" ht="11.25" x14ac:dyDescent="0.2">
      <c r="AD6148" s="63">
        <v>36791</v>
      </c>
      <c r="AE6148" s="64">
        <v>36831</v>
      </c>
      <c r="AF6148" s="68" t="s">
        <v>171</v>
      </c>
      <c r="AG6148" s="66" t="s">
        <v>228</v>
      </c>
      <c r="AH6148" s="74">
        <v>5.2850000000000001</v>
      </c>
      <c r="AI6148" s="68" t="s">
        <v>2254</v>
      </c>
      <c r="AJ6148" s="67">
        <v>0</v>
      </c>
      <c r="AK6148" s="69">
        <v>-150000</v>
      </c>
    </row>
    <row r="6149" spans="30:37" ht="11.25" x14ac:dyDescent="0.2">
      <c r="AD6149" s="63">
        <v>36791</v>
      </c>
      <c r="AE6149" s="64">
        <v>36831</v>
      </c>
      <c r="AF6149" s="68" t="s">
        <v>171</v>
      </c>
      <c r="AG6149" s="66" t="s">
        <v>258</v>
      </c>
      <c r="AH6149" s="74">
        <v>5.4050000000000002</v>
      </c>
      <c r="AI6149" s="68" t="s">
        <v>2254</v>
      </c>
      <c r="AJ6149" s="67">
        <v>0</v>
      </c>
      <c r="AK6149" s="69">
        <v>-150000</v>
      </c>
    </row>
    <row r="6150" spans="30:37" ht="11.25" x14ac:dyDescent="0.2">
      <c r="AD6150" s="63">
        <v>36791</v>
      </c>
      <c r="AE6150" s="64">
        <v>36831</v>
      </c>
      <c r="AF6150" s="68" t="s">
        <v>171</v>
      </c>
      <c r="AG6150" s="66" t="s">
        <v>259</v>
      </c>
      <c r="AH6150" s="74">
        <v>5.42</v>
      </c>
      <c r="AI6150" s="68" t="s">
        <v>2254</v>
      </c>
      <c r="AJ6150" s="67">
        <v>0</v>
      </c>
      <c r="AK6150" s="69">
        <v>-150000</v>
      </c>
    </row>
    <row r="6151" spans="30:37" ht="11.25" x14ac:dyDescent="0.2">
      <c r="AD6151" s="63">
        <v>36791</v>
      </c>
      <c r="AE6151" s="64">
        <v>36831</v>
      </c>
      <c r="AF6151" s="68" t="s">
        <v>171</v>
      </c>
      <c r="AG6151" s="66" t="s">
        <v>260</v>
      </c>
      <c r="AH6151" s="74">
        <v>5.4249999999999998</v>
      </c>
      <c r="AI6151" s="68" t="s">
        <v>2254</v>
      </c>
      <c r="AJ6151" s="67">
        <v>0</v>
      </c>
      <c r="AK6151" s="69">
        <v>-150000</v>
      </c>
    </row>
    <row r="6152" spans="30:37" ht="11.25" x14ac:dyDescent="0.2">
      <c r="AD6152" s="63">
        <v>36795</v>
      </c>
      <c r="AE6152" s="64">
        <v>36831</v>
      </c>
      <c r="AF6152" s="68" t="s">
        <v>938</v>
      </c>
      <c r="AG6152" s="66" t="s">
        <v>1012</v>
      </c>
      <c r="AH6152" s="74">
        <v>5.4649999999999999</v>
      </c>
      <c r="AI6152" s="68" t="s">
        <v>2254</v>
      </c>
      <c r="AJ6152" s="67">
        <v>0</v>
      </c>
      <c r="AK6152" s="69">
        <v>-750000</v>
      </c>
    </row>
    <row r="6153" spans="30:37" ht="11.25" x14ac:dyDescent="0.2">
      <c r="AD6153" s="63">
        <v>36795</v>
      </c>
      <c r="AE6153" s="64">
        <v>36831</v>
      </c>
      <c r="AF6153" s="68" t="s">
        <v>938</v>
      </c>
      <c r="AG6153" s="66" t="s">
        <v>1013</v>
      </c>
      <c r="AH6153" s="74">
        <v>5.4749999999999996</v>
      </c>
      <c r="AI6153" s="68" t="s">
        <v>2254</v>
      </c>
      <c r="AJ6153" s="67">
        <v>0</v>
      </c>
      <c r="AK6153" s="69">
        <v>-750000</v>
      </c>
    </row>
    <row r="6154" spans="30:37" ht="11.25" x14ac:dyDescent="0.2">
      <c r="AD6154" s="63">
        <v>36795</v>
      </c>
      <c r="AE6154" s="64">
        <v>36831</v>
      </c>
      <c r="AF6154" s="68" t="s">
        <v>938</v>
      </c>
      <c r="AG6154" s="66" t="s">
        <v>1014</v>
      </c>
      <c r="AH6154" s="74">
        <v>5.48</v>
      </c>
      <c r="AI6154" s="68" t="s">
        <v>2254</v>
      </c>
      <c r="AJ6154" s="67">
        <v>0</v>
      </c>
      <c r="AK6154" s="69">
        <v>-450000</v>
      </c>
    </row>
    <row r="6155" spans="30:37" ht="11.25" x14ac:dyDescent="0.2">
      <c r="AD6155" s="63">
        <v>36795</v>
      </c>
      <c r="AE6155" s="64">
        <v>36831</v>
      </c>
      <c r="AF6155" s="68" t="s">
        <v>938</v>
      </c>
      <c r="AG6155" s="66" t="s">
        <v>1015</v>
      </c>
      <c r="AH6155" s="74">
        <v>5.3949999999999996</v>
      </c>
      <c r="AI6155" s="68" t="s">
        <v>2254</v>
      </c>
      <c r="AJ6155" s="67">
        <v>0</v>
      </c>
      <c r="AK6155" s="69">
        <v>150000</v>
      </c>
    </row>
    <row r="6156" spans="30:37" ht="11.25" x14ac:dyDescent="0.2">
      <c r="AD6156" s="63">
        <v>36795</v>
      </c>
      <c r="AE6156" s="64">
        <v>36831</v>
      </c>
      <c r="AF6156" s="68" t="s">
        <v>938</v>
      </c>
      <c r="AG6156" s="66" t="s">
        <v>1016</v>
      </c>
      <c r="AH6156" s="74">
        <v>5.4349999999999996</v>
      </c>
      <c r="AI6156" s="68" t="s">
        <v>2254</v>
      </c>
      <c r="AJ6156" s="67">
        <v>0</v>
      </c>
      <c r="AK6156" s="69">
        <v>150000</v>
      </c>
    </row>
    <row r="6157" spans="30:37" ht="11.25" x14ac:dyDescent="0.2">
      <c r="AD6157" s="63">
        <v>36795</v>
      </c>
      <c r="AE6157" s="64">
        <v>36831</v>
      </c>
      <c r="AF6157" s="68" t="s">
        <v>938</v>
      </c>
      <c r="AG6157" s="66" t="s">
        <v>1017</v>
      </c>
      <c r="AH6157" s="74">
        <v>5.53</v>
      </c>
      <c r="AI6157" s="68" t="s">
        <v>2254</v>
      </c>
      <c r="AJ6157" s="67">
        <v>0</v>
      </c>
      <c r="AK6157" s="69">
        <v>150000</v>
      </c>
    </row>
    <row r="6158" spans="30:37" ht="11.25" x14ac:dyDescent="0.2">
      <c r="AD6158" s="63">
        <v>36795</v>
      </c>
      <c r="AE6158" s="64">
        <v>36831</v>
      </c>
      <c r="AF6158" s="68" t="s">
        <v>938</v>
      </c>
      <c r="AG6158" s="66" t="s">
        <v>1018</v>
      </c>
      <c r="AH6158" s="74">
        <v>5.5149999999999997</v>
      </c>
      <c r="AI6158" s="68" t="s">
        <v>2254</v>
      </c>
      <c r="AJ6158" s="67">
        <v>0</v>
      </c>
      <c r="AK6158" s="69">
        <v>450000</v>
      </c>
    </row>
    <row r="6159" spans="30:37" ht="11.25" x14ac:dyDescent="0.2">
      <c r="AD6159" s="63">
        <v>36795</v>
      </c>
      <c r="AE6159" s="64">
        <v>36831</v>
      </c>
      <c r="AF6159" s="68" t="s">
        <v>938</v>
      </c>
      <c r="AG6159" s="66" t="s">
        <v>1019</v>
      </c>
      <c r="AH6159" s="74">
        <v>5.5449999999999999</v>
      </c>
      <c r="AI6159" s="68" t="s">
        <v>2254</v>
      </c>
      <c r="AJ6159" s="67">
        <v>0</v>
      </c>
      <c r="AK6159" s="69">
        <v>450000</v>
      </c>
    </row>
    <row r="6160" spans="30:37" ht="11.25" x14ac:dyDescent="0.2">
      <c r="AD6160" s="63">
        <v>36795</v>
      </c>
      <c r="AE6160" s="64">
        <v>36831</v>
      </c>
      <c r="AF6160" s="68" t="s">
        <v>938</v>
      </c>
      <c r="AG6160" s="66" t="s">
        <v>1020</v>
      </c>
      <c r="AH6160" s="74">
        <v>5.5449999999999999</v>
      </c>
      <c r="AI6160" s="68" t="s">
        <v>2254</v>
      </c>
      <c r="AJ6160" s="67">
        <v>0</v>
      </c>
      <c r="AK6160" s="69">
        <v>450000</v>
      </c>
    </row>
    <row r="6161" spans="30:37" ht="11.25" x14ac:dyDescent="0.2">
      <c r="AD6161" s="63">
        <v>36795</v>
      </c>
      <c r="AE6161" s="64">
        <v>36831</v>
      </c>
      <c r="AF6161" s="68" t="s">
        <v>938</v>
      </c>
      <c r="AG6161" s="66" t="s">
        <v>1021</v>
      </c>
      <c r="AH6161" s="74">
        <v>5.56</v>
      </c>
      <c r="AI6161" s="68" t="s">
        <v>2254</v>
      </c>
      <c r="AJ6161" s="67">
        <v>0</v>
      </c>
      <c r="AK6161" s="69">
        <v>450000</v>
      </c>
    </row>
    <row r="6162" spans="30:37" ht="11.25" x14ac:dyDescent="0.2">
      <c r="AD6162" s="63">
        <v>36795</v>
      </c>
      <c r="AE6162" s="64">
        <v>36831</v>
      </c>
      <c r="AF6162" s="68" t="s">
        <v>938</v>
      </c>
      <c r="AG6162" s="66" t="s">
        <v>1022</v>
      </c>
      <c r="AH6162" s="74">
        <v>5.4850000000000003</v>
      </c>
      <c r="AI6162" s="68" t="s">
        <v>2254</v>
      </c>
      <c r="AJ6162" s="67">
        <v>0</v>
      </c>
      <c r="AK6162" s="69">
        <v>-450000</v>
      </c>
    </row>
    <row r="6163" spans="30:37" ht="11.25" x14ac:dyDescent="0.2">
      <c r="AD6163" s="63">
        <v>36796</v>
      </c>
      <c r="AE6163" s="64">
        <v>36831</v>
      </c>
      <c r="AF6163" s="68" t="s">
        <v>5494</v>
      </c>
      <c r="AG6163" s="66" t="s">
        <v>5513</v>
      </c>
      <c r="AH6163" s="74">
        <v>5.45</v>
      </c>
      <c r="AI6163" s="68" t="s">
        <v>2254</v>
      </c>
      <c r="AJ6163" s="67">
        <v>0</v>
      </c>
      <c r="AK6163" s="69">
        <v>-900000</v>
      </c>
    </row>
    <row r="6164" spans="30:37" ht="11.25" x14ac:dyDescent="0.2">
      <c r="AD6164" s="63">
        <v>36796</v>
      </c>
      <c r="AE6164" s="64">
        <v>36831</v>
      </c>
      <c r="AF6164" s="68" t="s">
        <v>5494</v>
      </c>
      <c r="AG6164" s="66" t="s">
        <v>5514</v>
      </c>
      <c r="AH6164" s="74">
        <v>5.43</v>
      </c>
      <c r="AI6164" s="68" t="s">
        <v>2254</v>
      </c>
      <c r="AJ6164" s="67">
        <v>0</v>
      </c>
      <c r="AK6164" s="69">
        <v>1000000</v>
      </c>
    </row>
    <row r="6165" spans="30:37" ht="11.25" x14ac:dyDescent="0.2">
      <c r="AD6165" s="63">
        <v>36796</v>
      </c>
      <c r="AE6165" s="64">
        <v>36831</v>
      </c>
      <c r="AF6165" s="68" t="s">
        <v>5494</v>
      </c>
      <c r="AG6165" s="66" t="s">
        <v>5515</v>
      </c>
      <c r="AH6165" s="74">
        <v>5.44</v>
      </c>
      <c r="AI6165" s="68" t="s">
        <v>2254</v>
      </c>
      <c r="AJ6165" s="67">
        <v>0</v>
      </c>
      <c r="AK6165" s="69">
        <v>900000</v>
      </c>
    </row>
    <row r="6166" spans="30:37" ht="11.25" x14ac:dyDescent="0.2">
      <c r="AD6166" s="63">
        <v>36796</v>
      </c>
      <c r="AE6166" s="64">
        <v>36831</v>
      </c>
      <c r="AF6166" s="68" t="s">
        <v>5494</v>
      </c>
      <c r="AG6166" s="66" t="s">
        <v>5516</v>
      </c>
      <c r="AH6166" s="74">
        <v>5.46</v>
      </c>
      <c r="AI6166" s="68" t="s">
        <v>2254</v>
      </c>
      <c r="AJ6166" s="67">
        <v>0</v>
      </c>
      <c r="AK6166" s="69">
        <v>600000</v>
      </c>
    </row>
    <row r="6167" spans="30:37" ht="11.25" x14ac:dyDescent="0.2">
      <c r="AD6167" s="63">
        <v>36796</v>
      </c>
      <c r="AE6167" s="64">
        <v>36831</v>
      </c>
      <c r="AF6167" s="68" t="s">
        <v>5494</v>
      </c>
      <c r="AG6167" s="66" t="s">
        <v>5517</v>
      </c>
      <c r="AH6167" s="74">
        <v>5.4450000000000003</v>
      </c>
      <c r="AI6167" s="68" t="s">
        <v>2254</v>
      </c>
      <c r="AJ6167" s="67">
        <v>0</v>
      </c>
      <c r="AK6167" s="69">
        <v>1000000</v>
      </c>
    </row>
    <row r="6168" spans="30:37" ht="11.25" x14ac:dyDescent="0.2">
      <c r="AD6168" s="63">
        <v>36796</v>
      </c>
      <c r="AE6168" s="64">
        <v>36831</v>
      </c>
      <c r="AF6168" s="68" t="s">
        <v>5494</v>
      </c>
      <c r="AG6168" s="66" t="s">
        <v>5518</v>
      </c>
      <c r="AH6168" s="74">
        <v>5.4574999999999996</v>
      </c>
      <c r="AI6168" s="68" t="s">
        <v>2254</v>
      </c>
      <c r="AJ6168" s="67">
        <v>0</v>
      </c>
      <c r="AK6168" s="69">
        <v>150000</v>
      </c>
    </row>
    <row r="6169" spans="30:37" ht="11.25" x14ac:dyDescent="0.2">
      <c r="AD6169" s="63">
        <v>36796</v>
      </c>
      <c r="AE6169" s="64">
        <v>36831</v>
      </c>
      <c r="AF6169" s="68" t="s">
        <v>5494</v>
      </c>
      <c r="AG6169" s="66" t="s">
        <v>5519</v>
      </c>
      <c r="AH6169" s="74">
        <v>5.4450000000000003</v>
      </c>
      <c r="AI6169" s="68" t="s">
        <v>2254</v>
      </c>
      <c r="AJ6169" s="67">
        <v>0</v>
      </c>
      <c r="AK6169" s="69">
        <v>450000</v>
      </c>
    </row>
    <row r="6170" spans="30:37" ht="11.25" x14ac:dyDescent="0.2">
      <c r="AD6170" s="63">
        <v>36796</v>
      </c>
      <c r="AE6170" s="64">
        <v>36831</v>
      </c>
      <c r="AF6170" s="68" t="s">
        <v>5494</v>
      </c>
      <c r="AG6170" s="66" t="s">
        <v>5520</v>
      </c>
      <c r="AH6170" s="74">
        <v>5.45</v>
      </c>
      <c r="AI6170" s="68" t="s">
        <v>2254</v>
      </c>
      <c r="AJ6170" s="67">
        <v>0</v>
      </c>
      <c r="AK6170" s="69">
        <v>450000</v>
      </c>
    </row>
    <row r="6171" spans="30:37" ht="11.25" x14ac:dyDescent="0.2">
      <c r="AD6171" s="63">
        <v>36796</v>
      </c>
      <c r="AE6171" s="64">
        <v>36831</v>
      </c>
      <c r="AF6171" s="68" t="s">
        <v>5494</v>
      </c>
      <c r="AG6171" s="66" t="s">
        <v>5521</v>
      </c>
      <c r="AH6171" s="74">
        <v>5.47</v>
      </c>
      <c r="AI6171" s="68" t="s">
        <v>2254</v>
      </c>
      <c r="AJ6171" s="67">
        <v>0</v>
      </c>
      <c r="AK6171" s="69">
        <v>150000</v>
      </c>
    </row>
    <row r="6172" spans="30:37" ht="11.25" x14ac:dyDescent="0.2">
      <c r="AD6172" s="63">
        <v>36796</v>
      </c>
      <c r="AE6172" s="64">
        <v>36831</v>
      </c>
      <c r="AF6172" s="68" t="s">
        <v>5494</v>
      </c>
      <c r="AG6172" s="66" t="s">
        <v>5522</v>
      </c>
      <c r="AH6172" s="74">
        <v>5.48</v>
      </c>
      <c r="AI6172" s="68" t="s">
        <v>2254</v>
      </c>
      <c r="AJ6172" s="67">
        <v>0</v>
      </c>
      <c r="AK6172" s="69">
        <v>-450000</v>
      </c>
    </row>
    <row r="6173" spans="30:37" ht="11.25" x14ac:dyDescent="0.2">
      <c r="AD6173" s="63">
        <v>36796</v>
      </c>
      <c r="AE6173" s="64">
        <v>36831</v>
      </c>
      <c r="AF6173" s="68" t="s">
        <v>5494</v>
      </c>
      <c r="AG6173" s="66" t="s">
        <v>5523</v>
      </c>
      <c r="AH6173" s="74">
        <v>5.5</v>
      </c>
      <c r="AI6173" s="68" t="s">
        <v>2254</v>
      </c>
      <c r="AJ6173" s="67">
        <v>0</v>
      </c>
      <c r="AK6173" s="69">
        <v>-450000</v>
      </c>
    </row>
    <row r="6174" spans="30:37" ht="11.25" x14ac:dyDescent="0.2">
      <c r="AD6174" s="63">
        <v>36796</v>
      </c>
      <c r="AE6174" s="64">
        <v>36831</v>
      </c>
      <c r="AF6174" s="68" t="s">
        <v>5494</v>
      </c>
      <c r="AG6174" s="66" t="s">
        <v>5524</v>
      </c>
      <c r="AH6174" s="74">
        <v>5.51</v>
      </c>
      <c r="AI6174" s="68" t="s">
        <v>2254</v>
      </c>
      <c r="AJ6174" s="67">
        <v>0</v>
      </c>
      <c r="AK6174" s="69">
        <v>-150000</v>
      </c>
    </row>
    <row r="6175" spans="30:37" ht="11.25" x14ac:dyDescent="0.2">
      <c r="AD6175" s="63">
        <v>36796</v>
      </c>
      <c r="AE6175" s="64">
        <v>36831</v>
      </c>
      <c r="AF6175" s="68" t="s">
        <v>5494</v>
      </c>
      <c r="AG6175" s="66" t="s">
        <v>5525</v>
      </c>
      <c r="AH6175" s="74">
        <v>5.5075000000000003</v>
      </c>
      <c r="AI6175" s="68" t="s">
        <v>2254</v>
      </c>
      <c r="AJ6175" s="67">
        <v>0</v>
      </c>
      <c r="AK6175" s="69">
        <v>-300000</v>
      </c>
    </row>
    <row r="6176" spans="30:37" ht="11.25" x14ac:dyDescent="0.2">
      <c r="AD6176" s="63">
        <v>36796</v>
      </c>
      <c r="AE6176" s="64">
        <v>36831</v>
      </c>
      <c r="AF6176" s="68" t="s">
        <v>5494</v>
      </c>
      <c r="AG6176" s="66" t="s">
        <v>5526</v>
      </c>
      <c r="AH6176" s="74">
        <v>5.5075000000000003</v>
      </c>
      <c r="AI6176" s="68" t="s">
        <v>2254</v>
      </c>
      <c r="AJ6176" s="67">
        <v>0</v>
      </c>
      <c r="AK6176" s="69">
        <v>-600000</v>
      </c>
    </row>
    <row r="6177" spans="30:37" ht="11.25" x14ac:dyDescent="0.2">
      <c r="AD6177" s="63">
        <v>36796</v>
      </c>
      <c r="AE6177" s="64">
        <v>36831</v>
      </c>
      <c r="AF6177" s="68" t="s">
        <v>5494</v>
      </c>
      <c r="AG6177" s="66" t="s">
        <v>5527</v>
      </c>
      <c r="AH6177" s="74">
        <v>5.5049999999999999</v>
      </c>
      <c r="AI6177" s="68" t="s">
        <v>2254</v>
      </c>
      <c r="AJ6177" s="67">
        <v>0</v>
      </c>
      <c r="AK6177" s="69">
        <v>-450000</v>
      </c>
    </row>
    <row r="6178" spans="30:37" ht="11.25" x14ac:dyDescent="0.2">
      <c r="AD6178" s="63">
        <v>36796</v>
      </c>
      <c r="AE6178" s="64">
        <v>36831</v>
      </c>
      <c r="AF6178" s="68" t="s">
        <v>5494</v>
      </c>
      <c r="AG6178" s="66" t="s">
        <v>5528</v>
      </c>
      <c r="AH6178" s="74">
        <v>5.4974999999999996</v>
      </c>
      <c r="AI6178" s="68" t="s">
        <v>2254</v>
      </c>
      <c r="AJ6178" s="67">
        <v>0</v>
      </c>
      <c r="AK6178" s="69">
        <v>-450000</v>
      </c>
    </row>
    <row r="6179" spans="30:37" ht="11.25" x14ac:dyDescent="0.2">
      <c r="AD6179" s="63">
        <v>36796</v>
      </c>
      <c r="AE6179" s="64">
        <v>36831</v>
      </c>
      <c r="AF6179" s="68" t="s">
        <v>5494</v>
      </c>
      <c r="AG6179" s="66" t="s">
        <v>5529</v>
      </c>
      <c r="AH6179" s="74">
        <v>5.5025000000000004</v>
      </c>
      <c r="AI6179" s="68" t="s">
        <v>2254</v>
      </c>
      <c r="AJ6179" s="67">
        <v>0</v>
      </c>
      <c r="AK6179" s="69">
        <v>-450000</v>
      </c>
    </row>
    <row r="6180" spans="30:37" ht="11.25" x14ac:dyDescent="0.2">
      <c r="AD6180" s="63">
        <v>36796</v>
      </c>
      <c r="AE6180" s="64">
        <v>36831</v>
      </c>
      <c r="AF6180" s="68" t="s">
        <v>5494</v>
      </c>
      <c r="AG6180" s="66" t="s">
        <v>5530</v>
      </c>
      <c r="AH6180" s="74">
        <v>5.53</v>
      </c>
      <c r="AI6180" s="68" t="s">
        <v>2254</v>
      </c>
      <c r="AJ6180" s="67">
        <v>0</v>
      </c>
      <c r="AK6180" s="69">
        <v>-450000</v>
      </c>
    </row>
    <row r="6181" spans="30:37" ht="11.25" x14ac:dyDescent="0.2">
      <c r="AD6181" s="63">
        <v>36796</v>
      </c>
      <c r="AE6181" s="64">
        <v>36831</v>
      </c>
      <c r="AF6181" s="68" t="s">
        <v>5494</v>
      </c>
      <c r="AG6181" s="66" t="s">
        <v>5531</v>
      </c>
      <c r="AH6181" s="74">
        <v>5.39</v>
      </c>
      <c r="AI6181" s="68" t="s">
        <v>2254</v>
      </c>
      <c r="AJ6181" s="67">
        <v>0</v>
      </c>
      <c r="AK6181" s="69">
        <v>150000</v>
      </c>
    </row>
    <row r="6182" spans="30:37" ht="11.25" x14ac:dyDescent="0.2">
      <c r="AD6182" s="63">
        <v>36796</v>
      </c>
      <c r="AE6182" s="64">
        <v>36831</v>
      </c>
      <c r="AF6182" s="68" t="s">
        <v>5494</v>
      </c>
      <c r="AG6182" s="66" t="s">
        <v>5532</v>
      </c>
      <c r="AH6182" s="74">
        <v>5.3849999999999998</v>
      </c>
      <c r="AI6182" s="68" t="s">
        <v>2254</v>
      </c>
      <c r="AJ6182" s="67">
        <v>0</v>
      </c>
      <c r="AK6182" s="69">
        <v>150000</v>
      </c>
    </row>
    <row r="6183" spans="30:37" ht="11.25" x14ac:dyDescent="0.2">
      <c r="AD6183" s="63">
        <v>36796</v>
      </c>
      <c r="AE6183" s="64">
        <v>36831</v>
      </c>
      <c r="AF6183" s="68" t="s">
        <v>5494</v>
      </c>
      <c r="AG6183" s="66" t="s">
        <v>5533</v>
      </c>
      <c r="AH6183" s="74">
        <v>5.4349999999999996</v>
      </c>
      <c r="AI6183" s="68" t="s">
        <v>2254</v>
      </c>
      <c r="AJ6183" s="67">
        <v>0</v>
      </c>
      <c r="AK6183" s="69">
        <v>150000</v>
      </c>
    </row>
    <row r="6184" spans="30:37" ht="11.25" x14ac:dyDescent="0.2">
      <c r="AD6184" s="63">
        <v>36797</v>
      </c>
      <c r="AE6184" s="64">
        <v>36831</v>
      </c>
      <c r="AF6184" s="68" t="s">
        <v>2998</v>
      </c>
      <c r="AG6184" s="66" t="s">
        <v>2999</v>
      </c>
      <c r="AH6184" s="74">
        <v>5.36</v>
      </c>
      <c r="AI6184" s="68" t="s">
        <v>2254</v>
      </c>
      <c r="AJ6184" s="67">
        <v>0</v>
      </c>
      <c r="AK6184" s="69">
        <v>-2000000</v>
      </c>
    </row>
    <row r="6185" spans="30:37" ht="11.25" x14ac:dyDescent="0.2">
      <c r="AD6185" s="63">
        <v>36797</v>
      </c>
      <c r="AE6185" s="64">
        <v>36831</v>
      </c>
      <c r="AF6185" s="68" t="s">
        <v>2998</v>
      </c>
      <c r="AG6185" s="66" t="s">
        <v>3000</v>
      </c>
      <c r="AH6185" s="74">
        <v>5.3650000000000002</v>
      </c>
      <c r="AI6185" s="68" t="s">
        <v>2254</v>
      </c>
      <c r="AJ6185" s="67">
        <v>0</v>
      </c>
      <c r="AK6185" s="69">
        <v>-450000</v>
      </c>
    </row>
    <row r="6186" spans="30:37" ht="11.25" x14ac:dyDescent="0.2">
      <c r="AD6186" s="63">
        <v>36797</v>
      </c>
      <c r="AE6186" s="64">
        <v>36831</v>
      </c>
      <c r="AF6186" s="68" t="s">
        <v>2998</v>
      </c>
      <c r="AG6186" s="66" t="s">
        <v>3029</v>
      </c>
      <c r="AH6186" s="74">
        <v>5.37</v>
      </c>
      <c r="AI6186" s="68" t="s">
        <v>2254</v>
      </c>
      <c r="AJ6186" s="67">
        <v>0</v>
      </c>
      <c r="AK6186" s="69">
        <v>-450000</v>
      </c>
    </row>
    <row r="6187" spans="30:37" ht="11.25" x14ac:dyDescent="0.2">
      <c r="AD6187" s="63">
        <v>36797</v>
      </c>
      <c r="AE6187" s="64">
        <v>36831</v>
      </c>
      <c r="AF6187" s="68" t="s">
        <v>2998</v>
      </c>
      <c r="AG6187" s="66" t="s">
        <v>3030</v>
      </c>
      <c r="AH6187" s="74">
        <v>5.3</v>
      </c>
      <c r="AI6187" s="68" t="s">
        <v>2254</v>
      </c>
      <c r="AJ6187" s="67">
        <v>0</v>
      </c>
      <c r="AK6187" s="69">
        <v>75000</v>
      </c>
    </row>
    <row r="6188" spans="30:37" ht="11.25" x14ac:dyDescent="0.2">
      <c r="AD6188" s="63">
        <v>36797</v>
      </c>
      <c r="AE6188" s="64">
        <v>36831</v>
      </c>
      <c r="AF6188" s="68" t="s">
        <v>2998</v>
      </c>
      <c r="AG6188" s="66" t="s">
        <v>3049</v>
      </c>
      <c r="AH6188" s="74">
        <v>5.33</v>
      </c>
      <c r="AI6188" s="68" t="s">
        <v>2254</v>
      </c>
      <c r="AJ6188" s="67">
        <v>0</v>
      </c>
      <c r="AK6188" s="69">
        <v>150000</v>
      </c>
    </row>
    <row r="6189" spans="30:37" ht="11.25" x14ac:dyDescent="0.2">
      <c r="AD6189" s="63">
        <v>36797</v>
      </c>
      <c r="AE6189" s="64">
        <v>36831</v>
      </c>
      <c r="AF6189" s="68" t="s">
        <v>2998</v>
      </c>
      <c r="AG6189" s="66" t="s">
        <v>3050</v>
      </c>
      <c r="AH6189" s="74">
        <v>5.34</v>
      </c>
      <c r="AI6189" s="68" t="s">
        <v>2254</v>
      </c>
      <c r="AJ6189" s="67">
        <v>0</v>
      </c>
      <c r="AK6189" s="69">
        <v>150000</v>
      </c>
    </row>
    <row r="6190" spans="30:37" ht="11.25" x14ac:dyDescent="0.2">
      <c r="AD6190" s="63">
        <v>36797</v>
      </c>
      <c r="AE6190" s="64">
        <v>36831</v>
      </c>
      <c r="AF6190" s="68" t="s">
        <v>2998</v>
      </c>
      <c r="AG6190" s="66" t="s">
        <v>3051</v>
      </c>
      <c r="AH6190" s="74">
        <v>5.3449999999999998</v>
      </c>
      <c r="AI6190" s="68" t="s">
        <v>2254</v>
      </c>
      <c r="AJ6190" s="67">
        <v>0</v>
      </c>
      <c r="AK6190" s="69">
        <v>150000</v>
      </c>
    </row>
    <row r="6191" spans="30:37" ht="11.25" x14ac:dyDescent="0.2">
      <c r="AD6191" s="63">
        <v>36797</v>
      </c>
      <c r="AE6191" s="64">
        <v>36831</v>
      </c>
      <c r="AF6191" s="68" t="s">
        <v>2998</v>
      </c>
      <c r="AG6191" s="66" t="s">
        <v>3052</v>
      </c>
      <c r="AH6191" s="74">
        <v>5.28</v>
      </c>
      <c r="AI6191" s="68" t="s">
        <v>2254</v>
      </c>
      <c r="AJ6191" s="67">
        <v>0</v>
      </c>
      <c r="AK6191" s="69">
        <v>225000</v>
      </c>
    </row>
    <row r="6192" spans="30:37" ht="11.25" x14ac:dyDescent="0.2">
      <c r="AD6192" s="63">
        <v>36797</v>
      </c>
      <c r="AE6192" s="64">
        <v>36831</v>
      </c>
      <c r="AF6192" s="68" t="s">
        <v>2998</v>
      </c>
      <c r="AG6192" s="66" t="s">
        <v>3053</v>
      </c>
      <c r="AH6192" s="74">
        <v>5.38</v>
      </c>
      <c r="AI6192" s="68" t="s">
        <v>2254</v>
      </c>
      <c r="AJ6192" s="67">
        <v>0</v>
      </c>
      <c r="AK6192" s="69">
        <v>300000</v>
      </c>
    </row>
    <row r="6193" spans="30:37" ht="11.25" x14ac:dyDescent="0.2">
      <c r="AD6193" s="63">
        <v>36797</v>
      </c>
      <c r="AE6193" s="64">
        <v>36831</v>
      </c>
      <c r="AF6193" s="68" t="s">
        <v>2998</v>
      </c>
      <c r="AG6193" s="66" t="s">
        <v>3054</v>
      </c>
      <c r="AH6193" s="74">
        <v>5.335</v>
      </c>
      <c r="AI6193" s="68" t="s">
        <v>2254</v>
      </c>
      <c r="AJ6193" s="67">
        <v>0</v>
      </c>
      <c r="AK6193" s="69">
        <v>450000</v>
      </c>
    </row>
    <row r="6194" spans="30:37" ht="11.25" x14ac:dyDescent="0.2">
      <c r="AD6194" s="63">
        <v>36797</v>
      </c>
      <c r="AE6194" s="64">
        <v>36831</v>
      </c>
      <c r="AF6194" s="68" t="s">
        <v>2998</v>
      </c>
      <c r="AG6194" s="66" t="s">
        <v>3055</v>
      </c>
      <c r="AH6194" s="74">
        <v>5.375</v>
      </c>
      <c r="AI6194" s="68" t="s">
        <v>2254</v>
      </c>
      <c r="AJ6194" s="67">
        <v>0</v>
      </c>
      <c r="AK6194" s="69">
        <v>450000</v>
      </c>
    </row>
    <row r="6195" spans="30:37" ht="11.25" x14ac:dyDescent="0.2">
      <c r="AD6195" s="63">
        <v>36797</v>
      </c>
      <c r="AE6195" s="64">
        <v>36831</v>
      </c>
      <c r="AF6195" s="68" t="s">
        <v>2998</v>
      </c>
      <c r="AG6195" s="66" t="s">
        <v>3056</v>
      </c>
      <c r="AH6195" s="74">
        <v>5.4249999999999998</v>
      </c>
      <c r="AI6195" s="68" t="s">
        <v>2254</v>
      </c>
      <c r="AJ6195" s="67">
        <v>0</v>
      </c>
      <c r="AK6195" s="69">
        <v>450000</v>
      </c>
    </row>
    <row r="6196" spans="30:37" ht="11.25" x14ac:dyDescent="0.2">
      <c r="AD6196" s="63">
        <v>36797</v>
      </c>
      <c r="AE6196" s="64">
        <v>36831</v>
      </c>
      <c r="AF6196" s="68" t="s">
        <v>2998</v>
      </c>
      <c r="AG6196" s="66" t="s">
        <v>3057</v>
      </c>
      <c r="AH6196" s="74">
        <v>5.16</v>
      </c>
      <c r="AI6196" s="68" t="s">
        <v>2254</v>
      </c>
      <c r="AJ6196" s="67">
        <v>0</v>
      </c>
      <c r="AK6196" s="69">
        <v>1000000</v>
      </c>
    </row>
    <row r="6197" spans="30:37" ht="11.25" x14ac:dyDescent="0.2">
      <c r="AD6197" s="63">
        <v>36797</v>
      </c>
      <c r="AE6197" s="64">
        <v>36831</v>
      </c>
      <c r="AF6197" s="68" t="s">
        <v>2998</v>
      </c>
      <c r="AG6197" s="66" t="s">
        <v>3058</v>
      </c>
      <c r="AH6197" s="74">
        <v>5.1349999999999998</v>
      </c>
      <c r="AI6197" s="68" t="s">
        <v>2254</v>
      </c>
      <c r="AJ6197" s="67">
        <v>0</v>
      </c>
      <c r="AK6197" s="69">
        <v>2000000</v>
      </c>
    </row>
    <row r="6198" spans="30:37" ht="11.25" x14ac:dyDescent="0.2">
      <c r="AD6198" s="63">
        <v>36798</v>
      </c>
      <c r="AE6198" s="64">
        <v>36831</v>
      </c>
      <c r="AF6198" s="68" t="s">
        <v>1637</v>
      </c>
      <c r="AG6198" s="66" t="s">
        <v>1638</v>
      </c>
      <c r="AH6198" s="74">
        <v>5.2249999999999996</v>
      </c>
      <c r="AI6198" s="68" t="s">
        <v>2254</v>
      </c>
      <c r="AJ6198" s="67">
        <v>0</v>
      </c>
      <c r="AK6198" s="69">
        <v>-1000000</v>
      </c>
    </row>
    <row r="6199" spans="30:37" ht="11.25" x14ac:dyDescent="0.2">
      <c r="AD6199" s="63">
        <v>36798</v>
      </c>
      <c r="AE6199" s="64">
        <v>36831</v>
      </c>
      <c r="AF6199" s="68" t="s">
        <v>1637</v>
      </c>
      <c r="AG6199" s="66" t="s">
        <v>1639</v>
      </c>
      <c r="AH6199" s="74">
        <v>5.1950000000000003</v>
      </c>
      <c r="AI6199" s="68" t="s">
        <v>2254</v>
      </c>
      <c r="AJ6199" s="67">
        <v>0</v>
      </c>
      <c r="AK6199" s="69">
        <v>-450000</v>
      </c>
    </row>
    <row r="6200" spans="30:37" ht="11.25" x14ac:dyDescent="0.2">
      <c r="AD6200" s="63">
        <v>36798</v>
      </c>
      <c r="AE6200" s="64">
        <v>36831</v>
      </c>
      <c r="AF6200" s="68" t="s">
        <v>1637</v>
      </c>
      <c r="AG6200" s="66" t="s">
        <v>1640</v>
      </c>
      <c r="AH6200" s="74">
        <v>5.19</v>
      </c>
      <c r="AI6200" s="68" t="s">
        <v>2254</v>
      </c>
      <c r="AJ6200" s="67">
        <v>0</v>
      </c>
      <c r="AK6200" s="69">
        <v>-300000</v>
      </c>
    </row>
    <row r="6201" spans="30:37" ht="11.25" x14ac:dyDescent="0.2">
      <c r="AD6201" s="63">
        <v>36798</v>
      </c>
      <c r="AE6201" s="64">
        <v>36831</v>
      </c>
      <c r="AF6201" s="68" t="s">
        <v>1637</v>
      </c>
      <c r="AG6201" s="66" t="s">
        <v>1641</v>
      </c>
      <c r="AH6201" s="74">
        <v>5.1849999999999996</v>
      </c>
      <c r="AI6201" s="68" t="s">
        <v>2254</v>
      </c>
      <c r="AJ6201" s="67">
        <v>0</v>
      </c>
      <c r="AK6201" s="69">
        <v>-450000</v>
      </c>
    </row>
    <row r="6202" spans="30:37" ht="11.25" x14ac:dyDescent="0.2">
      <c r="AD6202" s="63">
        <v>36798</v>
      </c>
      <c r="AE6202" s="64">
        <v>36831</v>
      </c>
      <c r="AF6202" s="68" t="s">
        <v>1637</v>
      </c>
      <c r="AG6202" s="66" t="s">
        <v>1642</v>
      </c>
      <c r="AH6202" s="74">
        <v>5.16</v>
      </c>
      <c r="AI6202" s="68" t="s">
        <v>2254</v>
      </c>
      <c r="AJ6202" s="67">
        <v>0</v>
      </c>
      <c r="AK6202" s="69">
        <v>450000</v>
      </c>
    </row>
    <row r="6203" spans="30:37" ht="11.25" x14ac:dyDescent="0.2">
      <c r="AD6203" s="63">
        <v>36798</v>
      </c>
      <c r="AE6203" s="64">
        <v>36831</v>
      </c>
      <c r="AF6203" s="68" t="s">
        <v>1637</v>
      </c>
      <c r="AG6203" s="66" t="s">
        <v>1643</v>
      </c>
      <c r="AH6203" s="74">
        <v>5.1550000000000002</v>
      </c>
      <c r="AI6203" s="68" t="s">
        <v>2254</v>
      </c>
      <c r="AJ6203" s="67">
        <v>0</v>
      </c>
      <c r="AK6203" s="69">
        <v>150000</v>
      </c>
    </row>
    <row r="6204" spans="30:37" ht="11.25" x14ac:dyDescent="0.2">
      <c r="AD6204" s="63">
        <v>36798</v>
      </c>
      <c r="AE6204" s="64">
        <v>36831</v>
      </c>
      <c r="AF6204" s="68" t="s">
        <v>1637</v>
      </c>
      <c r="AG6204" s="66" t="s">
        <v>1644</v>
      </c>
      <c r="AH6204" s="74">
        <v>5.1449999999999996</v>
      </c>
      <c r="AI6204" s="68" t="s">
        <v>2254</v>
      </c>
      <c r="AJ6204" s="67">
        <v>0</v>
      </c>
      <c r="AK6204" s="69">
        <v>450000</v>
      </c>
    </row>
    <row r="6205" spans="30:37" ht="11.25" x14ac:dyDescent="0.2">
      <c r="AD6205" s="63">
        <v>36798</v>
      </c>
      <c r="AE6205" s="64">
        <v>36831</v>
      </c>
      <c r="AF6205" s="68" t="s">
        <v>1637</v>
      </c>
      <c r="AG6205" s="66" t="s">
        <v>1645</v>
      </c>
      <c r="AH6205" s="74">
        <v>5.19</v>
      </c>
      <c r="AI6205" s="68" t="s">
        <v>2254</v>
      </c>
      <c r="AJ6205" s="67">
        <v>0</v>
      </c>
      <c r="AK6205" s="69">
        <v>-300000</v>
      </c>
    </row>
    <row r="6206" spans="30:37" ht="11.25" x14ac:dyDescent="0.2">
      <c r="AD6206" s="63">
        <v>36798</v>
      </c>
      <c r="AE6206" s="64">
        <v>36831</v>
      </c>
      <c r="AF6206" s="68" t="s">
        <v>1637</v>
      </c>
      <c r="AG6206" s="66" t="s">
        <v>1646</v>
      </c>
      <c r="AH6206" s="74">
        <v>5.1849999999999996</v>
      </c>
      <c r="AI6206" s="68" t="s">
        <v>2254</v>
      </c>
      <c r="AJ6206" s="67">
        <v>0</v>
      </c>
      <c r="AK6206" s="69">
        <v>-450000</v>
      </c>
    </row>
    <row r="6207" spans="30:37" ht="11.25" x14ac:dyDescent="0.2">
      <c r="AD6207" s="63">
        <v>36798</v>
      </c>
      <c r="AE6207" s="64">
        <v>36831</v>
      </c>
      <c r="AF6207" s="68" t="s">
        <v>1637</v>
      </c>
      <c r="AG6207" s="66" t="s">
        <v>1647</v>
      </c>
      <c r="AH6207" s="74">
        <v>5.19</v>
      </c>
      <c r="AI6207" s="68" t="s">
        <v>2254</v>
      </c>
      <c r="AJ6207" s="67">
        <v>0</v>
      </c>
      <c r="AK6207" s="69">
        <v>-150000</v>
      </c>
    </row>
    <row r="6208" spans="30:37" ht="11.25" x14ac:dyDescent="0.2">
      <c r="AD6208" s="63">
        <v>36798</v>
      </c>
      <c r="AE6208" s="64">
        <v>36831</v>
      </c>
      <c r="AF6208" s="68" t="s">
        <v>1637</v>
      </c>
      <c r="AG6208" s="66" t="s">
        <v>1648</v>
      </c>
      <c r="AH6208" s="74">
        <v>5.17</v>
      </c>
      <c r="AI6208" s="68" t="s">
        <v>2254</v>
      </c>
      <c r="AJ6208" s="67">
        <v>0</v>
      </c>
      <c r="AK6208" s="69">
        <v>-450000</v>
      </c>
    </row>
    <row r="6209" spans="30:37" ht="11.25" x14ac:dyDescent="0.2">
      <c r="AD6209" s="63">
        <v>36798</v>
      </c>
      <c r="AE6209" s="64">
        <v>36831</v>
      </c>
      <c r="AF6209" s="68" t="s">
        <v>1637</v>
      </c>
      <c r="AG6209" s="66" t="s">
        <v>1649</v>
      </c>
      <c r="AH6209" s="74">
        <v>5.165</v>
      </c>
      <c r="AI6209" s="68" t="s">
        <v>2254</v>
      </c>
      <c r="AJ6209" s="67">
        <v>0</v>
      </c>
      <c r="AK6209" s="69">
        <v>-450000</v>
      </c>
    </row>
    <row r="6210" spans="30:37" ht="11.25" x14ac:dyDescent="0.2">
      <c r="AD6210" s="63">
        <v>36798</v>
      </c>
      <c r="AE6210" s="64">
        <v>36831</v>
      </c>
      <c r="AF6210" s="68" t="s">
        <v>1637</v>
      </c>
      <c r="AG6210" s="66" t="s">
        <v>1650</v>
      </c>
      <c r="AH6210" s="74">
        <v>5.16</v>
      </c>
      <c r="AI6210" s="68" t="s">
        <v>2254</v>
      </c>
      <c r="AJ6210" s="67">
        <v>0</v>
      </c>
      <c r="AK6210" s="69">
        <v>-450000</v>
      </c>
    </row>
    <row r="6211" spans="30:37" ht="11.25" x14ac:dyDescent="0.2">
      <c r="AD6211" s="63">
        <v>36798</v>
      </c>
      <c r="AE6211" s="64">
        <v>36831</v>
      </c>
      <c r="AF6211" s="68" t="s">
        <v>1637</v>
      </c>
      <c r="AG6211" s="66" t="s">
        <v>1651</v>
      </c>
      <c r="AH6211" s="74">
        <v>5.13</v>
      </c>
      <c r="AI6211" s="68" t="s">
        <v>2254</v>
      </c>
      <c r="AJ6211" s="67">
        <v>0</v>
      </c>
      <c r="AK6211" s="69">
        <v>-450000</v>
      </c>
    </row>
    <row r="6212" spans="30:37" ht="11.25" x14ac:dyDescent="0.2">
      <c r="AD6212" s="63">
        <v>36798</v>
      </c>
      <c r="AE6212" s="64">
        <v>36831</v>
      </c>
      <c r="AF6212" s="68" t="s">
        <v>1637</v>
      </c>
      <c r="AG6212" s="66" t="s">
        <v>1652</v>
      </c>
      <c r="AH6212" s="74">
        <v>5.1349999999999998</v>
      </c>
      <c r="AI6212" s="68" t="s">
        <v>2254</v>
      </c>
      <c r="AJ6212" s="67">
        <v>0</v>
      </c>
      <c r="AK6212" s="69">
        <v>-150000</v>
      </c>
    </row>
    <row r="6213" spans="30:37" ht="11.25" x14ac:dyDescent="0.2">
      <c r="AD6213" s="63">
        <v>36798</v>
      </c>
      <c r="AE6213" s="64">
        <v>36831</v>
      </c>
      <c r="AF6213" s="68" t="s">
        <v>1637</v>
      </c>
      <c r="AG6213" s="66" t="s">
        <v>1653</v>
      </c>
      <c r="AH6213" s="74">
        <v>5.15</v>
      </c>
      <c r="AI6213" s="68" t="s">
        <v>2254</v>
      </c>
      <c r="AJ6213" s="67">
        <v>0</v>
      </c>
      <c r="AK6213" s="69">
        <v>-450000</v>
      </c>
    </row>
    <row r="6214" spans="30:37" ht="11.25" x14ac:dyDescent="0.2">
      <c r="AD6214" s="63">
        <v>36798</v>
      </c>
      <c r="AE6214" s="64">
        <v>36831</v>
      </c>
      <c r="AF6214" s="68" t="s">
        <v>1637</v>
      </c>
      <c r="AG6214" s="66" t="s">
        <v>1654</v>
      </c>
      <c r="AH6214" s="74">
        <v>5.19</v>
      </c>
      <c r="AI6214" s="68" t="s">
        <v>2254</v>
      </c>
      <c r="AJ6214" s="67">
        <v>0</v>
      </c>
      <c r="AK6214" s="69">
        <v>450000</v>
      </c>
    </row>
    <row r="6215" spans="30:37" ht="11.25" x14ac:dyDescent="0.2">
      <c r="AD6215" s="63">
        <v>36798</v>
      </c>
      <c r="AE6215" s="64">
        <v>36831</v>
      </c>
      <c r="AF6215" s="68" t="s">
        <v>1637</v>
      </c>
      <c r="AG6215" s="66" t="s">
        <v>1655</v>
      </c>
      <c r="AH6215" s="74">
        <v>5.1950000000000003</v>
      </c>
      <c r="AI6215" s="68" t="s">
        <v>2254</v>
      </c>
      <c r="AJ6215" s="67">
        <v>0</v>
      </c>
      <c r="AK6215" s="69">
        <v>-450000</v>
      </c>
    </row>
    <row r="6216" spans="30:37" ht="11.25" x14ac:dyDescent="0.2">
      <c r="AD6216" s="63">
        <v>36798</v>
      </c>
      <c r="AE6216" s="64">
        <v>36831</v>
      </c>
      <c r="AF6216" s="68" t="s">
        <v>1637</v>
      </c>
      <c r="AG6216" s="66" t="s">
        <v>1656</v>
      </c>
      <c r="AH6216" s="74">
        <v>5.2</v>
      </c>
      <c r="AI6216" s="68" t="s">
        <v>2254</v>
      </c>
      <c r="AJ6216" s="67">
        <v>0</v>
      </c>
      <c r="AK6216" s="69">
        <v>-450000</v>
      </c>
    </row>
    <row r="6217" spans="30:37" ht="11.25" x14ac:dyDescent="0.2">
      <c r="AD6217" s="63">
        <v>36798</v>
      </c>
      <c r="AE6217" s="64">
        <v>36831</v>
      </c>
      <c r="AF6217" s="68" t="s">
        <v>1637</v>
      </c>
      <c r="AG6217" s="66" t="s">
        <v>1657</v>
      </c>
      <c r="AH6217" s="74">
        <v>5.2050000000000001</v>
      </c>
      <c r="AI6217" s="68" t="s">
        <v>2254</v>
      </c>
      <c r="AJ6217" s="67">
        <v>0</v>
      </c>
      <c r="AK6217" s="69">
        <v>-450000</v>
      </c>
    </row>
    <row r="6218" spans="30:37" ht="11.25" x14ac:dyDescent="0.2">
      <c r="AD6218" s="63">
        <v>36798</v>
      </c>
      <c r="AE6218" s="64">
        <v>36831</v>
      </c>
      <c r="AF6218" s="68" t="s">
        <v>1637</v>
      </c>
      <c r="AG6218" s="66" t="s">
        <v>1658</v>
      </c>
      <c r="AH6218" s="74">
        <v>5.1749999999999998</v>
      </c>
      <c r="AI6218" s="68" t="s">
        <v>2254</v>
      </c>
      <c r="AJ6218" s="67">
        <v>0</v>
      </c>
      <c r="AK6218" s="69">
        <v>-450000</v>
      </c>
    </row>
    <row r="6219" spans="30:37" ht="11.25" x14ac:dyDescent="0.2">
      <c r="AD6219" s="63">
        <v>36798</v>
      </c>
      <c r="AE6219" s="64">
        <v>36831</v>
      </c>
      <c r="AF6219" s="68" t="s">
        <v>1637</v>
      </c>
      <c r="AG6219" s="66" t="s">
        <v>1659</v>
      </c>
      <c r="AH6219" s="74">
        <v>5.17</v>
      </c>
      <c r="AI6219" s="68" t="s">
        <v>2254</v>
      </c>
      <c r="AJ6219" s="67">
        <v>0</v>
      </c>
      <c r="AK6219" s="69">
        <v>-450000</v>
      </c>
    </row>
    <row r="6220" spans="30:37" ht="11.25" x14ac:dyDescent="0.2">
      <c r="AD6220" s="63">
        <v>36798</v>
      </c>
      <c r="AE6220" s="64">
        <v>36831</v>
      </c>
      <c r="AF6220" s="68" t="s">
        <v>1637</v>
      </c>
      <c r="AG6220" s="66" t="s">
        <v>1660</v>
      </c>
      <c r="AH6220" s="74">
        <v>5.18</v>
      </c>
      <c r="AI6220" s="68" t="s">
        <v>2254</v>
      </c>
      <c r="AJ6220" s="67">
        <v>0</v>
      </c>
      <c r="AK6220" s="69">
        <v>-450000</v>
      </c>
    </row>
    <row r="6221" spans="30:37" ht="11.25" x14ac:dyDescent="0.2">
      <c r="AD6221" s="63">
        <v>36798</v>
      </c>
      <c r="AE6221" s="64">
        <v>36831</v>
      </c>
      <c r="AF6221" s="68" t="s">
        <v>1637</v>
      </c>
      <c r="AG6221" s="66" t="s">
        <v>1661</v>
      </c>
      <c r="AH6221" s="74">
        <v>5.1849999999999996</v>
      </c>
      <c r="AI6221" s="68" t="s">
        <v>2254</v>
      </c>
      <c r="AJ6221" s="67">
        <v>0</v>
      </c>
      <c r="AK6221" s="69">
        <v>-450000</v>
      </c>
    </row>
    <row r="6222" spans="30:37" ht="11.25" x14ac:dyDescent="0.2">
      <c r="AD6222" s="63">
        <v>36798</v>
      </c>
      <c r="AE6222" s="64">
        <v>36831</v>
      </c>
      <c r="AF6222" s="68" t="s">
        <v>1637</v>
      </c>
      <c r="AG6222" s="66" t="s">
        <v>1662</v>
      </c>
      <c r="AH6222" s="74">
        <v>5.2</v>
      </c>
      <c r="AI6222" s="68" t="s">
        <v>2254</v>
      </c>
      <c r="AJ6222" s="67">
        <v>0</v>
      </c>
      <c r="AK6222" s="69">
        <v>-450000</v>
      </c>
    </row>
    <row r="6223" spans="30:37" ht="11.25" x14ac:dyDescent="0.2">
      <c r="AD6223" s="63">
        <v>36798</v>
      </c>
      <c r="AE6223" s="64">
        <v>36831</v>
      </c>
      <c r="AF6223" s="68" t="s">
        <v>1637</v>
      </c>
      <c r="AG6223" s="66" t="s">
        <v>1663</v>
      </c>
      <c r="AH6223" s="74">
        <v>5.24</v>
      </c>
      <c r="AI6223" s="68" t="s">
        <v>2254</v>
      </c>
      <c r="AJ6223" s="67">
        <v>0</v>
      </c>
      <c r="AK6223" s="69">
        <v>-450000</v>
      </c>
    </row>
    <row r="6224" spans="30:37" ht="11.25" x14ac:dyDescent="0.2">
      <c r="AD6224" s="63">
        <v>36798</v>
      </c>
      <c r="AE6224" s="64">
        <v>36831</v>
      </c>
      <c r="AF6224" s="68" t="s">
        <v>1637</v>
      </c>
      <c r="AG6224" s="66" t="s">
        <v>1664</v>
      </c>
      <c r="AH6224" s="74">
        <v>5.2350000000000003</v>
      </c>
      <c r="AI6224" s="68" t="s">
        <v>2254</v>
      </c>
      <c r="AJ6224" s="67">
        <v>0</v>
      </c>
      <c r="AK6224" s="69">
        <v>-450000</v>
      </c>
    </row>
    <row r="6225" spans="30:37" ht="11.25" x14ac:dyDescent="0.2">
      <c r="AD6225" s="63">
        <v>36798</v>
      </c>
      <c r="AE6225" s="64">
        <v>36831</v>
      </c>
      <c r="AF6225" s="68" t="s">
        <v>1637</v>
      </c>
      <c r="AG6225" s="66" t="s">
        <v>1665</v>
      </c>
      <c r="AH6225" s="74">
        <v>5.2350000000000003</v>
      </c>
      <c r="AI6225" s="68" t="s">
        <v>2254</v>
      </c>
      <c r="AJ6225" s="67">
        <v>0</v>
      </c>
      <c r="AK6225" s="69">
        <v>-150000</v>
      </c>
    </row>
    <row r="6226" spans="30:37" ht="11.25" x14ac:dyDescent="0.2">
      <c r="AD6226" s="63">
        <v>36798</v>
      </c>
      <c r="AE6226" s="64">
        <v>36831</v>
      </c>
      <c r="AF6226" s="68" t="s">
        <v>1637</v>
      </c>
      <c r="AG6226" s="66" t="s">
        <v>1666</v>
      </c>
      <c r="AH6226" s="74">
        <v>5.24</v>
      </c>
      <c r="AI6226" s="68" t="s">
        <v>2254</v>
      </c>
      <c r="AJ6226" s="67">
        <v>0</v>
      </c>
      <c r="AK6226" s="69">
        <v>-450000</v>
      </c>
    </row>
    <row r="6227" spans="30:37" ht="11.25" x14ac:dyDescent="0.2">
      <c r="AD6227" s="63">
        <v>36798</v>
      </c>
      <c r="AE6227" s="64">
        <v>36831</v>
      </c>
      <c r="AF6227" s="68" t="s">
        <v>1637</v>
      </c>
      <c r="AG6227" s="66" t="s">
        <v>1667</v>
      </c>
      <c r="AH6227" s="74">
        <v>5.0750000000000002</v>
      </c>
      <c r="AI6227" s="68" t="s">
        <v>2254</v>
      </c>
      <c r="AJ6227" s="67">
        <v>0</v>
      </c>
      <c r="AK6227" s="69">
        <v>150000</v>
      </c>
    </row>
    <row r="6228" spans="30:37" ht="11.25" x14ac:dyDescent="0.2">
      <c r="AD6228" s="63">
        <v>36798</v>
      </c>
      <c r="AE6228" s="64">
        <v>36831</v>
      </c>
      <c r="AF6228" s="68" t="s">
        <v>1637</v>
      </c>
      <c r="AG6228" s="66" t="s">
        <v>1668</v>
      </c>
      <c r="AH6228" s="74">
        <v>5.0949999999999998</v>
      </c>
      <c r="AI6228" s="68" t="s">
        <v>2254</v>
      </c>
      <c r="AJ6228" s="67">
        <v>0</v>
      </c>
      <c r="AK6228" s="69">
        <v>150000</v>
      </c>
    </row>
    <row r="6229" spans="30:37" ht="11.25" x14ac:dyDescent="0.2">
      <c r="AD6229" s="63">
        <v>36801</v>
      </c>
      <c r="AE6229" s="64">
        <v>36831</v>
      </c>
      <c r="AF6229" s="68" t="s">
        <v>195</v>
      </c>
      <c r="AG6229" s="66" t="s">
        <v>196</v>
      </c>
      <c r="AH6229" s="74">
        <v>5.3</v>
      </c>
      <c r="AI6229" s="68" t="s">
        <v>2254</v>
      </c>
      <c r="AJ6229" s="67">
        <v>0</v>
      </c>
      <c r="AK6229" s="69">
        <v>-500000</v>
      </c>
    </row>
    <row r="6230" spans="30:37" ht="11.25" x14ac:dyDescent="0.2">
      <c r="AD6230" s="63">
        <v>36801</v>
      </c>
      <c r="AE6230" s="64">
        <v>36831</v>
      </c>
      <c r="AF6230" s="68" t="s">
        <v>195</v>
      </c>
      <c r="AG6230" s="66" t="s">
        <v>196</v>
      </c>
      <c r="AH6230" s="74">
        <v>5.3520000000000003</v>
      </c>
      <c r="AI6230" s="68" t="s">
        <v>2254</v>
      </c>
      <c r="AJ6230" s="67">
        <v>0</v>
      </c>
      <c r="AK6230" s="69">
        <v>-144767</v>
      </c>
    </row>
    <row r="6231" spans="30:37" ht="11.25" x14ac:dyDescent="0.2">
      <c r="AD6231" s="63">
        <v>36801</v>
      </c>
      <c r="AE6231" s="64">
        <v>36831</v>
      </c>
      <c r="AF6231" s="68" t="s">
        <v>195</v>
      </c>
      <c r="AG6231" s="66" t="s">
        <v>197</v>
      </c>
      <c r="AH6231" s="74">
        <v>5.29</v>
      </c>
      <c r="AI6231" s="68" t="s">
        <v>2254</v>
      </c>
      <c r="AJ6231" s="67">
        <v>0</v>
      </c>
      <c r="AK6231" s="69">
        <v>150000</v>
      </c>
    </row>
    <row r="6232" spans="30:37" ht="11.25" x14ac:dyDescent="0.2">
      <c r="AD6232" s="63">
        <v>36801</v>
      </c>
      <c r="AE6232" s="64">
        <v>36831</v>
      </c>
      <c r="AF6232" s="68" t="s">
        <v>195</v>
      </c>
      <c r="AG6232" s="66" t="s">
        <v>198</v>
      </c>
      <c r="AH6232" s="74">
        <v>5.335</v>
      </c>
      <c r="AI6232" s="68" t="s">
        <v>2254</v>
      </c>
      <c r="AJ6232" s="67">
        <v>0</v>
      </c>
      <c r="AK6232" s="69">
        <v>300000</v>
      </c>
    </row>
    <row r="6233" spans="30:37" ht="11.25" x14ac:dyDescent="0.2">
      <c r="AD6233" s="63">
        <v>36801</v>
      </c>
      <c r="AE6233" s="64">
        <v>36831</v>
      </c>
      <c r="AF6233" s="68" t="s">
        <v>195</v>
      </c>
      <c r="AG6233" s="66" t="s">
        <v>198</v>
      </c>
      <c r="AH6233" s="74">
        <v>5.34</v>
      </c>
      <c r="AI6233" s="68" t="s">
        <v>2254</v>
      </c>
      <c r="AJ6233" s="67">
        <v>0</v>
      </c>
      <c r="AK6233" s="69">
        <v>300000</v>
      </c>
    </row>
    <row r="6234" spans="30:37" ht="11.25" x14ac:dyDescent="0.2">
      <c r="AD6234" s="63">
        <v>36801</v>
      </c>
      <c r="AE6234" s="64">
        <v>36831</v>
      </c>
      <c r="AF6234" s="68" t="s">
        <v>195</v>
      </c>
      <c r="AG6234" s="66" t="s">
        <v>198</v>
      </c>
      <c r="AH6234" s="74">
        <v>5.34</v>
      </c>
      <c r="AI6234" s="68" t="s">
        <v>2254</v>
      </c>
      <c r="AJ6234" s="67">
        <v>0</v>
      </c>
      <c r="AK6234" s="69">
        <v>300000</v>
      </c>
    </row>
    <row r="6235" spans="30:37" ht="11.25" x14ac:dyDescent="0.2">
      <c r="AD6235" s="63">
        <v>36801</v>
      </c>
      <c r="AE6235" s="64">
        <v>36831</v>
      </c>
      <c r="AF6235" s="68" t="s">
        <v>195</v>
      </c>
      <c r="AG6235" s="66" t="s">
        <v>199</v>
      </c>
      <c r="AH6235" s="74">
        <v>5.35</v>
      </c>
      <c r="AI6235" s="68" t="s">
        <v>2254</v>
      </c>
      <c r="AJ6235" s="67">
        <v>0</v>
      </c>
      <c r="AK6235" s="69">
        <v>300000</v>
      </c>
    </row>
    <row r="6236" spans="30:37" ht="11.25" x14ac:dyDescent="0.2">
      <c r="AD6236" s="63">
        <v>36801</v>
      </c>
      <c r="AE6236" s="64">
        <v>36831</v>
      </c>
      <c r="AF6236" s="68" t="s">
        <v>195</v>
      </c>
      <c r="AG6236" s="66" t="s">
        <v>200</v>
      </c>
      <c r="AH6236" s="74">
        <v>5.36</v>
      </c>
      <c r="AI6236" s="68" t="s">
        <v>2254</v>
      </c>
      <c r="AJ6236" s="67">
        <v>0</v>
      </c>
      <c r="AK6236" s="69">
        <v>300000</v>
      </c>
    </row>
    <row r="6237" spans="30:37" ht="11.25" x14ac:dyDescent="0.2">
      <c r="AD6237" s="63">
        <v>36801</v>
      </c>
      <c r="AE6237" s="64">
        <v>36831</v>
      </c>
      <c r="AF6237" s="68" t="s">
        <v>195</v>
      </c>
      <c r="AG6237" s="66" t="s">
        <v>201</v>
      </c>
      <c r="AH6237" s="74">
        <v>5.1859999999999999</v>
      </c>
      <c r="AI6237" s="68" t="s">
        <v>2254</v>
      </c>
      <c r="AJ6237" s="67">
        <v>0</v>
      </c>
      <c r="AK6237" s="69">
        <v>436903</v>
      </c>
    </row>
    <row r="6238" spans="30:37" ht="11.25" x14ac:dyDescent="0.2">
      <c r="AD6238" s="63">
        <v>36801</v>
      </c>
      <c r="AE6238" s="64">
        <v>36831</v>
      </c>
      <c r="AF6238" s="68" t="s">
        <v>195</v>
      </c>
      <c r="AG6238" s="66" t="s">
        <v>202</v>
      </c>
      <c r="AH6238" s="74">
        <v>5.27</v>
      </c>
      <c r="AI6238" s="68" t="s">
        <v>2254</v>
      </c>
      <c r="AJ6238" s="67">
        <v>0</v>
      </c>
      <c r="AK6238" s="69">
        <v>450000</v>
      </c>
    </row>
    <row r="6239" spans="30:37" ht="11.25" x14ac:dyDescent="0.2">
      <c r="AD6239" s="63">
        <v>36801</v>
      </c>
      <c r="AE6239" s="64">
        <v>36831</v>
      </c>
      <c r="AF6239" s="68" t="s">
        <v>195</v>
      </c>
      <c r="AG6239" s="66" t="s">
        <v>203</v>
      </c>
      <c r="AH6239" s="74">
        <v>5.28</v>
      </c>
      <c r="AI6239" s="68" t="s">
        <v>2254</v>
      </c>
      <c r="AJ6239" s="67">
        <v>0</v>
      </c>
      <c r="AK6239" s="69">
        <v>450000</v>
      </c>
    </row>
    <row r="6240" spans="30:37" ht="11.25" x14ac:dyDescent="0.2">
      <c r="AD6240" s="63">
        <v>36801</v>
      </c>
      <c r="AE6240" s="64">
        <v>36831</v>
      </c>
      <c r="AF6240" s="68" t="s">
        <v>195</v>
      </c>
      <c r="AG6240" s="66" t="s">
        <v>204</v>
      </c>
      <c r="AH6240" s="74">
        <v>5.28</v>
      </c>
      <c r="AI6240" s="68" t="s">
        <v>2254</v>
      </c>
      <c r="AJ6240" s="67">
        <v>0</v>
      </c>
      <c r="AK6240" s="69">
        <v>450000</v>
      </c>
    </row>
    <row r="6241" spans="30:37" ht="11.25" x14ac:dyDescent="0.2">
      <c r="AD6241" s="63">
        <v>36801</v>
      </c>
      <c r="AE6241" s="64">
        <v>36831</v>
      </c>
      <c r="AF6241" s="68" t="s">
        <v>195</v>
      </c>
      <c r="AG6241" s="66" t="s">
        <v>205</v>
      </c>
      <c r="AH6241" s="74">
        <v>5.29</v>
      </c>
      <c r="AI6241" s="68" t="s">
        <v>2254</v>
      </c>
      <c r="AJ6241" s="67">
        <v>0</v>
      </c>
      <c r="AK6241" s="69">
        <v>450000</v>
      </c>
    </row>
    <row r="6242" spans="30:37" ht="11.25" x14ac:dyDescent="0.2">
      <c r="AD6242" s="63">
        <v>36801</v>
      </c>
      <c r="AE6242" s="64">
        <v>36831</v>
      </c>
      <c r="AF6242" s="68" t="s">
        <v>195</v>
      </c>
      <c r="AG6242" s="66" t="s">
        <v>206</v>
      </c>
      <c r="AH6242" s="74">
        <v>5.3049999999999997</v>
      </c>
      <c r="AI6242" s="68" t="s">
        <v>2254</v>
      </c>
      <c r="AJ6242" s="67">
        <v>0</v>
      </c>
      <c r="AK6242" s="69">
        <v>450000</v>
      </c>
    </row>
    <row r="6243" spans="30:37" ht="11.25" x14ac:dyDescent="0.2">
      <c r="AD6243" s="63">
        <v>36801</v>
      </c>
      <c r="AE6243" s="64">
        <v>36831</v>
      </c>
      <c r="AF6243" s="68" t="s">
        <v>195</v>
      </c>
      <c r="AG6243" s="66" t="s">
        <v>207</v>
      </c>
      <c r="AH6243" s="74">
        <v>5.32</v>
      </c>
      <c r="AI6243" s="68" t="s">
        <v>2254</v>
      </c>
      <c r="AJ6243" s="67">
        <v>0</v>
      </c>
      <c r="AK6243" s="69">
        <v>450000</v>
      </c>
    </row>
    <row r="6244" spans="30:37" ht="11.25" x14ac:dyDescent="0.2">
      <c r="AD6244" s="63">
        <v>36801</v>
      </c>
      <c r="AE6244" s="64">
        <v>36831</v>
      </c>
      <c r="AF6244" s="68" t="s">
        <v>195</v>
      </c>
      <c r="AG6244" s="66" t="s">
        <v>208</v>
      </c>
      <c r="AH6244" s="74">
        <v>5.33</v>
      </c>
      <c r="AI6244" s="68" t="s">
        <v>2254</v>
      </c>
      <c r="AJ6244" s="67">
        <v>0</v>
      </c>
      <c r="AK6244" s="69">
        <v>450000</v>
      </c>
    </row>
    <row r="6245" spans="30:37" ht="11.25" x14ac:dyDescent="0.2">
      <c r="AD6245" s="63">
        <v>36801</v>
      </c>
      <c r="AE6245" s="64">
        <v>36831</v>
      </c>
      <c r="AF6245" s="68" t="s">
        <v>195</v>
      </c>
      <c r="AG6245" s="66" t="s">
        <v>209</v>
      </c>
      <c r="AH6245" s="74">
        <v>5.33</v>
      </c>
      <c r="AI6245" s="68" t="s">
        <v>2254</v>
      </c>
      <c r="AJ6245" s="67">
        <v>0</v>
      </c>
      <c r="AK6245" s="69">
        <v>450000</v>
      </c>
    </row>
    <row r="6246" spans="30:37" ht="11.25" x14ac:dyDescent="0.2">
      <c r="AD6246" s="63">
        <v>36801</v>
      </c>
      <c r="AE6246" s="64">
        <v>36831</v>
      </c>
      <c r="AF6246" s="68" t="s">
        <v>195</v>
      </c>
      <c r="AG6246" s="66" t="s">
        <v>210</v>
      </c>
      <c r="AH6246" s="74">
        <v>5.335</v>
      </c>
      <c r="AI6246" s="68" t="s">
        <v>2254</v>
      </c>
      <c r="AJ6246" s="67">
        <v>0</v>
      </c>
      <c r="AK6246" s="69">
        <v>450000</v>
      </c>
    </row>
    <row r="6247" spans="30:37" ht="11.25" x14ac:dyDescent="0.2">
      <c r="AD6247" s="63">
        <v>36801</v>
      </c>
      <c r="AE6247" s="64">
        <v>36831</v>
      </c>
      <c r="AF6247" s="68" t="s">
        <v>195</v>
      </c>
      <c r="AG6247" s="66" t="s">
        <v>211</v>
      </c>
      <c r="AH6247" s="74">
        <v>5.35</v>
      </c>
      <c r="AI6247" s="68" t="s">
        <v>2254</v>
      </c>
      <c r="AJ6247" s="67">
        <v>0</v>
      </c>
      <c r="AK6247" s="69">
        <v>450000</v>
      </c>
    </row>
    <row r="6248" spans="30:37" ht="11.25" x14ac:dyDescent="0.2">
      <c r="AD6248" s="63">
        <v>36801</v>
      </c>
      <c r="AE6248" s="64">
        <v>36831</v>
      </c>
      <c r="AF6248" s="68" t="s">
        <v>195</v>
      </c>
      <c r="AG6248" s="66" t="s">
        <v>212</v>
      </c>
      <c r="AH6248" s="74">
        <v>5.3550000000000004</v>
      </c>
      <c r="AI6248" s="68" t="s">
        <v>2254</v>
      </c>
      <c r="AJ6248" s="67">
        <v>0</v>
      </c>
      <c r="AK6248" s="69">
        <v>450000</v>
      </c>
    </row>
    <row r="6249" spans="30:37" ht="11.25" x14ac:dyDescent="0.2">
      <c r="AD6249" s="63">
        <v>36801</v>
      </c>
      <c r="AE6249" s="64">
        <v>36831</v>
      </c>
      <c r="AF6249" s="68" t="s">
        <v>195</v>
      </c>
      <c r="AG6249" s="66" t="s">
        <v>213</v>
      </c>
      <c r="AH6249" s="74">
        <v>5.36</v>
      </c>
      <c r="AI6249" s="68" t="s">
        <v>2254</v>
      </c>
      <c r="AJ6249" s="67">
        <v>0</v>
      </c>
      <c r="AK6249" s="69">
        <v>450000</v>
      </c>
    </row>
    <row r="6250" spans="30:37" ht="11.25" x14ac:dyDescent="0.2">
      <c r="AD6250" s="63">
        <v>36801</v>
      </c>
      <c r="AE6250" s="64">
        <v>36831</v>
      </c>
      <c r="AF6250" s="68" t="s">
        <v>195</v>
      </c>
      <c r="AG6250" s="66" t="s">
        <v>214</v>
      </c>
      <c r="AH6250" s="74">
        <v>5.36</v>
      </c>
      <c r="AI6250" s="68" t="s">
        <v>2254</v>
      </c>
      <c r="AJ6250" s="67">
        <v>0</v>
      </c>
      <c r="AK6250" s="69">
        <v>450000</v>
      </c>
    </row>
    <row r="6251" spans="30:37" ht="11.25" x14ac:dyDescent="0.2">
      <c r="AD6251" s="63">
        <v>36801</v>
      </c>
      <c r="AE6251" s="64">
        <v>36831</v>
      </c>
      <c r="AF6251" s="68" t="s">
        <v>195</v>
      </c>
      <c r="AG6251" s="66" t="s">
        <v>215</v>
      </c>
      <c r="AH6251" s="74">
        <v>5.36</v>
      </c>
      <c r="AI6251" s="68" t="s">
        <v>2254</v>
      </c>
      <c r="AJ6251" s="67">
        <v>0</v>
      </c>
      <c r="AK6251" s="69">
        <v>450000</v>
      </c>
    </row>
    <row r="6252" spans="30:37" ht="11.25" x14ac:dyDescent="0.2">
      <c r="AD6252" s="63">
        <v>36801</v>
      </c>
      <c r="AE6252" s="64">
        <v>36831</v>
      </c>
      <c r="AF6252" s="68" t="s">
        <v>195</v>
      </c>
      <c r="AG6252" s="66" t="s">
        <v>216</v>
      </c>
      <c r="AH6252" s="74">
        <v>5.3650000000000002</v>
      </c>
      <c r="AI6252" s="68" t="s">
        <v>2254</v>
      </c>
      <c r="AJ6252" s="67">
        <v>0</v>
      </c>
      <c r="AK6252" s="69">
        <v>450000</v>
      </c>
    </row>
    <row r="6253" spans="30:37" ht="11.25" x14ac:dyDescent="0.2">
      <c r="AD6253" s="63">
        <v>36801</v>
      </c>
      <c r="AE6253" s="64">
        <v>36831</v>
      </c>
      <c r="AF6253" s="68" t="s">
        <v>195</v>
      </c>
      <c r="AG6253" s="66" t="s">
        <v>217</v>
      </c>
      <c r="AH6253" s="74">
        <v>5.3650000000000002</v>
      </c>
      <c r="AI6253" s="68" t="s">
        <v>2254</v>
      </c>
      <c r="AJ6253" s="67">
        <v>0</v>
      </c>
      <c r="AK6253" s="69">
        <v>450000</v>
      </c>
    </row>
    <row r="6254" spans="30:37" ht="11.25" x14ac:dyDescent="0.2">
      <c r="AD6254" s="63">
        <v>36801</v>
      </c>
      <c r="AE6254" s="64">
        <v>36831</v>
      </c>
      <c r="AF6254" s="68" t="s">
        <v>195</v>
      </c>
      <c r="AG6254" s="66" t="s">
        <v>218</v>
      </c>
      <c r="AH6254" s="74">
        <v>5.3650000000000002</v>
      </c>
      <c r="AI6254" s="68" t="s">
        <v>2254</v>
      </c>
      <c r="AJ6254" s="67">
        <v>0</v>
      </c>
      <c r="AK6254" s="69">
        <v>450000</v>
      </c>
    </row>
    <row r="6255" spans="30:37" ht="11.25" x14ac:dyDescent="0.2">
      <c r="AD6255" s="63">
        <v>36801</v>
      </c>
      <c r="AE6255" s="64">
        <v>36831</v>
      </c>
      <c r="AF6255" s="68" t="s">
        <v>195</v>
      </c>
      <c r="AG6255" s="66" t="s">
        <v>219</v>
      </c>
      <c r="AH6255" s="74">
        <v>5.32</v>
      </c>
      <c r="AI6255" s="68" t="s">
        <v>2254</v>
      </c>
      <c r="AJ6255" s="67">
        <v>0</v>
      </c>
      <c r="AK6255" s="69">
        <v>1000000</v>
      </c>
    </row>
    <row r="6256" spans="30:37" ht="11.25" x14ac:dyDescent="0.2">
      <c r="AD6256" s="63">
        <v>36801</v>
      </c>
      <c r="AE6256" s="64">
        <v>36831</v>
      </c>
      <c r="AF6256" s="68" t="s">
        <v>195</v>
      </c>
      <c r="AG6256" s="66" t="s">
        <v>220</v>
      </c>
      <c r="AH6256" s="74">
        <v>5.32</v>
      </c>
      <c r="AI6256" s="68" t="s">
        <v>2254</v>
      </c>
      <c r="AJ6256" s="67">
        <v>0</v>
      </c>
      <c r="AK6256" s="69">
        <v>1000000</v>
      </c>
    </row>
    <row r="6257" spans="30:37" ht="11.25" x14ac:dyDescent="0.2">
      <c r="AD6257" s="63">
        <v>36801</v>
      </c>
      <c r="AE6257" s="64">
        <v>36831</v>
      </c>
      <c r="AF6257" s="68" t="s">
        <v>195</v>
      </c>
      <c r="AG6257" s="66" t="s">
        <v>221</v>
      </c>
      <c r="AH6257" s="74">
        <v>5.3274999999999997</v>
      </c>
      <c r="AI6257" s="68" t="s">
        <v>2254</v>
      </c>
      <c r="AJ6257" s="67">
        <v>0</v>
      </c>
      <c r="AK6257" s="69">
        <v>1000000</v>
      </c>
    </row>
    <row r="6258" spans="30:37" ht="11.25" x14ac:dyDescent="0.2">
      <c r="AD6258" s="63">
        <v>36802</v>
      </c>
      <c r="AE6258" s="64">
        <v>36831</v>
      </c>
      <c r="AF6258" s="68" t="s">
        <v>4630</v>
      </c>
      <c r="AG6258" s="66" t="s">
        <v>4631</v>
      </c>
      <c r="AH6258" s="74">
        <v>5.3150000000000004</v>
      </c>
      <c r="AI6258" s="68" t="s">
        <v>2254</v>
      </c>
      <c r="AJ6258" s="67">
        <v>0</v>
      </c>
      <c r="AK6258" s="69">
        <v>-450000</v>
      </c>
    </row>
    <row r="6259" spans="30:37" ht="11.25" x14ac:dyDescent="0.2">
      <c r="AD6259" s="63">
        <v>36802</v>
      </c>
      <c r="AE6259" s="64">
        <v>36831</v>
      </c>
      <c r="AF6259" s="68" t="s">
        <v>4630</v>
      </c>
      <c r="AG6259" s="66" t="s">
        <v>4632</v>
      </c>
      <c r="AH6259" s="74">
        <v>5.335</v>
      </c>
      <c r="AI6259" s="68" t="s">
        <v>2254</v>
      </c>
      <c r="AJ6259" s="67">
        <v>0</v>
      </c>
      <c r="AK6259" s="69">
        <v>-450000</v>
      </c>
    </row>
    <row r="6260" spans="30:37" ht="11.25" x14ac:dyDescent="0.2">
      <c r="AD6260" s="63">
        <v>36802</v>
      </c>
      <c r="AE6260" s="64">
        <v>36831</v>
      </c>
      <c r="AF6260" s="68" t="s">
        <v>4630</v>
      </c>
      <c r="AG6260" s="66" t="s">
        <v>4633</v>
      </c>
      <c r="AH6260" s="74">
        <v>5.34</v>
      </c>
      <c r="AI6260" s="68" t="s">
        <v>2254</v>
      </c>
      <c r="AJ6260" s="67">
        <v>0</v>
      </c>
      <c r="AK6260" s="69">
        <v>-300000</v>
      </c>
    </row>
    <row r="6261" spans="30:37" ht="11.25" x14ac:dyDescent="0.2">
      <c r="AD6261" s="63">
        <v>36802</v>
      </c>
      <c r="AE6261" s="64">
        <v>36831</v>
      </c>
      <c r="AF6261" s="68" t="s">
        <v>4630</v>
      </c>
      <c r="AG6261" s="66" t="s">
        <v>4634</v>
      </c>
      <c r="AH6261" s="74">
        <v>5.34</v>
      </c>
      <c r="AI6261" s="68" t="s">
        <v>2254</v>
      </c>
      <c r="AJ6261" s="67">
        <v>0</v>
      </c>
      <c r="AK6261" s="69">
        <v>-450000</v>
      </c>
    </row>
    <row r="6262" spans="30:37" ht="11.25" x14ac:dyDescent="0.2">
      <c r="AD6262" s="63">
        <v>36802</v>
      </c>
      <c r="AE6262" s="64">
        <v>36831</v>
      </c>
      <c r="AF6262" s="68" t="s">
        <v>4630</v>
      </c>
      <c r="AG6262" s="66" t="s">
        <v>4635</v>
      </c>
      <c r="AH6262" s="74">
        <v>5.35</v>
      </c>
      <c r="AI6262" s="68" t="s">
        <v>2254</v>
      </c>
      <c r="AJ6262" s="67">
        <v>0</v>
      </c>
      <c r="AK6262" s="69">
        <v>-450000</v>
      </c>
    </row>
    <row r="6263" spans="30:37" ht="11.25" x14ac:dyDescent="0.2">
      <c r="AD6263" s="63">
        <v>36802</v>
      </c>
      <c r="AE6263" s="64">
        <v>36831</v>
      </c>
      <c r="AF6263" s="68" t="s">
        <v>4630</v>
      </c>
      <c r="AG6263" s="66" t="s">
        <v>4636</v>
      </c>
      <c r="AH6263" s="74">
        <v>5.3550000000000004</v>
      </c>
      <c r="AI6263" s="68" t="s">
        <v>2254</v>
      </c>
      <c r="AJ6263" s="67">
        <v>0</v>
      </c>
      <c r="AK6263" s="69">
        <v>-450000</v>
      </c>
    </row>
    <row r="6264" spans="30:37" ht="11.25" x14ac:dyDescent="0.2">
      <c r="AD6264" s="63">
        <v>36802</v>
      </c>
      <c r="AE6264" s="64">
        <v>36831</v>
      </c>
      <c r="AF6264" s="68" t="s">
        <v>4630</v>
      </c>
      <c r="AG6264" s="66" t="s">
        <v>4637</v>
      </c>
      <c r="AH6264" s="74">
        <v>5.3449999999999998</v>
      </c>
      <c r="AI6264" s="68" t="s">
        <v>2254</v>
      </c>
      <c r="AJ6264" s="67">
        <v>0</v>
      </c>
      <c r="AK6264" s="69">
        <v>300000</v>
      </c>
    </row>
    <row r="6265" spans="30:37" ht="11.25" x14ac:dyDescent="0.2">
      <c r="AD6265" s="63">
        <v>36802</v>
      </c>
      <c r="AE6265" s="64">
        <v>36831</v>
      </c>
      <c r="AF6265" s="68" t="s">
        <v>4630</v>
      </c>
      <c r="AG6265" s="66" t="s">
        <v>4638</v>
      </c>
      <c r="AH6265" s="74">
        <v>5.36</v>
      </c>
      <c r="AI6265" s="68" t="s">
        <v>2254</v>
      </c>
      <c r="AJ6265" s="67">
        <v>0</v>
      </c>
      <c r="AK6265" s="69">
        <v>-300000</v>
      </c>
    </row>
    <row r="6266" spans="30:37" ht="11.25" x14ac:dyDescent="0.2">
      <c r="AD6266" s="63">
        <v>36802</v>
      </c>
      <c r="AE6266" s="64">
        <v>36831</v>
      </c>
      <c r="AF6266" s="68" t="s">
        <v>4630</v>
      </c>
      <c r="AG6266" s="66" t="s">
        <v>4639</v>
      </c>
      <c r="AH6266" s="74">
        <v>5.34</v>
      </c>
      <c r="AI6266" s="68" t="s">
        <v>2254</v>
      </c>
      <c r="AJ6266" s="67">
        <v>0</v>
      </c>
      <c r="AK6266" s="69">
        <v>150000</v>
      </c>
    </row>
    <row r="6267" spans="30:37" ht="11.25" x14ac:dyDescent="0.2">
      <c r="AD6267" s="63">
        <v>36802</v>
      </c>
      <c r="AE6267" s="64">
        <v>36831</v>
      </c>
      <c r="AF6267" s="68" t="s">
        <v>4630</v>
      </c>
      <c r="AG6267" s="66" t="s">
        <v>4640</v>
      </c>
      <c r="AH6267" s="74">
        <v>5.35</v>
      </c>
      <c r="AI6267" s="68" t="s">
        <v>2254</v>
      </c>
      <c r="AJ6267" s="67">
        <v>0</v>
      </c>
      <c r="AK6267" s="69">
        <v>-450000</v>
      </c>
    </row>
    <row r="6268" spans="30:37" ht="11.25" x14ac:dyDescent="0.2">
      <c r="AD6268" s="63">
        <v>36802</v>
      </c>
      <c r="AE6268" s="64">
        <v>36831</v>
      </c>
      <c r="AF6268" s="68" t="s">
        <v>4630</v>
      </c>
      <c r="AG6268" s="66" t="s">
        <v>4641</v>
      </c>
      <c r="AH6268" s="74">
        <v>5.37</v>
      </c>
      <c r="AI6268" s="68" t="s">
        <v>2254</v>
      </c>
      <c r="AJ6268" s="67">
        <v>0</v>
      </c>
      <c r="AK6268" s="69">
        <v>-150000</v>
      </c>
    </row>
    <row r="6269" spans="30:37" ht="11.25" x14ac:dyDescent="0.2">
      <c r="AD6269" s="63">
        <v>36802</v>
      </c>
      <c r="AE6269" s="64">
        <v>36831</v>
      </c>
      <c r="AF6269" s="68" t="s">
        <v>4630</v>
      </c>
      <c r="AG6269" s="66" t="s">
        <v>4642</v>
      </c>
      <c r="AH6269" s="74">
        <v>5.37</v>
      </c>
      <c r="AI6269" s="68" t="s">
        <v>2254</v>
      </c>
      <c r="AJ6269" s="67">
        <v>0</v>
      </c>
      <c r="AK6269" s="69">
        <v>-450000</v>
      </c>
    </row>
    <row r="6270" spans="30:37" ht="11.25" x14ac:dyDescent="0.2">
      <c r="AD6270" s="63">
        <v>36802</v>
      </c>
      <c r="AE6270" s="64">
        <v>36831</v>
      </c>
      <c r="AF6270" s="68" t="s">
        <v>4630</v>
      </c>
      <c r="AG6270" s="66" t="s">
        <v>4643</v>
      </c>
      <c r="AH6270" s="74">
        <v>5.33</v>
      </c>
      <c r="AI6270" s="68" t="s">
        <v>2254</v>
      </c>
      <c r="AJ6270" s="67">
        <v>0</v>
      </c>
      <c r="AK6270" s="69">
        <v>450000</v>
      </c>
    </row>
    <row r="6271" spans="30:37" ht="11.25" x14ac:dyDescent="0.2">
      <c r="AD6271" s="63">
        <v>36802</v>
      </c>
      <c r="AE6271" s="64">
        <v>36831</v>
      </c>
      <c r="AF6271" s="68" t="s">
        <v>4630</v>
      </c>
      <c r="AG6271" s="66" t="s">
        <v>4644</v>
      </c>
      <c r="AH6271" s="74">
        <v>5.3</v>
      </c>
      <c r="AI6271" s="68" t="s">
        <v>2254</v>
      </c>
      <c r="AJ6271" s="67">
        <v>0</v>
      </c>
      <c r="AK6271" s="69">
        <v>450000</v>
      </c>
    </row>
    <row r="6272" spans="30:37" ht="11.25" x14ac:dyDescent="0.2">
      <c r="AD6272" s="63">
        <v>36802</v>
      </c>
      <c r="AE6272" s="64">
        <v>36831</v>
      </c>
      <c r="AF6272" s="68" t="s">
        <v>4630</v>
      </c>
      <c r="AG6272" s="66" t="s">
        <v>4645</v>
      </c>
      <c r="AH6272" s="74">
        <v>5.3150000000000004</v>
      </c>
      <c r="AI6272" s="68" t="s">
        <v>2254</v>
      </c>
      <c r="AJ6272" s="67">
        <v>0</v>
      </c>
      <c r="AK6272" s="69">
        <v>150000</v>
      </c>
    </row>
    <row r="6273" spans="30:37" ht="11.25" x14ac:dyDescent="0.2">
      <c r="AD6273" s="63">
        <v>36802</v>
      </c>
      <c r="AE6273" s="64">
        <v>36831</v>
      </c>
      <c r="AF6273" s="68" t="s">
        <v>4630</v>
      </c>
      <c r="AG6273" s="66" t="s">
        <v>4646</v>
      </c>
      <c r="AH6273" s="74">
        <v>5.3150000000000004</v>
      </c>
      <c r="AI6273" s="68" t="s">
        <v>2254</v>
      </c>
      <c r="AJ6273" s="67">
        <v>0</v>
      </c>
      <c r="AK6273" s="69">
        <v>300000</v>
      </c>
    </row>
    <row r="6274" spans="30:37" ht="11.25" x14ac:dyDescent="0.2">
      <c r="AD6274" s="63">
        <v>36802</v>
      </c>
      <c r="AE6274" s="64">
        <v>36831</v>
      </c>
      <c r="AF6274" s="68" t="s">
        <v>4630</v>
      </c>
      <c r="AG6274" s="66" t="s">
        <v>4647</v>
      </c>
      <c r="AH6274" s="74">
        <v>5.32</v>
      </c>
      <c r="AI6274" s="68" t="s">
        <v>2254</v>
      </c>
      <c r="AJ6274" s="67">
        <v>0</v>
      </c>
      <c r="AK6274" s="69">
        <v>150000</v>
      </c>
    </row>
    <row r="6275" spans="30:37" ht="11.25" x14ac:dyDescent="0.2">
      <c r="AD6275" s="63">
        <v>36802</v>
      </c>
      <c r="AE6275" s="64">
        <v>36831</v>
      </c>
      <c r="AF6275" s="68" t="s">
        <v>4630</v>
      </c>
      <c r="AG6275" s="66" t="s">
        <v>4648</v>
      </c>
      <c r="AH6275" s="74">
        <v>5.3150000000000004</v>
      </c>
      <c r="AI6275" s="68" t="s">
        <v>2254</v>
      </c>
      <c r="AJ6275" s="67">
        <v>0</v>
      </c>
      <c r="AK6275" s="69">
        <v>450000</v>
      </c>
    </row>
    <row r="6276" spans="30:37" ht="11.25" x14ac:dyDescent="0.2">
      <c r="AD6276" s="63">
        <v>36802</v>
      </c>
      <c r="AE6276" s="64">
        <v>36831</v>
      </c>
      <c r="AF6276" s="68" t="s">
        <v>4630</v>
      </c>
      <c r="AG6276" s="66" t="s">
        <v>4649</v>
      </c>
      <c r="AH6276" s="74">
        <v>5.335</v>
      </c>
      <c r="AI6276" s="68" t="s">
        <v>2254</v>
      </c>
      <c r="AJ6276" s="67">
        <v>0</v>
      </c>
      <c r="AK6276" s="69">
        <v>450000</v>
      </c>
    </row>
    <row r="6277" spans="30:37" ht="11.25" x14ac:dyDescent="0.2">
      <c r="AD6277" s="63">
        <v>36802</v>
      </c>
      <c r="AE6277" s="64">
        <v>36831</v>
      </c>
      <c r="AF6277" s="68" t="s">
        <v>4630</v>
      </c>
      <c r="AG6277" s="66" t="s">
        <v>4650</v>
      </c>
      <c r="AH6277" s="74">
        <v>5.34</v>
      </c>
      <c r="AI6277" s="68" t="s">
        <v>2254</v>
      </c>
      <c r="AJ6277" s="67">
        <v>0</v>
      </c>
      <c r="AK6277" s="69">
        <v>450000</v>
      </c>
    </row>
    <row r="6278" spans="30:37" ht="11.25" x14ac:dyDescent="0.2">
      <c r="AD6278" s="63">
        <v>36802</v>
      </c>
      <c r="AE6278" s="64">
        <v>36831</v>
      </c>
      <c r="AF6278" s="68" t="s">
        <v>4630</v>
      </c>
      <c r="AG6278" s="66" t="s">
        <v>4651</v>
      </c>
      <c r="AH6278" s="74">
        <v>5.3449999999999998</v>
      </c>
      <c r="AI6278" s="68" t="s">
        <v>2254</v>
      </c>
      <c r="AJ6278" s="67">
        <v>0</v>
      </c>
      <c r="AK6278" s="69">
        <v>300000</v>
      </c>
    </row>
    <row r="6279" spans="30:37" ht="11.25" x14ac:dyDescent="0.2">
      <c r="AD6279" s="63">
        <v>36802</v>
      </c>
      <c r="AE6279" s="64">
        <v>36831</v>
      </c>
      <c r="AF6279" s="68" t="s">
        <v>4630</v>
      </c>
      <c r="AG6279" s="66" t="s">
        <v>4652</v>
      </c>
      <c r="AH6279" s="74">
        <v>5.3550000000000004</v>
      </c>
      <c r="AI6279" s="68" t="s">
        <v>2254</v>
      </c>
      <c r="AJ6279" s="67">
        <v>0</v>
      </c>
      <c r="AK6279" s="69">
        <v>450000</v>
      </c>
    </row>
    <row r="6280" spans="30:37" ht="11.25" x14ac:dyDescent="0.2">
      <c r="AD6280" s="63">
        <v>36802</v>
      </c>
      <c r="AE6280" s="64">
        <v>36831</v>
      </c>
      <c r="AF6280" s="68" t="s">
        <v>4630</v>
      </c>
      <c r="AG6280" s="66" t="s">
        <v>4653</v>
      </c>
      <c r="AH6280" s="74">
        <v>5.3550000000000004</v>
      </c>
      <c r="AI6280" s="68" t="s">
        <v>2254</v>
      </c>
      <c r="AJ6280" s="67">
        <v>0</v>
      </c>
      <c r="AK6280" s="69">
        <v>150000</v>
      </c>
    </row>
    <row r="6281" spans="30:37" ht="11.25" x14ac:dyDescent="0.2">
      <c r="AD6281" s="63">
        <v>36802</v>
      </c>
      <c r="AE6281" s="64">
        <v>36831</v>
      </c>
      <c r="AF6281" s="68" t="s">
        <v>4630</v>
      </c>
      <c r="AG6281" s="66" t="s">
        <v>4654</v>
      </c>
      <c r="AH6281" s="74">
        <v>5.37</v>
      </c>
      <c r="AI6281" s="68" t="s">
        <v>2254</v>
      </c>
      <c r="AJ6281" s="67">
        <v>0</v>
      </c>
      <c r="AK6281" s="69">
        <v>450000</v>
      </c>
    </row>
    <row r="6282" spans="30:37" ht="11.25" x14ac:dyDescent="0.2">
      <c r="AD6282" s="63">
        <v>36803</v>
      </c>
      <c r="AE6282" s="64">
        <v>36831</v>
      </c>
      <c r="AF6282" s="68" t="s">
        <v>3269</v>
      </c>
      <c r="AG6282" s="66" t="s">
        <v>3270</v>
      </c>
      <c r="AH6282" s="74">
        <v>5.28</v>
      </c>
      <c r="AI6282" s="68" t="s">
        <v>2254</v>
      </c>
      <c r="AJ6282" s="67">
        <v>0</v>
      </c>
      <c r="AK6282" s="69">
        <v>-600000</v>
      </c>
    </row>
    <row r="6283" spans="30:37" ht="11.25" x14ac:dyDescent="0.2">
      <c r="AD6283" s="63">
        <v>36803</v>
      </c>
      <c r="AE6283" s="64">
        <v>36831</v>
      </c>
      <c r="AF6283" s="68" t="s">
        <v>3269</v>
      </c>
      <c r="AG6283" s="66" t="s">
        <v>3271</v>
      </c>
      <c r="AH6283" s="74">
        <v>5.2850000000000001</v>
      </c>
      <c r="AI6283" s="68" t="s">
        <v>2254</v>
      </c>
      <c r="AJ6283" s="67">
        <v>0</v>
      </c>
      <c r="AK6283" s="69">
        <v>-600000</v>
      </c>
    </row>
    <row r="6284" spans="30:37" ht="11.25" x14ac:dyDescent="0.2">
      <c r="AD6284" s="63">
        <v>36803</v>
      </c>
      <c r="AE6284" s="64">
        <v>36831</v>
      </c>
      <c r="AF6284" s="68" t="s">
        <v>3269</v>
      </c>
      <c r="AG6284" s="66" t="s">
        <v>3272</v>
      </c>
      <c r="AH6284" s="74">
        <v>5.2850000000000001</v>
      </c>
      <c r="AI6284" s="68" t="s">
        <v>2254</v>
      </c>
      <c r="AJ6284" s="67">
        <v>0</v>
      </c>
      <c r="AK6284" s="69">
        <v>-600000</v>
      </c>
    </row>
    <row r="6285" spans="30:37" ht="11.25" x14ac:dyDescent="0.2">
      <c r="AD6285" s="63">
        <v>36803</v>
      </c>
      <c r="AE6285" s="64">
        <v>36831</v>
      </c>
      <c r="AF6285" s="68" t="s">
        <v>3269</v>
      </c>
      <c r="AG6285" s="66" t="s">
        <v>3273</v>
      </c>
      <c r="AH6285" s="74">
        <v>5.1050000000000004</v>
      </c>
      <c r="AI6285" s="68" t="s">
        <v>2254</v>
      </c>
      <c r="AJ6285" s="67">
        <v>0</v>
      </c>
      <c r="AK6285" s="69">
        <v>-150000</v>
      </c>
    </row>
    <row r="6286" spans="30:37" ht="11.25" x14ac:dyDescent="0.2">
      <c r="AD6286" s="63">
        <v>36803</v>
      </c>
      <c r="AE6286" s="64">
        <v>36831</v>
      </c>
      <c r="AF6286" s="68" t="s">
        <v>3269</v>
      </c>
      <c r="AG6286" s="66" t="s">
        <v>3274</v>
      </c>
      <c r="AH6286" s="74">
        <v>5.125</v>
      </c>
      <c r="AI6286" s="68" t="s">
        <v>2254</v>
      </c>
      <c r="AJ6286" s="67">
        <v>0</v>
      </c>
      <c r="AK6286" s="69">
        <v>-150000</v>
      </c>
    </row>
    <row r="6287" spans="30:37" ht="11.25" x14ac:dyDescent="0.2">
      <c r="AD6287" s="63">
        <v>36803</v>
      </c>
      <c r="AE6287" s="64">
        <v>36831</v>
      </c>
      <c r="AF6287" s="68" t="s">
        <v>3269</v>
      </c>
      <c r="AG6287" s="66" t="s">
        <v>3275</v>
      </c>
      <c r="AH6287" s="74">
        <v>5.25</v>
      </c>
      <c r="AI6287" s="68" t="s">
        <v>2254</v>
      </c>
      <c r="AJ6287" s="67">
        <v>0</v>
      </c>
      <c r="AK6287" s="69">
        <v>150000</v>
      </c>
    </row>
    <row r="6288" spans="30:37" ht="11.25" x14ac:dyDescent="0.2">
      <c r="AD6288" s="63">
        <v>36803</v>
      </c>
      <c r="AE6288" s="64">
        <v>36831</v>
      </c>
      <c r="AF6288" s="68" t="s">
        <v>3269</v>
      </c>
      <c r="AG6288" s="66" t="s">
        <v>3276</v>
      </c>
      <c r="AH6288" s="74">
        <v>5.24</v>
      </c>
      <c r="AI6288" s="68" t="s">
        <v>2254</v>
      </c>
      <c r="AJ6288" s="67">
        <v>0</v>
      </c>
      <c r="AK6288" s="69">
        <v>450000</v>
      </c>
    </row>
    <row r="6289" spans="30:37" ht="11.25" x14ac:dyDescent="0.2">
      <c r="AD6289" s="63">
        <v>36803</v>
      </c>
      <c r="AE6289" s="64">
        <v>36831</v>
      </c>
      <c r="AF6289" s="68" t="s">
        <v>3269</v>
      </c>
      <c r="AG6289" s="66" t="s">
        <v>3277</v>
      </c>
      <c r="AH6289" s="74">
        <v>5.2549999999999999</v>
      </c>
      <c r="AI6289" s="68" t="s">
        <v>2254</v>
      </c>
      <c r="AJ6289" s="67">
        <v>0</v>
      </c>
      <c r="AK6289" s="69">
        <v>450000</v>
      </c>
    </row>
    <row r="6290" spans="30:37" ht="11.25" x14ac:dyDescent="0.2">
      <c r="AD6290" s="63">
        <v>36803</v>
      </c>
      <c r="AE6290" s="64">
        <v>36831</v>
      </c>
      <c r="AF6290" s="68" t="s">
        <v>3269</v>
      </c>
      <c r="AG6290" s="66" t="s">
        <v>3278</v>
      </c>
      <c r="AH6290" s="74">
        <v>5.2649999999999997</v>
      </c>
      <c r="AI6290" s="68" t="s">
        <v>2254</v>
      </c>
      <c r="AJ6290" s="67">
        <v>0</v>
      </c>
      <c r="AK6290" s="69">
        <v>450000</v>
      </c>
    </row>
    <row r="6291" spans="30:37" ht="11.25" x14ac:dyDescent="0.2">
      <c r="AD6291" s="63">
        <v>36803</v>
      </c>
      <c r="AE6291" s="64">
        <v>36831</v>
      </c>
      <c r="AF6291" s="68" t="s">
        <v>3269</v>
      </c>
      <c r="AG6291" s="66" t="s">
        <v>3279</v>
      </c>
      <c r="AH6291" s="74">
        <v>5.2649999999999997</v>
      </c>
      <c r="AI6291" s="68" t="s">
        <v>2254</v>
      </c>
      <c r="AJ6291" s="67">
        <v>0</v>
      </c>
      <c r="AK6291" s="69">
        <v>450000</v>
      </c>
    </row>
    <row r="6292" spans="30:37" ht="11.25" x14ac:dyDescent="0.2">
      <c r="AD6292" s="63">
        <v>36803</v>
      </c>
      <c r="AE6292" s="64">
        <v>36831</v>
      </c>
      <c r="AF6292" s="68" t="s">
        <v>3269</v>
      </c>
      <c r="AG6292" s="66" t="s">
        <v>3280</v>
      </c>
      <c r="AH6292" s="74">
        <v>5.2649999999999997</v>
      </c>
      <c r="AI6292" s="68" t="s">
        <v>2254</v>
      </c>
      <c r="AJ6292" s="67">
        <v>0</v>
      </c>
      <c r="AK6292" s="69">
        <v>450000</v>
      </c>
    </row>
    <row r="6293" spans="30:37" ht="11.25" x14ac:dyDescent="0.2">
      <c r="AD6293" s="63">
        <v>36803</v>
      </c>
      <c r="AE6293" s="64">
        <v>36831</v>
      </c>
      <c r="AF6293" s="68" t="s">
        <v>3269</v>
      </c>
      <c r="AG6293" s="66" t="s">
        <v>3281</v>
      </c>
      <c r="AH6293" s="74">
        <v>5.2050000000000001</v>
      </c>
      <c r="AI6293" s="68" t="s">
        <v>2254</v>
      </c>
      <c r="AJ6293" s="67">
        <v>0</v>
      </c>
      <c r="AK6293" s="69">
        <v>600000</v>
      </c>
    </row>
    <row r="6294" spans="30:37" ht="11.25" x14ac:dyDescent="0.2">
      <c r="AD6294" s="63">
        <v>36803</v>
      </c>
      <c r="AE6294" s="64">
        <v>36831</v>
      </c>
      <c r="AF6294" s="68" t="s">
        <v>3269</v>
      </c>
      <c r="AG6294" s="66" t="s">
        <v>3282</v>
      </c>
      <c r="AH6294" s="74">
        <v>5.21</v>
      </c>
      <c r="AI6294" s="68" t="s">
        <v>2254</v>
      </c>
      <c r="AJ6294" s="67">
        <v>0</v>
      </c>
      <c r="AK6294" s="69">
        <v>600000</v>
      </c>
    </row>
    <row r="6295" spans="30:37" ht="11.25" x14ac:dyDescent="0.2">
      <c r="AD6295" s="63">
        <v>36803</v>
      </c>
      <c r="AE6295" s="64">
        <v>36831</v>
      </c>
      <c r="AF6295" s="68" t="s">
        <v>3269</v>
      </c>
      <c r="AG6295" s="66" t="s">
        <v>3283</v>
      </c>
      <c r="AH6295" s="74">
        <v>5.2149999999999999</v>
      </c>
      <c r="AI6295" s="68" t="s">
        <v>2254</v>
      </c>
      <c r="AJ6295" s="67">
        <v>0</v>
      </c>
      <c r="AK6295" s="69">
        <v>600000</v>
      </c>
    </row>
    <row r="6296" spans="30:37" ht="11.25" x14ac:dyDescent="0.2">
      <c r="AD6296" s="63">
        <v>36804</v>
      </c>
      <c r="AE6296" s="64">
        <v>36831</v>
      </c>
      <c r="AF6296" s="68" t="s">
        <v>1740</v>
      </c>
      <c r="AG6296" s="66" t="s">
        <v>4585</v>
      </c>
      <c r="AH6296" s="74">
        <v>5.31</v>
      </c>
      <c r="AI6296" s="68" t="s">
        <v>2254</v>
      </c>
      <c r="AJ6296" s="67">
        <v>0</v>
      </c>
      <c r="AK6296" s="69">
        <v>500000</v>
      </c>
    </row>
    <row r="6297" spans="30:37" ht="11.25" x14ac:dyDescent="0.2">
      <c r="AD6297" s="63">
        <v>36804</v>
      </c>
      <c r="AE6297" s="64">
        <v>36831</v>
      </c>
      <c r="AF6297" s="68" t="s">
        <v>1740</v>
      </c>
      <c r="AG6297" s="66" t="s">
        <v>3136</v>
      </c>
      <c r="AH6297" s="74">
        <v>5.1150000000000002</v>
      </c>
      <c r="AI6297" s="68" t="s">
        <v>2254</v>
      </c>
      <c r="AJ6297" s="67">
        <v>0</v>
      </c>
      <c r="AK6297" s="69">
        <v>-450000</v>
      </c>
    </row>
    <row r="6298" spans="30:37" ht="11.25" x14ac:dyDescent="0.2">
      <c r="AD6298" s="63">
        <v>36804</v>
      </c>
      <c r="AE6298" s="64">
        <v>36831</v>
      </c>
      <c r="AF6298" s="68" t="s">
        <v>1740</v>
      </c>
      <c r="AG6298" s="66" t="s">
        <v>3137</v>
      </c>
      <c r="AH6298" s="74">
        <v>5.12</v>
      </c>
      <c r="AI6298" s="68" t="s">
        <v>2254</v>
      </c>
      <c r="AJ6298" s="67">
        <v>0</v>
      </c>
      <c r="AK6298" s="69">
        <v>-150000</v>
      </c>
    </row>
    <row r="6299" spans="30:37" ht="11.25" x14ac:dyDescent="0.2">
      <c r="AD6299" s="63">
        <v>36804</v>
      </c>
      <c r="AE6299" s="64">
        <v>36831</v>
      </c>
      <c r="AF6299" s="68" t="s">
        <v>1740</v>
      </c>
      <c r="AG6299" s="66" t="s">
        <v>3138</v>
      </c>
      <c r="AH6299" s="74">
        <v>5.1150000000000002</v>
      </c>
      <c r="AI6299" s="68" t="s">
        <v>2254</v>
      </c>
      <c r="AJ6299" s="67">
        <v>0</v>
      </c>
      <c r="AK6299" s="69">
        <v>-450000</v>
      </c>
    </row>
    <row r="6300" spans="30:37" ht="11.25" x14ac:dyDescent="0.2">
      <c r="AD6300" s="63">
        <v>36804</v>
      </c>
      <c r="AE6300" s="64">
        <v>36831</v>
      </c>
      <c r="AF6300" s="68" t="s">
        <v>1740</v>
      </c>
      <c r="AG6300" s="66" t="s">
        <v>1741</v>
      </c>
      <c r="AH6300" s="74">
        <v>5.1150000000000002</v>
      </c>
      <c r="AI6300" s="68" t="s">
        <v>2254</v>
      </c>
      <c r="AJ6300" s="67">
        <v>0</v>
      </c>
      <c r="AK6300" s="69">
        <v>1000000</v>
      </c>
    </row>
    <row r="6301" spans="30:37" ht="11.25" x14ac:dyDescent="0.2">
      <c r="AD6301" s="63">
        <v>36804</v>
      </c>
      <c r="AE6301" s="64">
        <v>36831</v>
      </c>
      <c r="AF6301" s="68" t="s">
        <v>1740</v>
      </c>
      <c r="AG6301" s="66" t="s">
        <v>1741</v>
      </c>
      <c r="AH6301" s="74">
        <v>5.3049999999999997</v>
      </c>
      <c r="AI6301" s="68" t="s">
        <v>2254</v>
      </c>
      <c r="AJ6301" s="67">
        <v>0</v>
      </c>
      <c r="AK6301" s="69">
        <v>-1000000</v>
      </c>
    </row>
    <row r="6302" spans="30:37" ht="11.25" x14ac:dyDescent="0.2">
      <c r="AD6302" s="63">
        <v>36804</v>
      </c>
      <c r="AE6302" s="64">
        <v>36831</v>
      </c>
      <c r="AF6302" s="68" t="s">
        <v>1740</v>
      </c>
      <c r="AG6302" s="66" t="s">
        <v>1742</v>
      </c>
      <c r="AH6302" s="74">
        <v>5.1550000000000002</v>
      </c>
      <c r="AI6302" s="68" t="s">
        <v>2254</v>
      </c>
      <c r="AJ6302" s="67">
        <v>0</v>
      </c>
      <c r="AK6302" s="69">
        <v>-600000</v>
      </c>
    </row>
    <row r="6303" spans="30:37" ht="11.25" x14ac:dyDescent="0.2">
      <c r="AD6303" s="63">
        <v>36804</v>
      </c>
      <c r="AE6303" s="64">
        <v>36831</v>
      </c>
      <c r="AF6303" s="68" t="s">
        <v>1740</v>
      </c>
      <c r="AG6303" s="66" t="s">
        <v>1743</v>
      </c>
      <c r="AH6303" s="74">
        <v>5.125</v>
      </c>
      <c r="AI6303" s="68" t="s">
        <v>2254</v>
      </c>
      <c r="AJ6303" s="67">
        <v>0</v>
      </c>
      <c r="AK6303" s="69">
        <v>-450000</v>
      </c>
    </row>
    <row r="6304" spans="30:37" ht="11.25" x14ac:dyDescent="0.2">
      <c r="AD6304" s="63">
        <v>36804</v>
      </c>
      <c r="AE6304" s="64">
        <v>36831</v>
      </c>
      <c r="AF6304" s="68" t="s">
        <v>1740</v>
      </c>
      <c r="AG6304" s="66" t="s">
        <v>1744</v>
      </c>
      <c r="AH6304" s="74">
        <v>5.1349999999999998</v>
      </c>
      <c r="AI6304" s="68" t="s">
        <v>2254</v>
      </c>
      <c r="AJ6304" s="67">
        <v>0</v>
      </c>
      <c r="AK6304" s="69">
        <v>-600000</v>
      </c>
    </row>
    <row r="6305" spans="30:37" ht="11.25" x14ac:dyDescent="0.2">
      <c r="AD6305" s="63">
        <v>36804</v>
      </c>
      <c r="AE6305" s="64">
        <v>36831</v>
      </c>
      <c r="AF6305" s="68" t="s">
        <v>1740</v>
      </c>
      <c r="AG6305" s="66" t="s">
        <v>1745</v>
      </c>
      <c r="AH6305" s="74">
        <v>5.0650000000000004</v>
      </c>
      <c r="AI6305" s="68" t="s">
        <v>2254</v>
      </c>
      <c r="AJ6305" s="67">
        <v>0</v>
      </c>
      <c r="AK6305" s="69">
        <v>600000</v>
      </c>
    </row>
    <row r="6306" spans="30:37" ht="11.25" x14ac:dyDescent="0.2">
      <c r="AD6306" s="63">
        <v>36804</v>
      </c>
      <c r="AE6306" s="64">
        <v>36831</v>
      </c>
      <c r="AF6306" s="68" t="s">
        <v>1740</v>
      </c>
      <c r="AG6306" s="66" t="s">
        <v>1746</v>
      </c>
      <c r="AH6306" s="74">
        <v>5.1950000000000003</v>
      </c>
      <c r="AI6306" s="68" t="s">
        <v>2254</v>
      </c>
      <c r="AJ6306" s="67">
        <v>0</v>
      </c>
      <c r="AK6306" s="69">
        <v>600000</v>
      </c>
    </row>
    <row r="6307" spans="30:37" ht="11.25" x14ac:dyDescent="0.2">
      <c r="AD6307" s="63">
        <v>36804</v>
      </c>
      <c r="AE6307" s="64">
        <v>36831</v>
      </c>
      <c r="AF6307" s="68" t="s">
        <v>1740</v>
      </c>
      <c r="AG6307" s="66" t="s">
        <v>1747</v>
      </c>
      <c r="AH6307" s="74">
        <v>5.1950000000000003</v>
      </c>
      <c r="AI6307" s="68" t="s">
        <v>2254</v>
      </c>
      <c r="AJ6307" s="67">
        <v>0</v>
      </c>
      <c r="AK6307" s="69">
        <v>450000</v>
      </c>
    </row>
    <row r="6308" spans="30:37" ht="11.25" x14ac:dyDescent="0.2">
      <c r="AD6308" s="63">
        <v>36804</v>
      </c>
      <c r="AE6308" s="64">
        <v>36831</v>
      </c>
      <c r="AF6308" s="68" t="s">
        <v>1740</v>
      </c>
      <c r="AG6308" s="66" t="s">
        <v>1748</v>
      </c>
      <c r="AH6308" s="74">
        <v>5.1950000000000003</v>
      </c>
      <c r="AI6308" s="68" t="s">
        <v>2254</v>
      </c>
      <c r="AJ6308" s="67">
        <v>0</v>
      </c>
      <c r="AK6308" s="69">
        <v>600000</v>
      </c>
    </row>
    <row r="6309" spans="30:37" ht="11.25" x14ac:dyDescent="0.2">
      <c r="AD6309" s="63">
        <v>36804</v>
      </c>
      <c r="AE6309" s="64">
        <v>36831</v>
      </c>
      <c r="AF6309" s="68" t="s">
        <v>1740</v>
      </c>
      <c r="AG6309" s="66" t="s">
        <v>1749</v>
      </c>
      <c r="AH6309" s="74">
        <v>5.2</v>
      </c>
      <c r="AI6309" s="68" t="s">
        <v>2254</v>
      </c>
      <c r="AJ6309" s="67">
        <v>0</v>
      </c>
      <c r="AK6309" s="69">
        <v>600000</v>
      </c>
    </row>
    <row r="6310" spans="30:37" ht="11.25" x14ac:dyDescent="0.2">
      <c r="AD6310" s="63">
        <v>36804</v>
      </c>
      <c r="AE6310" s="64">
        <v>36831</v>
      </c>
      <c r="AF6310" s="68" t="s">
        <v>1740</v>
      </c>
      <c r="AG6310" s="66" t="s">
        <v>1750</v>
      </c>
      <c r="AH6310" s="74">
        <v>5.1749999999999998</v>
      </c>
      <c r="AI6310" s="68" t="s">
        <v>2254</v>
      </c>
      <c r="AJ6310" s="67">
        <v>0</v>
      </c>
      <c r="AK6310" s="69">
        <v>600000</v>
      </c>
    </row>
    <row r="6311" spans="30:37" ht="11.25" x14ac:dyDescent="0.2">
      <c r="AD6311" s="63">
        <v>36804</v>
      </c>
      <c r="AE6311" s="64">
        <v>36831</v>
      </c>
      <c r="AF6311" s="68" t="s">
        <v>1740</v>
      </c>
      <c r="AG6311" s="66" t="s">
        <v>1751</v>
      </c>
      <c r="AH6311" s="74">
        <v>5.17</v>
      </c>
      <c r="AI6311" s="68" t="s">
        <v>2254</v>
      </c>
      <c r="AJ6311" s="67">
        <v>0</v>
      </c>
      <c r="AK6311" s="69">
        <v>300000</v>
      </c>
    </row>
    <row r="6312" spans="30:37" ht="11.25" x14ac:dyDescent="0.2">
      <c r="AD6312" s="63">
        <v>36804</v>
      </c>
      <c r="AE6312" s="64">
        <v>36831</v>
      </c>
      <c r="AF6312" s="68" t="s">
        <v>1740</v>
      </c>
      <c r="AG6312" s="66" t="s">
        <v>1752</v>
      </c>
      <c r="AH6312" s="74">
        <v>5.23</v>
      </c>
      <c r="AI6312" s="68" t="s">
        <v>2254</v>
      </c>
      <c r="AJ6312" s="67">
        <v>0</v>
      </c>
      <c r="AK6312" s="69">
        <v>-600000</v>
      </c>
    </row>
    <row r="6313" spans="30:37" ht="11.25" x14ac:dyDescent="0.2">
      <c r="AD6313" s="63">
        <v>36804</v>
      </c>
      <c r="AE6313" s="64">
        <v>36831</v>
      </c>
      <c r="AF6313" s="68" t="s">
        <v>1740</v>
      </c>
      <c r="AG6313" s="66" t="s">
        <v>1753</v>
      </c>
      <c r="AH6313" s="74">
        <v>5.2149999999999999</v>
      </c>
      <c r="AI6313" s="68" t="s">
        <v>2254</v>
      </c>
      <c r="AJ6313" s="67">
        <v>0</v>
      </c>
      <c r="AK6313" s="69">
        <v>-600000</v>
      </c>
    </row>
    <row r="6314" spans="30:37" ht="11.25" x14ac:dyDescent="0.2">
      <c r="AD6314" s="63">
        <v>36804</v>
      </c>
      <c r="AE6314" s="64">
        <v>36831</v>
      </c>
      <c r="AF6314" s="68" t="s">
        <v>1740</v>
      </c>
      <c r="AG6314" s="66" t="s">
        <v>1754</v>
      </c>
      <c r="AH6314" s="74">
        <v>5.2149999999999999</v>
      </c>
      <c r="AI6314" s="68" t="s">
        <v>2254</v>
      </c>
      <c r="AJ6314" s="67">
        <v>0</v>
      </c>
      <c r="AK6314" s="69">
        <v>-600000</v>
      </c>
    </row>
    <row r="6315" spans="30:37" ht="11.25" x14ac:dyDescent="0.2">
      <c r="AD6315" s="63">
        <v>36804</v>
      </c>
      <c r="AE6315" s="64">
        <v>36831</v>
      </c>
      <c r="AF6315" s="68" t="s">
        <v>1740</v>
      </c>
      <c r="AG6315" s="66" t="s">
        <v>1755</v>
      </c>
      <c r="AH6315" s="74">
        <v>5.22</v>
      </c>
      <c r="AI6315" s="68" t="s">
        <v>2254</v>
      </c>
      <c r="AJ6315" s="67">
        <v>0</v>
      </c>
      <c r="AK6315" s="69">
        <v>-600000</v>
      </c>
    </row>
    <row r="6316" spans="30:37" ht="11.25" x14ac:dyDescent="0.2">
      <c r="AD6316" s="63">
        <v>36804</v>
      </c>
      <c r="AE6316" s="64">
        <v>36831</v>
      </c>
      <c r="AF6316" s="68" t="s">
        <v>1740</v>
      </c>
      <c r="AG6316" s="66" t="s">
        <v>1756</v>
      </c>
      <c r="AH6316" s="74">
        <v>5.22</v>
      </c>
      <c r="AI6316" s="68" t="s">
        <v>2254</v>
      </c>
      <c r="AJ6316" s="67">
        <v>0</v>
      </c>
      <c r="AK6316" s="69">
        <v>-300000</v>
      </c>
    </row>
    <row r="6317" spans="30:37" ht="11.25" x14ac:dyDescent="0.2">
      <c r="AD6317" s="63">
        <v>36804</v>
      </c>
      <c r="AE6317" s="64">
        <v>36831</v>
      </c>
      <c r="AF6317" s="68" t="s">
        <v>1740</v>
      </c>
      <c r="AG6317" s="66" t="s">
        <v>1757</v>
      </c>
      <c r="AH6317" s="74">
        <v>5.2249999999999996</v>
      </c>
      <c r="AI6317" s="68" t="s">
        <v>2254</v>
      </c>
      <c r="AJ6317" s="67">
        <v>0</v>
      </c>
      <c r="AK6317" s="69">
        <v>-600000</v>
      </c>
    </row>
    <row r="6318" spans="30:37" ht="11.25" x14ac:dyDescent="0.2">
      <c r="AD6318" s="63">
        <v>36804</v>
      </c>
      <c r="AE6318" s="64">
        <v>36831</v>
      </c>
      <c r="AF6318" s="68" t="s">
        <v>1740</v>
      </c>
      <c r="AG6318" s="66" t="s">
        <v>1758</v>
      </c>
      <c r="AH6318" s="74">
        <v>5.2450000000000001</v>
      </c>
      <c r="AI6318" s="68" t="s">
        <v>2254</v>
      </c>
      <c r="AJ6318" s="67">
        <v>0</v>
      </c>
      <c r="AK6318" s="69">
        <v>-600000</v>
      </c>
    </row>
    <row r="6319" spans="30:37" ht="11.25" x14ac:dyDescent="0.2">
      <c r="AD6319" s="63">
        <v>36804</v>
      </c>
      <c r="AE6319" s="64">
        <v>36831</v>
      </c>
      <c r="AF6319" s="68" t="s">
        <v>1740</v>
      </c>
      <c r="AG6319" s="66" t="s">
        <v>1759</v>
      </c>
      <c r="AH6319" s="74">
        <v>5.2450000000000001</v>
      </c>
      <c r="AI6319" s="68" t="s">
        <v>2254</v>
      </c>
      <c r="AJ6319" s="67">
        <v>0</v>
      </c>
      <c r="AK6319" s="69">
        <v>-600000</v>
      </c>
    </row>
    <row r="6320" spans="30:37" ht="11.25" x14ac:dyDescent="0.2">
      <c r="AD6320" s="63">
        <v>36804</v>
      </c>
      <c r="AE6320" s="64">
        <v>36831</v>
      </c>
      <c r="AF6320" s="68" t="s">
        <v>1740</v>
      </c>
      <c r="AG6320" s="66" t="s">
        <v>1760</v>
      </c>
      <c r="AH6320" s="74">
        <v>5.27</v>
      </c>
      <c r="AI6320" s="68" t="s">
        <v>2254</v>
      </c>
      <c r="AJ6320" s="67">
        <v>0</v>
      </c>
      <c r="AK6320" s="69">
        <v>-600000</v>
      </c>
    </row>
    <row r="6321" spans="30:37" ht="11.25" x14ac:dyDescent="0.2">
      <c r="AD6321" s="63">
        <v>36804</v>
      </c>
      <c r="AE6321" s="64">
        <v>36831</v>
      </c>
      <c r="AF6321" s="68" t="s">
        <v>1740</v>
      </c>
      <c r="AG6321" s="66" t="s">
        <v>1761</v>
      </c>
      <c r="AH6321" s="74">
        <v>5.27</v>
      </c>
      <c r="AI6321" s="68" t="s">
        <v>2254</v>
      </c>
      <c r="AJ6321" s="67">
        <v>0</v>
      </c>
      <c r="AK6321" s="69">
        <v>-450000</v>
      </c>
    </row>
    <row r="6322" spans="30:37" ht="11.25" x14ac:dyDescent="0.2">
      <c r="AD6322" s="63">
        <v>36804</v>
      </c>
      <c r="AE6322" s="64">
        <v>36831</v>
      </c>
      <c r="AF6322" s="68" t="s">
        <v>1740</v>
      </c>
      <c r="AG6322" s="66" t="s">
        <v>1762</v>
      </c>
      <c r="AH6322" s="74">
        <v>5.26</v>
      </c>
      <c r="AI6322" s="68" t="s">
        <v>2254</v>
      </c>
      <c r="AJ6322" s="67">
        <v>0</v>
      </c>
      <c r="AK6322" s="69">
        <v>-600000</v>
      </c>
    </row>
    <row r="6323" spans="30:37" ht="11.25" x14ac:dyDescent="0.2">
      <c r="AD6323" s="63">
        <v>36804</v>
      </c>
      <c r="AE6323" s="64">
        <v>36831</v>
      </c>
      <c r="AF6323" s="68" t="s">
        <v>1740</v>
      </c>
      <c r="AG6323" s="66" t="s">
        <v>1763</v>
      </c>
      <c r="AH6323" s="74">
        <v>5.27</v>
      </c>
      <c r="AI6323" s="68" t="s">
        <v>2254</v>
      </c>
      <c r="AJ6323" s="67">
        <v>0</v>
      </c>
      <c r="AK6323" s="69">
        <v>-450000</v>
      </c>
    </row>
    <row r="6324" spans="30:37" ht="11.25" x14ac:dyDescent="0.2">
      <c r="AD6324" s="63">
        <v>36804</v>
      </c>
      <c r="AE6324" s="64">
        <v>36831</v>
      </c>
      <c r="AF6324" s="68" t="s">
        <v>1740</v>
      </c>
      <c r="AG6324" s="66" t="s">
        <v>1764</v>
      </c>
      <c r="AH6324" s="74">
        <v>5.26</v>
      </c>
      <c r="AI6324" s="68" t="s">
        <v>2254</v>
      </c>
      <c r="AJ6324" s="67">
        <v>0</v>
      </c>
      <c r="AK6324" s="69">
        <v>-450000</v>
      </c>
    </row>
    <row r="6325" spans="30:37" ht="11.25" x14ac:dyDescent="0.2">
      <c r="AD6325" s="63">
        <v>36804</v>
      </c>
      <c r="AE6325" s="64">
        <v>36831</v>
      </c>
      <c r="AF6325" s="68" t="s">
        <v>1740</v>
      </c>
      <c r="AG6325" s="66" t="s">
        <v>1765</v>
      </c>
      <c r="AH6325" s="74">
        <v>5.2949999999999999</v>
      </c>
      <c r="AI6325" s="68" t="s">
        <v>2254</v>
      </c>
      <c r="AJ6325" s="67">
        <v>0</v>
      </c>
      <c r="AK6325" s="69">
        <v>-300000</v>
      </c>
    </row>
    <row r="6326" spans="30:37" ht="11.25" x14ac:dyDescent="0.2">
      <c r="AD6326" s="63">
        <v>36804</v>
      </c>
      <c r="AE6326" s="64">
        <v>36831</v>
      </c>
      <c r="AF6326" s="68" t="s">
        <v>1740</v>
      </c>
      <c r="AG6326" s="66" t="s">
        <v>1766</v>
      </c>
      <c r="AH6326" s="74">
        <v>5.29</v>
      </c>
      <c r="AI6326" s="68" t="s">
        <v>2254</v>
      </c>
      <c r="AJ6326" s="67">
        <v>0</v>
      </c>
      <c r="AK6326" s="69">
        <v>-300000</v>
      </c>
    </row>
    <row r="6327" spans="30:37" ht="11.25" x14ac:dyDescent="0.2">
      <c r="AD6327" s="63">
        <v>36804</v>
      </c>
      <c r="AE6327" s="64">
        <v>36831</v>
      </c>
      <c r="AF6327" s="68" t="s">
        <v>1740</v>
      </c>
      <c r="AG6327" s="66" t="s">
        <v>1767</v>
      </c>
      <c r="AH6327" s="74">
        <v>5.05</v>
      </c>
      <c r="AI6327" s="68" t="s">
        <v>2254</v>
      </c>
      <c r="AJ6327" s="67">
        <v>0</v>
      </c>
      <c r="AK6327" s="69">
        <v>150000</v>
      </c>
    </row>
    <row r="6328" spans="30:37" ht="11.25" x14ac:dyDescent="0.2">
      <c r="AD6328" s="63">
        <v>36804</v>
      </c>
      <c r="AE6328" s="64">
        <v>36831</v>
      </c>
      <c r="AF6328" s="68" t="s">
        <v>1740</v>
      </c>
      <c r="AG6328" s="66" t="s">
        <v>1768</v>
      </c>
      <c r="AH6328" s="74">
        <v>5.18</v>
      </c>
      <c r="AI6328" s="68" t="s">
        <v>2254</v>
      </c>
      <c r="AJ6328" s="67">
        <v>0</v>
      </c>
      <c r="AK6328" s="69">
        <v>-150000</v>
      </c>
    </row>
    <row r="6329" spans="30:37" ht="11.25" x14ac:dyDescent="0.2">
      <c r="AD6329" s="63">
        <v>36804</v>
      </c>
      <c r="AE6329" s="64">
        <v>36831</v>
      </c>
      <c r="AF6329" s="68" t="s">
        <v>1740</v>
      </c>
      <c r="AG6329" s="66" t="s">
        <v>1769</v>
      </c>
      <c r="AH6329" s="74">
        <v>5.2249999999999996</v>
      </c>
      <c r="AI6329" s="68" t="s">
        <v>2254</v>
      </c>
      <c r="AJ6329" s="67">
        <v>0</v>
      </c>
      <c r="AK6329" s="69">
        <v>150000</v>
      </c>
    </row>
    <row r="6330" spans="30:37" ht="11.25" x14ac:dyDescent="0.2">
      <c r="AD6330" s="63">
        <v>36804</v>
      </c>
      <c r="AE6330" s="64">
        <v>36831</v>
      </c>
      <c r="AF6330" s="68" t="s">
        <v>1740</v>
      </c>
      <c r="AG6330" s="66" t="s">
        <v>1770</v>
      </c>
      <c r="AH6330" s="74">
        <v>5.24</v>
      </c>
      <c r="AI6330" s="68" t="s">
        <v>2254</v>
      </c>
      <c r="AJ6330" s="67">
        <v>0</v>
      </c>
      <c r="AK6330" s="69">
        <v>150000</v>
      </c>
    </row>
    <row r="6331" spans="30:37" ht="11.25" x14ac:dyDescent="0.2">
      <c r="AD6331" s="63">
        <v>36805</v>
      </c>
      <c r="AE6331" s="64">
        <v>36831</v>
      </c>
      <c r="AF6331" s="68" t="s">
        <v>1553</v>
      </c>
      <c r="AG6331" s="66" t="s">
        <v>1554</v>
      </c>
      <c r="AH6331" s="74">
        <v>5.01</v>
      </c>
      <c r="AI6331" s="68" t="s">
        <v>2254</v>
      </c>
      <c r="AJ6331" s="67">
        <v>0</v>
      </c>
      <c r="AK6331" s="69">
        <v>-600000</v>
      </c>
    </row>
    <row r="6332" spans="30:37" ht="11.25" x14ac:dyDescent="0.2">
      <c r="AD6332" s="63">
        <v>36805</v>
      </c>
      <c r="AE6332" s="64">
        <v>36831</v>
      </c>
      <c r="AF6332" s="68" t="s">
        <v>1553</v>
      </c>
      <c r="AG6332" s="66" t="s">
        <v>1555</v>
      </c>
      <c r="AH6332" s="74">
        <v>5.0199999999999996</v>
      </c>
      <c r="AI6332" s="68" t="s">
        <v>2254</v>
      </c>
      <c r="AJ6332" s="67">
        <v>0</v>
      </c>
      <c r="AK6332" s="69">
        <v>-300000</v>
      </c>
    </row>
    <row r="6333" spans="30:37" ht="11.25" x14ac:dyDescent="0.2">
      <c r="AD6333" s="63">
        <v>36805</v>
      </c>
      <c r="AE6333" s="64">
        <v>36831</v>
      </c>
      <c r="AF6333" s="68" t="s">
        <v>1553</v>
      </c>
      <c r="AG6333" s="66" t="s">
        <v>1556</v>
      </c>
      <c r="AH6333" s="74">
        <v>5.0350000000000001</v>
      </c>
      <c r="AI6333" s="68" t="s">
        <v>2254</v>
      </c>
      <c r="AJ6333" s="67">
        <v>0</v>
      </c>
      <c r="AK6333" s="69">
        <v>-300000</v>
      </c>
    </row>
    <row r="6334" spans="30:37" ht="11.25" x14ac:dyDescent="0.2">
      <c r="AD6334" s="63">
        <v>36805</v>
      </c>
      <c r="AE6334" s="64">
        <v>36831</v>
      </c>
      <c r="AF6334" s="68" t="s">
        <v>1553</v>
      </c>
      <c r="AG6334" s="66" t="s">
        <v>1557</v>
      </c>
      <c r="AH6334" s="74">
        <v>5.01</v>
      </c>
      <c r="AI6334" s="68" t="s">
        <v>2254</v>
      </c>
      <c r="AJ6334" s="67">
        <v>0</v>
      </c>
      <c r="AK6334" s="69">
        <v>-300000</v>
      </c>
    </row>
    <row r="6335" spans="30:37" ht="11.25" x14ac:dyDescent="0.2">
      <c r="AD6335" s="63">
        <v>36805</v>
      </c>
      <c r="AE6335" s="64">
        <v>36831</v>
      </c>
      <c r="AF6335" s="68" t="s">
        <v>1553</v>
      </c>
      <c r="AG6335" s="66" t="s">
        <v>1558</v>
      </c>
      <c r="AH6335" s="74">
        <v>5.01</v>
      </c>
      <c r="AI6335" s="68" t="s">
        <v>2254</v>
      </c>
      <c r="AJ6335" s="67">
        <v>0</v>
      </c>
      <c r="AK6335" s="69">
        <v>-600000</v>
      </c>
    </row>
    <row r="6336" spans="30:37" ht="11.25" x14ac:dyDescent="0.2">
      <c r="AD6336" s="63">
        <v>36805</v>
      </c>
      <c r="AE6336" s="64">
        <v>36831</v>
      </c>
      <c r="AF6336" s="68" t="s">
        <v>1553</v>
      </c>
      <c r="AG6336" s="66" t="s">
        <v>1559</v>
      </c>
      <c r="AH6336" s="74">
        <v>5.0149999999999997</v>
      </c>
      <c r="AI6336" s="68" t="s">
        <v>2254</v>
      </c>
      <c r="AJ6336" s="67">
        <v>0</v>
      </c>
      <c r="AK6336" s="69">
        <v>-600000</v>
      </c>
    </row>
    <row r="6337" spans="30:37" ht="11.25" x14ac:dyDescent="0.2">
      <c r="AD6337" s="63">
        <v>36805</v>
      </c>
      <c r="AE6337" s="64">
        <v>36831</v>
      </c>
      <c r="AF6337" s="68" t="s">
        <v>1553</v>
      </c>
      <c r="AG6337" s="66" t="s">
        <v>1560</v>
      </c>
      <c r="AH6337" s="74">
        <v>5.0599999999999996</v>
      </c>
      <c r="AI6337" s="68" t="s">
        <v>2254</v>
      </c>
      <c r="AJ6337" s="67">
        <v>0</v>
      </c>
      <c r="AK6337" s="69">
        <v>-600000</v>
      </c>
    </row>
    <row r="6338" spans="30:37" ht="11.25" x14ac:dyDescent="0.2">
      <c r="AD6338" s="63">
        <v>36805</v>
      </c>
      <c r="AE6338" s="64">
        <v>36831</v>
      </c>
      <c r="AF6338" s="68" t="s">
        <v>1553</v>
      </c>
      <c r="AG6338" s="66" t="s">
        <v>1561</v>
      </c>
      <c r="AH6338" s="74">
        <v>5.09</v>
      </c>
      <c r="AI6338" s="68" t="s">
        <v>2254</v>
      </c>
      <c r="AJ6338" s="67">
        <v>0</v>
      </c>
      <c r="AK6338" s="69">
        <v>-450000</v>
      </c>
    </row>
    <row r="6339" spans="30:37" ht="11.25" x14ac:dyDescent="0.2">
      <c r="AD6339" s="63">
        <v>36805</v>
      </c>
      <c r="AE6339" s="64">
        <v>36831</v>
      </c>
      <c r="AF6339" s="68" t="s">
        <v>1553</v>
      </c>
      <c r="AG6339" s="66" t="s">
        <v>1608</v>
      </c>
      <c r="AH6339" s="74">
        <v>5.08</v>
      </c>
      <c r="AI6339" s="68" t="s">
        <v>2254</v>
      </c>
      <c r="AJ6339" s="67">
        <v>0</v>
      </c>
      <c r="AK6339" s="69">
        <v>-900000</v>
      </c>
    </row>
    <row r="6340" spans="30:37" ht="11.25" x14ac:dyDescent="0.2">
      <c r="AD6340" s="63">
        <v>36805</v>
      </c>
      <c r="AE6340" s="64">
        <v>36831</v>
      </c>
      <c r="AF6340" s="68" t="s">
        <v>1553</v>
      </c>
      <c r="AG6340" s="66" t="s">
        <v>1609</v>
      </c>
      <c r="AH6340" s="74">
        <v>5.07</v>
      </c>
      <c r="AI6340" s="68" t="s">
        <v>2254</v>
      </c>
      <c r="AJ6340" s="67">
        <v>0</v>
      </c>
      <c r="AK6340" s="69">
        <v>-600000</v>
      </c>
    </row>
    <row r="6341" spans="30:37" ht="11.25" x14ac:dyDescent="0.2">
      <c r="AD6341" s="63">
        <v>36805</v>
      </c>
      <c r="AE6341" s="64">
        <v>36831</v>
      </c>
      <c r="AF6341" s="68" t="s">
        <v>1553</v>
      </c>
      <c r="AG6341" s="66" t="s">
        <v>1610</v>
      </c>
      <c r="AH6341" s="74">
        <v>5.0599999999999996</v>
      </c>
      <c r="AI6341" s="68" t="s">
        <v>2254</v>
      </c>
      <c r="AJ6341" s="67">
        <v>0</v>
      </c>
      <c r="AK6341" s="69">
        <v>-600000</v>
      </c>
    </row>
    <row r="6342" spans="30:37" ht="11.25" x14ac:dyDescent="0.2">
      <c r="AD6342" s="63">
        <v>36805</v>
      </c>
      <c r="AE6342" s="64">
        <v>36831</v>
      </c>
      <c r="AF6342" s="68" t="s">
        <v>1553</v>
      </c>
      <c r="AG6342" s="66" t="s">
        <v>1611</v>
      </c>
      <c r="AH6342" s="74">
        <v>5.085</v>
      </c>
      <c r="AI6342" s="68" t="s">
        <v>2254</v>
      </c>
      <c r="AJ6342" s="67">
        <v>0</v>
      </c>
      <c r="AK6342" s="69">
        <v>-450000</v>
      </c>
    </row>
    <row r="6343" spans="30:37" ht="11.25" x14ac:dyDescent="0.2">
      <c r="AD6343" s="63">
        <v>36805</v>
      </c>
      <c r="AE6343" s="64">
        <v>36831</v>
      </c>
      <c r="AF6343" s="68" t="s">
        <v>1553</v>
      </c>
      <c r="AG6343" s="66" t="s">
        <v>1612</v>
      </c>
      <c r="AH6343" s="74">
        <v>5.07</v>
      </c>
      <c r="AI6343" s="68" t="s">
        <v>2254</v>
      </c>
      <c r="AJ6343" s="67">
        <v>0</v>
      </c>
      <c r="AK6343" s="69">
        <v>-600000</v>
      </c>
    </row>
    <row r="6344" spans="30:37" ht="11.25" x14ac:dyDescent="0.2">
      <c r="AD6344" s="63">
        <v>36805</v>
      </c>
      <c r="AE6344" s="64">
        <v>36831</v>
      </c>
      <c r="AF6344" s="68" t="s">
        <v>1553</v>
      </c>
      <c r="AG6344" s="66" t="s">
        <v>1613</v>
      </c>
      <c r="AH6344" s="74">
        <v>5.0599999999999996</v>
      </c>
      <c r="AI6344" s="68" t="s">
        <v>2254</v>
      </c>
      <c r="AJ6344" s="67">
        <v>0</v>
      </c>
      <c r="AK6344" s="69">
        <v>-450000</v>
      </c>
    </row>
    <row r="6345" spans="30:37" ht="11.25" x14ac:dyDescent="0.2">
      <c r="AD6345" s="63">
        <v>36805</v>
      </c>
      <c r="AE6345" s="64">
        <v>36831</v>
      </c>
      <c r="AF6345" s="68" t="s">
        <v>1553</v>
      </c>
      <c r="AG6345" s="66" t="s">
        <v>1614</v>
      </c>
      <c r="AH6345" s="74">
        <v>5.0650000000000004</v>
      </c>
      <c r="AI6345" s="68" t="s">
        <v>2254</v>
      </c>
      <c r="AJ6345" s="67">
        <v>0</v>
      </c>
      <c r="AK6345" s="69">
        <v>-450000</v>
      </c>
    </row>
    <row r="6346" spans="30:37" ht="11.25" x14ac:dyDescent="0.2">
      <c r="AD6346" s="63">
        <v>36805</v>
      </c>
      <c r="AE6346" s="64">
        <v>36831</v>
      </c>
      <c r="AF6346" s="68" t="s">
        <v>1553</v>
      </c>
      <c r="AG6346" s="66" t="s">
        <v>1615</v>
      </c>
      <c r="AH6346" s="74">
        <v>5.0650000000000004</v>
      </c>
      <c r="AI6346" s="68" t="s">
        <v>2254</v>
      </c>
      <c r="AJ6346" s="67">
        <v>0</v>
      </c>
      <c r="AK6346" s="69">
        <v>-450000</v>
      </c>
    </row>
    <row r="6347" spans="30:37" ht="11.25" x14ac:dyDescent="0.2">
      <c r="AD6347" s="63">
        <v>36805</v>
      </c>
      <c r="AE6347" s="64">
        <v>36831</v>
      </c>
      <c r="AF6347" s="68" t="s">
        <v>1553</v>
      </c>
      <c r="AG6347" s="66" t="s">
        <v>1616</v>
      </c>
      <c r="AH6347" s="74">
        <v>5.1100000000000003</v>
      </c>
      <c r="AI6347" s="68" t="s">
        <v>2254</v>
      </c>
      <c r="AJ6347" s="67">
        <v>0</v>
      </c>
      <c r="AK6347" s="69">
        <v>-450000</v>
      </c>
    </row>
    <row r="6348" spans="30:37" ht="11.25" x14ac:dyDescent="0.2">
      <c r="AD6348" s="63">
        <v>36805</v>
      </c>
      <c r="AE6348" s="64">
        <v>36831</v>
      </c>
      <c r="AF6348" s="68" t="s">
        <v>1553</v>
      </c>
      <c r="AG6348" s="66" t="s">
        <v>1617</v>
      </c>
      <c r="AH6348" s="74">
        <v>5.1100000000000003</v>
      </c>
      <c r="AI6348" s="68" t="s">
        <v>2254</v>
      </c>
      <c r="AJ6348" s="67">
        <v>0</v>
      </c>
      <c r="AK6348" s="69">
        <v>-450000</v>
      </c>
    </row>
    <row r="6349" spans="30:37" ht="11.25" x14ac:dyDescent="0.2">
      <c r="AD6349" s="63">
        <v>36805</v>
      </c>
      <c r="AE6349" s="64">
        <v>36831</v>
      </c>
      <c r="AF6349" s="68" t="s">
        <v>1553</v>
      </c>
      <c r="AG6349" s="66" t="s">
        <v>1618</v>
      </c>
      <c r="AH6349" s="74">
        <v>5.13</v>
      </c>
      <c r="AI6349" s="68" t="s">
        <v>2254</v>
      </c>
      <c r="AJ6349" s="67">
        <v>0</v>
      </c>
      <c r="AK6349" s="69">
        <v>-450000</v>
      </c>
    </row>
    <row r="6350" spans="30:37" ht="11.25" x14ac:dyDescent="0.2">
      <c r="AD6350" s="63">
        <v>36805</v>
      </c>
      <c r="AE6350" s="64">
        <v>36831</v>
      </c>
      <c r="AF6350" s="68" t="s">
        <v>1553</v>
      </c>
      <c r="AG6350" s="66" t="s">
        <v>1619</v>
      </c>
      <c r="AH6350" s="74">
        <v>5.14</v>
      </c>
      <c r="AI6350" s="68" t="s">
        <v>2254</v>
      </c>
      <c r="AJ6350" s="67">
        <v>0</v>
      </c>
      <c r="AK6350" s="69">
        <v>-450000</v>
      </c>
    </row>
    <row r="6351" spans="30:37" ht="11.25" x14ac:dyDescent="0.2">
      <c r="AD6351" s="63">
        <v>36805</v>
      </c>
      <c r="AE6351" s="64">
        <v>36831</v>
      </c>
      <c r="AF6351" s="68" t="s">
        <v>1553</v>
      </c>
      <c r="AG6351" s="66" t="s">
        <v>1620</v>
      </c>
      <c r="AH6351" s="74">
        <v>5.14</v>
      </c>
      <c r="AI6351" s="68" t="s">
        <v>2254</v>
      </c>
      <c r="AJ6351" s="67">
        <v>0</v>
      </c>
      <c r="AK6351" s="69">
        <v>-450000</v>
      </c>
    </row>
    <row r="6352" spans="30:37" ht="11.25" x14ac:dyDescent="0.2">
      <c r="AD6352" s="63">
        <v>36805</v>
      </c>
      <c r="AE6352" s="64">
        <v>36831</v>
      </c>
      <c r="AF6352" s="68" t="s">
        <v>1553</v>
      </c>
      <c r="AG6352" s="66" t="s">
        <v>1621</v>
      </c>
      <c r="AH6352" s="74">
        <v>5.0650000000000004</v>
      </c>
      <c r="AI6352" s="68" t="s">
        <v>2254</v>
      </c>
      <c r="AJ6352" s="67">
        <v>0</v>
      </c>
      <c r="AK6352" s="69">
        <v>-150000</v>
      </c>
    </row>
    <row r="6353" spans="30:37" ht="11.25" x14ac:dyDescent="0.2">
      <c r="AD6353" s="63">
        <v>36805</v>
      </c>
      <c r="AE6353" s="64">
        <v>36831</v>
      </c>
      <c r="AF6353" s="68" t="s">
        <v>1553</v>
      </c>
      <c r="AG6353" s="66" t="s">
        <v>1622</v>
      </c>
      <c r="AH6353" s="74">
        <v>5.0650000000000004</v>
      </c>
      <c r="AI6353" s="68" t="s">
        <v>2254</v>
      </c>
      <c r="AJ6353" s="67">
        <v>0</v>
      </c>
      <c r="AK6353" s="69">
        <v>-150000</v>
      </c>
    </row>
    <row r="6354" spans="30:37" ht="11.25" x14ac:dyDescent="0.2">
      <c r="AD6354" s="63">
        <v>36811</v>
      </c>
      <c r="AE6354" s="64">
        <v>36831</v>
      </c>
      <c r="AF6354" s="68" t="s">
        <v>1118</v>
      </c>
      <c r="AG6354" s="66" t="s">
        <v>1119</v>
      </c>
      <c r="AH6354" s="74">
        <v>5.64</v>
      </c>
      <c r="AI6354" s="68" t="s">
        <v>2254</v>
      </c>
      <c r="AJ6354" s="67">
        <v>0</v>
      </c>
      <c r="AK6354" s="69">
        <v>600000</v>
      </c>
    </row>
    <row r="6355" spans="30:37" ht="11.25" x14ac:dyDescent="0.2">
      <c r="AD6355" s="63">
        <v>36811</v>
      </c>
      <c r="AE6355" s="64">
        <v>36831</v>
      </c>
      <c r="AF6355" s="68" t="s">
        <v>1118</v>
      </c>
      <c r="AG6355" s="66" t="s">
        <v>1120</v>
      </c>
      <c r="AH6355" s="74">
        <v>5.6550000000000002</v>
      </c>
      <c r="AI6355" s="68" t="s">
        <v>2254</v>
      </c>
      <c r="AJ6355" s="67">
        <v>0</v>
      </c>
      <c r="AK6355" s="69">
        <v>-450000</v>
      </c>
    </row>
    <row r="6356" spans="30:37" ht="11.25" x14ac:dyDescent="0.2">
      <c r="AD6356" s="63">
        <v>36811</v>
      </c>
      <c r="AE6356" s="64">
        <v>36831</v>
      </c>
      <c r="AF6356" s="68" t="s">
        <v>1118</v>
      </c>
      <c r="AG6356" s="66" t="s">
        <v>1121</v>
      </c>
      <c r="AH6356" s="74">
        <v>5.6550000000000002</v>
      </c>
      <c r="AI6356" s="68" t="s">
        <v>2254</v>
      </c>
      <c r="AJ6356" s="67">
        <v>0</v>
      </c>
      <c r="AK6356" s="69">
        <v>450000</v>
      </c>
    </row>
    <row r="6357" spans="30:37" ht="11.25" x14ac:dyDescent="0.2">
      <c r="AD6357" s="63">
        <v>36811</v>
      </c>
      <c r="AE6357" s="64">
        <v>36831</v>
      </c>
      <c r="AF6357" s="68" t="s">
        <v>1118</v>
      </c>
      <c r="AG6357" s="66" t="s">
        <v>1122</v>
      </c>
      <c r="AH6357" s="74">
        <v>5.6449999999999996</v>
      </c>
      <c r="AI6357" s="68" t="s">
        <v>2254</v>
      </c>
      <c r="AJ6357" s="67">
        <v>0</v>
      </c>
      <c r="AK6357" s="69">
        <v>450000</v>
      </c>
    </row>
    <row r="6358" spans="30:37" ht="11.25" x14ac:dyDescent="0.2">
      <c r="AD6358" s="63">
        <v>36811</v>
      </c>
      <c r="AE6358" s="64">
        <v>36831</v>
      </c>
      <c r="AF6358" s="68" t="s">
        <v>1118</v>
      </c>
      <c r="AG6358" s="66" t="s">
        <v>1123</v>
      </c>
      <c r="AH6358" s="74">
        <v>5.6349999999999998</v>
      </c>
      <c r="AI6358" s="68" t="s">
        <v>2254</v>
      </c>
      <c r="AJ6358" s="67">
        <v>0</v>
      </c>
      <c r="AK6358" s="69">
        <v>450000</v>
      </c>
    </row>
    <row r="6359" spans="30:37" ht="11.25" x14ac:dyDescent="0.2">
      <c r="AD6359" s="63">
        <v>36811</v>
      </c>
      <c r="AE6359" s="64">
        <v>36831</v>
      </c>
      <c r="AF6359" s="68" t="s">
        <v>1118</v>
      </c>
      <c r="AG6359" s="66" t="s">
        <v>1166</v>
      </c>
      <c r="AH6359" s="74">
        <v>5.62</v>
      </c>
      <c r="AI6359" s="68" t="s">
        <v>2254</v>
      </c>
      <c r="AJ6359" s="67">
        <v>0</v>
      </c>
      <c r="AK6359" s="69">
        <v>300000</v>
      </c>
    </row>
    <row r="6360" spans="30:37" ht="11.25" x14ac:dyDescent="0.2">
      <c r="AD6360" s="63">
        <v>36811</v>
      </c>
      <c r="AE6360" s="64">
        <v>36831</v>
      </c>
      <c r="AF6360" s="68" t="s">
        <v>1118</v>
      </c>
      <c r="AG6360" s="66" t="s">
        <v>1167</v>
      </c>
      <c r="AH6360" s="74">
        <v>5.61</v>
      </c>
      <c r="AI6360" s="68" t="s">
        <v>2254</v>
      </c>
      <c r="AJ6360" s="67">
        <v>0</v>
      </c>
      <c r="AK6360" s="69">
        <v>-300000</v>
      </c>
    </row>
    <row r="6361" spans="30:37" ht="11.25" x14ac:dyDescent="0.2">
      <c r="AD6361" s="63">
        <v>36811</v>
      </c>
      <c r="AE6361" s="64">
        <v>36831</v>
      </c>
      <c r="AF6361" s="68" t="s">
        <v>1118</v>
      </c>
      <c r="AG6361" s="66" t="s">
        <v>1168</v>
      </c>
      <c r="AH6361" s="74">
        <v>5.63</v>
      </c>
      <c r="AI6361" s="68" t="s">
        <v>2254</v>
      </c>
      <c r="AJ6361" s="67">
        <v>0</v>
      </c>
      <c r="AK6361" s="69">
        <v>-300000</v>
      </c>
    </row>
    <row r="6362" spans="30:37" ht="11.25" x14ac:dyDescent="0.2">
      <c r="AD6362" s="63">
        <v>36811</v>
      </c>
      <c r="AE6362" s="64">
        <v>36831</v>
      </c>
      <c r="AF6362" s="68" t="s">
        <v>1118</v>
      </c>
      <c r="AG6362" s="66" t="s">
        <v>1169</v>
      </c>
      <c r="AH6362" s="74">
        <v>5.6550000000000002</v>
      </c>
      <c r="AI6362" s="68" t="s">
        <v>2254</v>
      </c>
      <c r="AJ6362" s="67">
        <v>0</v>
      </c>
      <c r="AK6362" s="69">
        <v>-450000</v>
      </c>
    </row>
    <row r="6363" spans="30:37" ht="11.25" x14ac:dyDescent="0.2">
      <c r="AD6363" s="63">
        <v>36811</v>
      </c>
      <c r="AE6363" s="64">
        <v>36831</v>
      </c>
      <c r="AF6363" s="68" t="s">
        <v>1118</v>
      </c>
      <c r="AG6363" s="66" t="s">
        <v>1170</v>
      </c>
      <c r="AH6363" s="74">
        <v>5.6550000000000002</v>
      </c>
      <c r="AI6363" s="68" t="s">
        <v>2254</v>
      </c>
      <c r="AJ6363" s="67">
        <v>0</v>
      </c>
      <c r="AK6363" s="69">
        <v>-450000</v>
      </c>
    </row>
    <row r="6364" spans="30:37" ht="11.25" x14ac:dyDescent="0.2">
      <c r="AD6364" s="63">
        <v>36811</v>
      </c>
      <c r="AE6364" s="64">
        <v>36831</v>
      </c>
      <c r="AF6364" s="68" t="s">
        <v>1118</v>
      </c>
      <c r="AG6364" s="66" t="s">
        <v>1171</v>
      </c>
      <c r="AH6364" s="74">
        <v>5.7</v>
      </c>
      <c r="AI6364" s="68" t="s">
        <v>2254</v>
      </c>
      <c r="AJ6364" s="67">
        <v>0</v>
      </c>
      <c r="AK6364" s="69">
        <v>300000</v>
      </c>
    </row>
    <row r="6365" spans="30:37" ht="11.25" x14ac:dyDescent="0.2">
      <c r="AD6365" s="63">
        <v>36811</v>
      </c>
      <c r="AE6365" s="64">
        <v>36831</v>
      </c>
      <c r="AF6365" s="68" t="s">
        <v>1118</v>
      </c>
      <c r="AG6365" s="66" t="s">
        <v>1264</v>
      </c>
      <c r="AH6365" s="74">
        <v>5.67</v>
      </c>
      <c r="AI6365" s="68" t="s">
        <v>2254</v>
      </c>
      <c r="AJ6365" s="67">
        <v>0</v>
      </c>
      <c r="AK6365" s="69">
        <v>-450000</v>
      </c>
    </row>
    <row r="6366" spans="30:37" ht="11.25" x14ac:dyDescent="0.2">
      <c r="AD6366" s="63">
        <v>36811</v>
      </c>
      <c r="AE6366" s="64">
        <v>36831</v>
      </c>
      <c r="AF6366" s="68" t="s">
        <v>1118</v>
      </c>
      <c r="AG6366" s="66" t="s">
        <v>1265</v>
      </c>
      <c r="AH6366" s="74">
        <v>5.72</v>
      </c>
      <c r="AI6366" s="68" t="s">
        <v>2254</v>
      </c>
      <c r="AJ6366" s="67">
        <v>0</v>
      </c>
      <c r="AK6366" s="69">
        <v>-300000</v>
      </c>
    </row>
    <row r="6367" spans="30:37" ht="11.25" x14ac:dyDescent="0.2">
      <c r="AD6367" s="63">
        <v>36811</v>
      </c>
      <c r="AE6367" s="64">
        <v>36831</v>
      </c>
      <c r="AF6367" s="68" t="s">
        <v>1118</v>
      </c>
      <c r="AG6367" s="66" t="s">
        <v>1266</v>
      </c>
      <c r="AH6367" s="74">
        <v>5.72</v>
      </c>
      <c r="AI6367" s="68" t="s">
        <v>2254</v>
      </c>
      <c r="AJ6367" s="67">
        <v>0</v>
      </c>
      <c r="AK6367" s="69">
        <v>-450000</v>
      </c>
    </row>
    <row r="6368" spans="30:37" ht="11.25" x14ac:dyDescent="0.2">
      <c r="AD6368" s="63">
        <v>36811</v>
      </c>
      <c r="AE6368" s="64">
        <v>36831</v>
      </c>
      <c r="AF6368" s="68" t="s">
        <v>1118</v>
      </c>
      <c r="AG6368" s="66" t="s">
        <v>1267</v>
      </c>
      <c r="AH6368" s="74">
        <v>5.72</v>
      </c>
      <c r="AI6368" s="68" t="s">
        <v>2254</v>
      </c>
      <c r="AJ6368" s="67">
        <v>0</v>
      </c>
      <c r="AK6368" s="69">
        <v>-450000</v>
      </c>
    </row>
    <row r="6369" spans="30:37" ht="11.25" x14ac:dyDescent="0.2">
      <c r="AD6369" s="63">
        <v>36811</v>
      </c>
      <c r="AE6369" s="64">
        <v>36831</v>
      </c>
      <c r="AF6369" s="68" t="s">
        <v>1118</v>
      </c>
      <c r="AG6369" s="66" t="s">
        <v>1268</v>
      </c>
      <c r="AH6369" s="74">
        <v>5.74</v>
      </c>
      <c r="AI6369" s="68" t="s">
        <v>2254</v>
      </c>
      <c r="AJ6369" s="67">
        <v>0</v>
      </c>
      <c r="AK6369" s="69">
        <v>-300000</v>
      </c>
    </row>
    <row r="6370" spans="30:37" ht="11.25" x14ac:dyDescent="0.2">
      <c r="AD6370" s="63">
        <v>36811</v>
      </c>
      <c r="AE6370" s="64">
        <v>36831</v>
      </c>
      <c r="AF6370" s="68" t="s">
        <v>1118</v>
      </c>
      <c r="AG6370" s="66" t="s">
        <v>1269</v>
      </c>
      <c r="AH6370" s="74">
        <v>5.5549999999999997</v>
      </c>
      <c r="AI6370" s="68" t="s">
        <v>2254</v>
      </c>
      <c r="AJ6370" s="67">
        <v>0</v>
      </c>
      <c r="AK6370" s="69">
        <v>300000</v>
      </c>
    </row>
    <row r="6371" spans="30:37" ht="11.25" x14ac:dyDescent="0.2">
      <c r="AD6371" s="63">
        <v>36811</v>
      </c>
      <c r="AE6371" s="64">
        <v>36831</v>
      </c>
      <c r="AF6371" s="68" t="s">
        <v>1118</v>
      </c>
      <c r="AG6371" s="66" t="s">
        <v>1270</v>
      </c>
      <c r="AH6371" s="74">
        <v>5.5650000000000004</v>
      </c>
      <c r="AI6371" s="68" t="s">
        <v>2254</v>
      </c>
      <c r="AJ6371" s="67">
        <v>0</v>
      </c>
      <c r="AK6371" s="69">
        <v>150000</v>
      </c>
    </row>
    <row r="6372" spans="30:37" ht="11.25" x14ac:dyDescent="0.2">
      <c r="AD6372" s="63">
        <v>36811</v>
      </c>
      <c r="AE6372" s="64">
        <v>36831</v>
      </c>
      <c r="AF6372" s="68" t="s">
        <v>1118</v>
      </c>
      <c r="AG6372" s="66" t="s">
        <v>1271</v>
      </c>
      <c r="AH6372" s="74">
        <v>5.56</v>
      </c>
      <c r="AI6372" s="68" t="s">
        <v>2254</v>
      </c>
      <c r="AJ6372" s="67">
        <v>0</v>
      </c>
      <c r="AK6372" s="69">
        <v>150000</v>
      </c>
    </row>
    <row r="6373" spans="30:37" ht="11.25" x14ac:dyDescent="0.2">
      <c r="AD6373" s="63">
        <v>36811</v>
      </c>
      <c r="AE6373" s="64">
        <v>36831</v>
      </c>
      <c r="AF6373" s="68" t="s">
        <v>1118</v>
      </c>
      <c r="AG6373" s="66" t="s">
        <v>1272</v>
      </c>
      <c r="AH6373" s="74">
        <v>5.6</v>
      </c>
      <c r="AI6373" s="68" t="s">
        <v>2254</v>
      </c>
      <c r="AJ6373" s="67">
        <v>0</v>
      </c>
      <c r="AK6373" s="69">
        <v>150000</v>
      </c>
    </row>
    <row r="6374" spans="30:37" ht="11.25" x14ac:dyDescent="0.2">
      <c r="AD6374" s="63">
        <v>36811</v>
      </c>
      <c r="AE6374" s="64">
        <v>36831</v>
      </c>
      <c r="AF6374" s="68" t="s">
        <v>1118</v>
      </c>
      <c r="AG6374" s="66" t="s">
        <v>1273</v>
      </c>
      <c r="AH6374" s="74">
        <v>5.6449999999999996</v>
      </c>
      <c r="AI6374" s="68" t="s">
        <v>2254</v>
      </c>
      <c r="AJ6374" s="67">
        <v>0</v>
      </c>
      <c r="AK6374" s="69">
        <v>150000</v>
      </c>
    </row>
    <row r="6375" spans="30:37" ht="11.25" x14ac:dyDescent="0.2">
      <c r="AD6375" s="63">
        <v>36811</v>
      </c>
      <c r="AE6375" s="64">
        <v>36831</v>
      </c>
      <c r="AF6375" s="68" t="s">
        <v>1118</v>
      </c>
      <c r="AG6375" s="66" t="s">
        <v>1278</v>
      </c>
      <c r="AH6375" s="74">
        <v>5.7050000000000001</v>
      </c>
      <c r="AI6375" s="68" t="s">
        <v>2254</v>
      </c>
      <c r="AJ6375" s="67">
        <v>0</v>
      </c>
      <c r="AK6375" s="69">
        <v>150000</v>
      </c>
    </row>
    <row r="6376" spans="30:37" ht="11.25" x14ac:dyDescent="0.2">
      <c r="AD6376" s="63">
        <v>36811</v>
      </c>
      <c r="AE6376" s="64">
        <v>36831</v>
      </c>
      <c r="AF6376" s="68" t="s">
        <v>1118</v>
      </c>
      <c r="AG6376" s="66" t="s">
        <v>1279</v>
      </c>
      <c r="AH6376" s="74">
        <v>5.65</v>
      </c>
      <c r="AI6376" s="68" t="s">
        <v>2254</v>
      </c>
      <c r="AJ6376" s="67">
        <v>0</v>
      </c>
      <c r="AK6376" s="69">
        <v>150000</v>
      </c>
    </row>
    <row r="6377" spans="30:37" ht="11.25" x14ac:dyDescent="0.2">
      <c r="AD6377" s="63">
        <v>36811</v>
      </c>
      <c r="AE6377" s="64">
        <v>36831</v>
      </c>
      <c r="AF6377" s="68" t="s">
        <v>1118</v>
      </c>
      <c r="AG6377" s="66" t="s">
        <v>1281</v>
      </c>
      <c r="AH6377" s="74">
        <v>5.6</v>
      </c>
      <c r="AI6377" s="68" t="s">
        <v>2254</v>
      </c>
      <c r="AJ6377" s="67">
        <v>0</v>
      </c>
      <c r="AK6377" s="69">
        <v>75000</v>
      </c>
    </row>
    <row r="6378" spans="30:37" ht="11.25" x14ac:dyDescent="0.2">
      <c r="AD6378" s="63">
        <v>36811</v>
      </c>
      <c r="AE6378" s="64">
        <v>36831</v>
      </c>
      <c r="AF6378" s="68" t="s">
        <v>1118</v>
      </c>
      <c r="AG6378" s="66" t="s">
        <v>1282</v>
      </c>
      <c r="AH6378" s="74">
        <v>5.59</v>
      </c>
      <c r="AI6378" s="68" t="s">
        <v>2254</v>
      </c>
      <c r="AJ6378" s="67">
        <v>0</v>
      </c>
      <c r="AK6378" s="69">
        <v>150000</v>
      </c>
    </row>
    <row r="6379" spans="30:37" ht="11.25" x14ac:dyDescent="0.2">
      <c r="AD6379" s="63">
        <v>36811</v>
      </c>
      <c r="AE6379" s="64">
        <v>36831</v>
      </c>
      <c r="AF6379" s="68" t="s">
        <v>1118</v>
      </c>
      <c r="AG6379" s="66" t="s">
        <v>1283</v>
      </c>
      <c r="AH6379" s="74">
        <v>5.5250000000000004</v>
      </c>
      <c r="AI6379" s="68" t="s">
        <v>2254</v>
      </c>
      <c r="AJ6379" s="67">
        <v>0</v>
      </c>
      <c r="AK6379" s="69">
        <v>150000</v>
      </c>
    </row>
    <row r="6380" spans="30:37" ht="11.25" x14ac:dyDescent="0.2">
      <c r="AD6380" s="63">
        <v>36811</v>
      </c>
      <c r="AE6380" s="64">
        <v>36831</v>
      </c>
      <c r="AF6380" s="68" t="s">
        <v>1118</v>
      </c>
      <c r="AG6380" s="66" t="s">
        <v>1284</v>
      </c>
      <c r="AH6380" s="74">
        <v>5.5</v>
      </c>
      <c r="AI6380" s="68" t="s">
        <v>2254</v>
      </c>
      <c r="AJ6380" s="67">
        <v>0</v>
      </c>
      <c r="AK6380" s="69">
        <v>150000</v>
      </c>
    </row>
    <row r="6381" spans="30:37" ht="11.25" x14ac:dyDescent="0.2">
      <c r="AD6381" s="63">
        <v>36811</v>
      </c>
      <c r="AE6381" s="64">
        <v>36831</v>
      </c>
      <c r="AF6381" s="68" t="s">
        <v>1118</v>
      </c>
      <c r="AG6381" s="66" t="s">
        <v>1285</v>
      </c>
      <c r="AH6381" s="74">
        <v>5.4749999999999996</v>
      </c>
      <c r="AI6381" s="68" t="s">
        <v>2254</v>
      </c>
      <c r="AJ6381" s="67">
        <v>0</v>
      </c>
      <c r="AK6381" s="69">
        <v>150000</v>
      </c>
    </row>
    <row r="6382" spans="30:37" ht="11.25" x14ac:dyDescent="0.2">
      <c r="AD6382" s="63">
        <v>36811</v>
      </c>
      <c r="AE6382" s="64">
        <v>36831</v>
      </c>
      <c r="AF6382" s="68" t="s">
        <v>1118</v>
      </c>
      <c r="AG6382" s="66" t="s">
        <v>1286</v>
      </c>
      <c r="AH6382" s="74">
        <v>5.61</v>
      </c>
      <c r="AI6382" s="68" t="s">
        <v>2254</v>
      </c>
      <c r="AJ6382" s="67">
        <v>0</v>
      </c>
      <c r="AK6382" s="69">
        <v>450000</v>
      </c>
    </row>
    <row r="6383" spans="30:37" ht="11.25" x14ac:dyDescent="0.2">
      <c r="AD6383" s="63">
        <v>36811</v>
      </c>
      <c r="AE6383" s="64">
        <v>36831</v>
      </c>
      <c r="AF6383" s="68" t="s">
        <v>1118</v>
      </c>
      <c r="AG6383" s="66" t="s">
        <v>1287</v>
      </c>
      <c r="AH6383" s="74">
        <v>5.5350000000000001</v>
      </c>
      <c r="AI6383" s="68" t="s">
        <v>2254</v>
      </c>
      <c r="AJ6383" s="67">
        <v>0</v>
      </c>
      <c r="AK6383" s="69">
        <v>-150000</v>
      </c>
    </row>
    <row r="6384" spans="30:37" ht="11.25" x14ac:dyDescent="0.2">
      <c r="AD6384" s="63">
        <v>36812</v>
      </c>
      <c r="AE6384" s="64">
        <v>36831</v>
      </c>
      <c r="AF6384" s="68" t="s">
        <v>5401</v>
      </c>
      <c r="AG6384" s="66" t="s">
        <v>5402</v>
      </c>
      <c r="AH6384" s="74">
        <v>5.5049999999999999</v>
      </c>
      <c r="AI6384" s="68" t="s">
        <v>2254</v>
      </c>
      <c r="AJ6384" s="67">
        <v>0</v>
      </c>
      <c r="AK6384" s="69">
        <v>150000</v>
      </c>
    </row>
    <row r="6385" spans="30:37" ht="11.25" x14ac:dyDescent="0.2">
      <c r="AD6385" s="63">
        <v>36812</v>
      </c>
      <c r="AE6385" s="64">
        <v>36831</v>
      </c>
      <c r="AF6385" s="68" t="s">
        <v>5401</v>
      </c>
      <c r="AG6385" s="66" t="s">
        <v>5403</v>
      </c>
      <c r="AH6385" s="74">
        <v>5.54</v>
      </c>
      <c r="AI6385" s="68" t="s">
        <v>2254</v>
      </c>
      <c r="AJ6385" s="67">
        <v>0</v>
      </c>
      <c r="AK6385" s="69">
        <v>150000</v>
      </c>
    </row>
    <row r="6386" spans="30:37" ht="11.25" x14ac:dyDescent="0.2">
      <c r="AD6386" s="63">
        <v>36812</v>
      </c>
      <c r="AE6386" s="64">
        <v>36831</v>
      </c>
      <c r="AF6386" s="68" t="s">
        <v>5401</v>
      </c>
      <c r="AG6386" s="66" t="s">
        <v>5404</v>
      </c>
      <c r="AH6386" s="74">
        <v>5.5650000000000004</v>
      </c>
      <c r="AI6386" s="68" t="s">
        <v>2254</v>
      </c>
      <c r="AJ6386" s="67">
        <v>0</v>
      </c>
      <c r="AK6386" s="69">
        <v>300000</v>
      </c>
    </row>
    <row r="6387" spans="30:37" ht="11.25" x14ac:dyDescent="0.2">
      <c r="AD6387" s="63">
        <v>36812</v>
      </c>
      <c r="AE6387" s="64">
        <v>36831</v>
      </c>
      <c r="AF6387" s="68" t="s">
        <v>5401</v>
      </c>
      <c r="AG6387" s="66" t="s">
        <v>5405</v>
      </c>
      <c r="AH6387" s="74">
        <v>5.5449999999999999</v>
      </c>
      <c r="AI6387" s="68" t="s">
        <v>2254</v>
      </c>
      <c r="AJ6387" s="67">
        <v>0</v>
      </c>
      <c r="AK6387" s="69">
        <v>450000</v>
      </c>
    </row>
    <row r="6388" spans="30:37" ht="11.25" x14ac:dyDescent="0.2">
      <c r="AD6388" s="63">
        <v>36812</v>
      </c>
      <c r="AE6388" s="64">
        <v>36831</v>
      </c>
      <c r="AF6388" s="68" t="s">
        <v>5401</v>
      </c>
      <c r="AG6388" s="66" t="s">
        <v>5406</v>
      </c>
      <c r="AH6388" s="74">
        <v>5.52</v>
      </c>
      <c r="AI6388" s="68" t="s">
        <v>2254</v>
      </c>
      <c r="AJ6388" s="67">
        <v>0</v>
      </c>
      <c r="AK6388" s="69">
        <v>600000</v>
      </c>
    </row>
    <row r="6389" spans="30:37" ht="11.25" x14ac:dyDescent="0.2">
      <c r="AD6389" s="63">
        <v>36812</v>
      </c>
      <c r="AE6389" s="64">
        <v>36831</v>
      </c>
      <c r="AF6389" s="68" t="s">
        <v>5401</v>
      </c>
      <c r="AG6389" s="66" t="s">
        <v>5407</v>
      </c>
      <c r="AH6389" s="74">
        <v>5.5449999999999999</v>
      </c>
      <c r="AI6389" s="68" t="s">
        <v>2254</v>
      </c>
      <c r="AJ6389" s="67">
        <v>0</v>
      </c>
      <c r="AK6389" s="69">
        <v>600000</v>
      </c>
    </row>
    <row r="6390" spans="30:37" ht="11.25" x14ac:dyDescent="0.2">
      <c r="AD6390" s="63">
        <v>36812</v>
      </c>
      <c r="AE6390" s="64">
        <v>36831</v>
      </c>
      <c r="AF6390" s="68" t="s">
        <v>5401</v>
      </c>
      <c r="AG6390" s="66" t="s">
        <v>5408</v>
      </c>
      <c r="AH6390" s="74">
        <v>5.55</v>
      </c>
      <c r="AI6390" s="68" t="s">
        <v>2254</v>
      </c>
      <c r="AJ6390" s="67">
        <v>0</v>
      </c>
      <c r="AK6390" s="69">
        <v>600000</v>
      </c>
    </row>
    <row r="6391" spans="30:37" ht="11.25" x14ac:dyDescent="0.2">
      <c r="AD6391" s="63">
        <v>36815</v>
      </c>
      <c r="AE6391" s="64">
        <v>36831</v>
      </c>
      <c r="AF6391" s="68" t="s">
        <v>3742</v>
      </c>
      <c r="AG6391" s="66" t="s">
        <v>3743</v>
      </c>
      <c r="AH6391" s="74">
        <v>5.43</v>
      </c>
      <c r="AI6391" s="68" t="s">
        <v>2254</v>
      </c>
      <c r="AJ6391" s="67">
        <v>0</v>
      </c>
      <c r="AK6391" s="69">
        <v>-600000</v>
      </c>
    </row>
    <row r="6392" spans="30:37" ht="11.25" x14ac:dyDescent="0.2">
      <c r="AD6392" s="63">
        <v>36815</v>
      </c>
      <c r="AE6392" s="64">
        <v>36831</v>
      </c>
      <c r="AF6392" s="68" t="s">
        <v>3742</v>
      </c>
      <c r="AG6392" s="66" t="s">
        <v>3744</v>
      </c>
      <c r="AH6392" s="74">
        <v>5.4550000000000001</v>
      </c>
      <c r="AI6392" s="68" t="s">
        <v>2254</v>
      </c>
      <c r="AJ6392" s="67">
        <v>0</v>
      </c>
      <c r="AK6392" s="69">
        <v>-300000</v>
      </c>
    </row>
    <row r="6393" spans="30:37" ht="11.25" x14ac:dyDescent="0.2">
      <c r="AD6393" s="63">
        <v>36815</v>
      </c>
      <c r="AE6393" s="64">
        <v>36831</v>
      </c>
      <c r="AF6393" s="68" t="s">
        <v>3742</v>
      </c>
      <c r="AG6393" s="66" t="s">
        <v>3745</v>
      </c>
      <c r="AH6393" s="74">
        <v>5.46</v>
      </c>
      <c r="AI6393" s="68" t="s">
        <v>2254</v>
      </c>
      <c r="AJ6393" s="67">
        <v>0</v>
      </c>
      <c r="AK6393" s="69">
        <v>-450000</v>
      </c>
    </row>
    <row r="6394" spans="30:37" ht="11.25" x14ac:dyDescent="0.2">
      <c r="AD6394" s="63">
        <v>36815</v>
      </c>
      <c r="AE6394" s="64">
        <v>36831</v>
      </c>
      <c r="AF6394" s="68" t="s">
        <v>3742</v>
      </c>
      <c r="AG6394" s="66" t="s">
        <v>3746</v>
      </c>
      <c r="AH6394" s="74">
        <v>5.4349999999999996</v>
      </c>
      <c r="AI6394" s="68" t="s">
        <v>2254</v>
      </c>
      <c r="AJ6394" s="67">
        <v>0</v>
      </c>
      <c r="AK6394" s="69">
        <v>-150000</v>
      </c>
    </row>
    <row r="6395" spans="30:37" ht="11.25" x14ac:dyDescent="0.2">
      <c r="AD6395" s="63">
        <v>36815</v>
      </c>
      <c r="AE6395" s="64">
        <v>36831</v>
      </c>
      <c r="AF6395" s="68" t="s">
        <v>3742</v>
      </c>
      <c r="AG6395" s="66" t="s">
        <v>3773</v>
      </c>
      <c r="AH6395" s="74">
        <v>5.43</v>
      </c>
      <c r="AI6395" s="68" t="s">
        <v>2254</v>
      </c>
      <c r="AJ6395" s="67">
        <v>0</v>
      </c>
      <c r="AK6395" s="69">
        <v>-150000</v>
      </c>
    </row>
    <row r="6396" spans="30:37" ht="11.25" x14ac:dyDescent="0.2">
      <c r="AD6396" s="63">
        <v>36815</v>
      </c>
      <c r="AE6396" s="64">
        <v>36831</v>
      </c>
      <c r="AF6396" s="68" t="s">
        <v>3742</v>
      </c>
      <c r="AG6396" s="66" t="s">
        <v>3774</v>
      </c>
      <c r="AH6396" s="74">
        <v>5.43</v>
      </c>
      <c r="AI6396" s="68" t="s">
        <v>2254</v>
      </c>
      <c r="AJ6396" s="67">
        <v>0</v>
      </c>
      <c r="AK6396" s="69">
        <v>-150000</v>
      </c>
    </row>
    <row r="6397" spans="30:37" ht="11.25" x14ac:dyDescent="0.2">
      <c r="AD6397" s="63">
        <v>36815</v>
      </c>
      <c r="AE6397" s="64">
        <v>36831</v>
      </c>
      <c r="AF6397" s="68" t="s">
        <v>3742</v>
      </c>
      <c r="AG6397" s="66" t="s">
        <v>3775</v>
      </c>
      <c r="AH6397" s="74">
        <v>5.45</v>
      </c>
      <c r="AI6397" s="68" t="s">
        <v>2254</v>
      </c>
      <c r="AJ6397" s="67">
        <v>0</v>
      </c>
      <c r="AK6397" s="69">
        <v>-450000</v>
      </c>
    </row>
    <row r="6398" spans="30:37" ht="11.25" x14ac:dyDescent="0.2">
      <c r="AD6398" s="63">
        <v>36815</v>
      </c>
      <c r="AE6398" s="64">
        <v>36831</v>
      </c>
      <c r="AF6398" s="68" t="s">
        <v>3742</v>
      </c>
      <c r="AG6398" s="66" t="s">
        <v>3776</v>
      </c>
      <c r="AH6398" s="74">
        <v>5.47</v>
      </c>
      <c r="AI6398" s="68" t="s">
        <v>2254</v>
      </c>
      <c r="AJ6398" s="67">
        <v>0</v>
      </c>
      <c r="AK6398" s="69">
        <v>-150000</v>
      </c>
    </row>
    <row r="6399" spans="30:37" ht="11.25" x14ac:dyDescent="0.2">
      <c r="AD6399" s="63">
        <v>36815</v>
      </c>
      <c r="AE6399" s="64">
        <v>36831</v>
      </c>
      <c r="AF6399" s="68" t="s">
        <v>3742</v>
      </c>
      <c r="AG6399" s="66" t="s">
        <v>3777</v>
      </c>
      <c r="AH6399" s="74">
        <v>5.45</v>
      </c>
      <c r="AI6399" s="68" t="s">
        <v>2254</v>
      </c>
      <c r="AJ6399" s="67">
        <v>0</v>
      </c>
      <c r="AK6399" s="69">
        <v>-450000</v>
      </c>
    </row>
    <row r="6400" spans="30:37" ht="11.25" x14ac:dyDescent="0.2">
      <c r="AD6400" s="63">
        <v>36815</v>
      </c>
      <c r="AE6400" s="64">
        <v>36831</v>
      </c>
      <c r="AF6400" s="68" t="s">
        <v>3742</v>
      </c>
      <c r="AG6400" s="66" t="s">
        <v>3778</v>
      </c>
      <c r="AH6400" s="74">
        <v>5.37</v>
      </c>
      <c r="AI6400" s="68" t="s">
        <v>2254</v>
      </c>
      <c r="AJ6400" s="67">
        <v>0</v>
      </c>
      <c r="AK6400" s="69">
        <v>-150000</v>
      </c>
    </row>
    <row r="6401" spans="30:37" ht="11.25" x14ac:dyDescent="0.2">
      <c r="AD6401" s="63">
        <v>36816</v>
      </c>
      <c r="AE6401" s="64">
        <v>36831</v>
      </c>
      <c r="AF6401" s="68" t="s">
        <v>2113</v>
      </c>
      <c r="AG6401" s="66" t="s">
        <v>2114</v>
      </c>
      <c r="AH6401" s="74">
        <v>5.4349999999999996</v>
      </c>
      <c r="AI6401" s="68" t="s">
        <v>2254</v>
      </c>
      <c r="AJ6401" s="67">
        <v>0</v>
      </c>
      <c r="AK6401" s="69">
        <v>450000</v>
      </c>
    </row>
    <row r="6402" spans="30:37" ht="11.25" x14ac:dyDescent="0.2">
      <c r="AD6402" s="63">
        <v>36816</v>
      </c>
      <c r="AE6402" s="64">
        <v>36831</v>
      </c>
      <c r="AF6402" s="68" t="s">
        <v>2113</v>
      </c>
      <c r="AG6402" s="66" t="s">
        <v>2115</v>
      </c>
      <c r="AH6402" s="74">
        <v>5.45</v>
      </c>
      <c r="AI6402" s="68" t="s">
        <v>2254</v>
      </c>
      <c r="AJ6402" s="67">
        <v>0</v>
      </c>
      <c r="AK6402" s="69">
        <v>450000</v>
      </c>
    </row>
    <row r="6403" spans="30:37" ht="11.25" x14ac:dyDescent="0.2">
      <c r="AD6403" s="63">
        <v>36816</v>
      </c>
      <c r="AE6403" s="64">
        <v>36831</v>
      </c>
      <c r="AF6403" s="68" t="s">
        <v>2113</v>
      </c>
      <c r="AG6403" s="66" t="s">
        <v>2116</v>
      </c>
      <c r="AH6403" s="74">
        <v>5.4450000000000003</v>
      </c>
      <c r="AI6403" s="68" t="s">
        <v>2254</v>
      </c>
      <c r="AJ6403" s="67">
        <v>0</v>
      </c>
      <c r="AK6403" s="69">
        <v>600000</v>
      </c>
    </row>
    <row r="6404" spans="30:37" ht="11.25" x14ac:dyDescent="0.2">
      <c r="AD6404" s="63">
        <v>36816</v>
      </c>
      <c r="AE6404" s="64">
        <v>36831</v>
      </c>
      <c r="AF6404" s="68" t="s">
        <v>2113</v>
      </c>
      <c r="AG6404" s="66" t="s">
        <v>2117</v>
      </c>
      <c r="AH6404" s="74">
        <v>5.4349999999999996</v>
      </c>
      <c r="AI6404" s="68" t="s">
        <v>2254</v>
      </c>
      <c r="AJ6404" s="67">
        <v>0</v>
      </c>
      <c r="AK6404" s="69">
        <v>150000</v>
      </c>
    </row>
    <row r="6405" spans="30:37" ht="11.25" x14ac:dyDescent="0.2">
      <c r="AD6405" s="63">
        <v>36816</v>
      </c>
      <c r="AE6405" s="64">
        <v>36831</v>
      </c>
      <c r="AF6405" s="68" t="s">
        <v>2113</v>
      </c>
      <c r="AG6405" s="66" t="s">
        <v>2118</v>
      </c>
      <c r="AH6405" s="74">
        <v>5.42</v>
      </c>
      <c r="AI6405" s="68" t="s">
        <v>2254</v>
      </c>
      <c r="AJ6405" s="67">
        <v>0</v>
      </c>
      <c r="AK6405" s="69">
        <v>600000</v>
      </c>
    </row>
    <row r="6406" spans="30:37" ht="11.25" x14ac:dyDescent="0.2">
      <c r="AD6406" s="63">
        <v>36816</v>
      </c>
      <c r="AE6406" s="64">
        <v>36831</v>
      </c>
      <c r="AF6406" s="68" t="s">
        <v>2113</v>
      </c>
      <c r="AG6406" s="66" t="s">
        <v>2119</v>
      </c>
      <c r="AH6406" s="74">
        <v>5.41</v>
      </c>
      <c r="AI6406" s="68" t="s">
        <v>2254</v>
      </c>
      <c r="AJ6406" s="67">
        <v>0</v>
      </c>
      <c r="AK6406" s="69">
        <v>-300000</v>
      </c>
    </row>
    <row r="6407" spans="30:37" ht="11.25" x14ac:dyDescent="0.2">
      <c r="AD6407" s="63">
        <v>36816</v>
      </c>
      <c r="AE6407" s="64">
        <v>36831</v>
      </c>
      <c r="AF6407" s="68" t="s">
        <v>2113</v>
      </c>
      <c r="AG6407" s="66" t="s">
        <v>2120</v>
      </c>
      <c r="AH6407" s="74">
        <v>5.3849999999999998</v>
      </c>
      <c r="AI6407" s="68" t="s">
        <v>2254</v>
      </c>
      <c r="AJ6407" s="67">
        <v>0</v>
      </c>
      <c r="AK6407" s="69">
        <v>600000</v>
      </c>
    </row>
    <row r="6408" spans="30:37" ht="11.25" x14ac:dyDescent="0.2">
      <c r="AD6408" s="63">
        <v>36816</v>
      </c>
      <c r="AE6408" s="64">
        <v>36831</v>
      </c>
      <c r="AF6408" s="68" t="s">
        <v>2113</v>
      </c>
      <c r="AG6408" s="66" t="s">
        <v>2121</v>
      </c>
      <c r="AH6408" s="74">
        <v>5.375</v>
      </c>
      <c r="AI6408" s="68" t="s">
        <v>2254</v>
      </c>
      <c r="AJ6408" s="67">
        <v>0</v>
      </c>
      <c r="AK6408" s="69">
        <v>300000</v>
      </c>
    </row>
    <row r="6409" spans="30:37" ht="11.25" x14ac:dyDescent="0.2">
      <c r="AD6409" s="63">
        <v>36816</v>
      </c>
      <c r="AE6409" s="64">
        <v>36831</v>
      </c>
      <c r="AF6409" s="68" t="s">
        <v>2113</v>
      </c>
      <c r="AG6409" s="66" t="s">
        <v>2122</v>
      </c>
      <c r="AH6409" s="74">
        <v>5.3550000000000004</v>
      </c>
      <c r="AI6409" s="68" t="s">
        <v>2254</v>
      </c>
      <c r="AJ6409" s="67">
        <v>0</v>
      </c>
      <c r="AK6409" s="69">
        <v>600000</v>
      </c>
    </row>
    <row r="6410" spans="30:37" ht="11.25" x14ac:dyDescent="0.2">
      <c r="AD6410" s="63">
        <v>36816</v>
      </c>
      <c r="AE6410" s="64">
        <v>36831</v>
      </c>
      <c r="AF6410" s="68" t="s">
        <v>2113</v>
      </c>
      <c r="AG6410" s="66" t="s">
        <v>2123</v>
      </c>
      <c r="AH6410" s="74">
        <v>5.35</v>
      </c>
      <c r="AI6410" s="68" t="s">
        <v>2254</v>
      </c>
      <c r="AJ6410" s="67">
        <v>0</v>
      </c>
      <c r="AK6410" s="69">
        <v>600000</v>
      </c>
    </row>
    <row r="6411" spans="30:37" ht="11.25" x14ac:dyDescent="0.2">
      <c r="AD6411" s="63">
        <v>36816</v>
      </c>
      <c r="AE6411" s="64">
        <v>36831</v>
      </c>
      <c r="AF6411" s="68" t="s">
        <v>2113</v>
      </c>
      <c r="AG6411" s="66" t="s">
        <v>2124</v>
      </c>
      <c r="AH6411" s="74">
        <v>5.38</v>
      </c>
      <c r="AI6411" s="68" t="s">
        <v>2254</v>
      </c>
      <c r="AJ6411" s="67">
        <v>0</v>
      </c>
      <c r="AK6411" s="69">
        <v>-600000</v>
      </c>
    </row>
    <row r="6412" spans="30:37" ht="11.25" x14ac:dyDescent="0.2">
      <c r="AD6412" s="63">
        <v>36816</v>
      </c>
      <c r="AE6412" s="64">
        <v>36831</v>
      </c>
      <c r="AF6412" s="68" t="s">
        <v>2113</v>
      </c>
      <c r="AG6412" s="66" t="s">
        <v>2125</v>
      </c>
      <c r="AH6412" s="74">
        <v>5.3449999999999998</v>
      </c>
      <c r="AI6412" s="68" t="s">
        <v>2254</v>
      </c>
      <c r="AJ6412" s="67">
        <v>0</v>
      </c>
      <c r="AK6412" s="69">
        <v>-150000</v>
      </c>
    </row>
    <row r="6413" spans="30:37" ht="11.25" x14ac:dyDescent="0.2">
      <c r="AD6413" s="63">
        <v>36816</v>
      </c>
      <c r="AE6413" s="64">
        <v>36831</v>
      </c>
      <c r="AF6413" s="68" t="s">
        <v>2113</v>
      </c>
      <c r="AG6413" s="66" t="s">
        <v>2126</v>
      </c>
      <c r="AH6413" s="74">
        <v>5.335</v>
      </c>
      <c r="AI6413" s="68" t="s">
        <v>2254</v>
      </c>
      <c r="AJ6413" s="67">
        <v>0</v>
      </c>
      <c r="AK6413" s="69">
        <v>-300000</v>
      </c>
    </row>
    <row r="6414" spans="30:37" ht="11.25" x14ac:dyDescent="0.2">
      <c r="AD6414" s="63">
        <v>36816</v>
      </c>
      <c r="AE6414" s="64">
        <v>36831</v>
      </c>
      <c r="AF6414" s="68" t="s">
        <v>2113</v>
      </c>
      <c r="AG6414" s="66" t="s">
        <v>2127</v>
      </c>
      <c r="AH6414" s="74">
        <v>5.34</v>
      </c>
      <c r="AI6414" s="68" t="s">
        <v>2254</v>
      </c>
      <c r="AJ6414" s="67">
        <v>0</v>
      </c>
      <c r="AK6414" s="69">
        <v>-450000</v>
      </c>
    </row>
    <row r="6415" spans="30:37" ht="11.25" x14ac:dyDescent="0.2">
      <c r="AD6415" s="63">
        <v>36816</v>
      </c>
      <c r="AE6415" s="64">
        <v>36831</v>
      </c>
      <c r="AF6415" s="68" t="s">
        <v>2113</v>
      </c>
      <c r="AG6415" s="66" t="s">
        <v>2128</v>
      </c>
      <c r="AH6415" s="74">
        <v>5.32</v>
      </c>
      <c r="AI6415" s="68" t="s">
        <v>2254</v>
      </c>
      <c r="AJ6415" s="67">
        <v>0</v>
      </c>
      <c r="AK6415" s="69">
        <v>-150000</v>
      </c>
    </row>
    <row r="6416" spans="30:37" ht="11.25" x14ac:dyDescent="0.2">
      <c r="AD6416" s="63">
        <v>36816</v>
      </c>
      <c r="AE6416" s="64">
        <v>36831</v>
      </c>
      <c r="AF6416" s="68" t="s">
        <v>2113</v>
      </c>
      <c r="AG6416" s="66" t="s">
        <v>2129</v>
      </c>
      <c r="AH6416" s="74">
        <v>5.3150000000000004</v>
      </c>
      <c r="AI6416" s="68" t="s">
        <v>2254</v>
      </c>
      <c r="AJ6416" s="67">
        <v>0</v>
      </c>
      <c r="AK6416" s="69">
        <v>-150000</v>
      </c>
    </row>
    <row r="6417" spans="30:37" ht="11.25" x14ac:dyDescent="0.2">
      <c r="AD6417" s="63">
        <v>36816</v>
      </c>
      <c r="AE6417" s="64">
        <v>36831</v>
      </c>
      <c r="AF6417" s="68" t="s">
        <v>2113</v>
      </c>
      <c r="AG6417" s="66" t="s">
        <v>2130</v>
      </c>
      <c r="AH6417" s="74">
        <v>5.3449999999999998</v>
      </c>
      <c r="AI6417" s="68" t="s">
        <v>2254</v>
      </c>
      <c r="AJ6417" s="67">
        <v>0</v>
      </c>
      <c r="AK6417" s="69">
        <v>-150000</v>
      </c>
    </row>
    <row r="6418" spans="30:37" ht="11.25" x14ac:dyDescent="0.2">
      <c r="AD6418" s="63">
        <v>36816</v>
      </c>
      <c r="AE6418" s="64">
        <v>36831</v>
      </c>
      <c r="AF6418" s="68" t="s">
        <v>2113</v>
      </c>
      <c r="AG6418" s="66" t="s">
        <v>2131</v>
      </c>
      <c r="AH6418" s="74">
        <v>5.29</v>
      </c>
      <c r="AI6418" s="68" t="s">
        <v>2254</v>
      </c>
      <c r="AJ6418" s="67">
        <v>0</v>
      </c>
      <c r="AK6418" s="69">
        <v>-150000</v>
      </c>
    </row>
    <row r="6419" spans="30:37" ht="11.25" x14ac:dyDescent="0.2">
      <c r="AD6419" s="63">
        <v>36817</v>
      </c>
      <c r="AE6419" s="64">
        <v>36831</v>
      </c>
      <c r="AF6419" s="68" t="s">
        <v>486</v>
      </c>
      <c r="AG6419" s="66" t="s">
        <v>487</v>
      </c>
      <c r="AH6419" s="74">
        <v>5.23</v>
      </c>
      <c r="AI6419" s="68" t="s">
        <v>2254</v>
      </c>
      <c r="AJ6419" s="67">
        <v>0</v>
      </c>
      <c r="AK6419" s="69">
        <v>300000</v>
      </c>
    </row>
    <row r="6420" spans="30:37" ht="11.25" x14ac:dyDescent="0.2">
      <c r="AD6420" s="63">
        <v>36817</v>
      </c>
      <c r="AE6420" s="64">
        <v>36831</v>
      </c>
      <c r="AF6420" s="68" t="s">
        <v>486</v>
      </c>
      <c r="AG6420" s="66" t="s">
        <v>488</v>
      </c>
      <c r="AH6420" s="74">
        <v>5.25</v>
      </c>
      <c r="AI6420" s="68" t="s">
        <v>2254</v>
      </c>
      <c r="AJ6420" s="67">
        <v>0</v>
      </c>
      <c r="AK6420" s="69">
        <v>-450000</v>
      </c>
    </row>
    <row r="6421" spans="30:37" ht="11.25" x14ac:dyDescent="0.2">
      <c r="AD6421" s="63">
        <v>36817</v>
      </c>
      <c r="AE6421" s="64">
        <v>36831</v>
      </c>
      <c r="AF6421" s="68" t="s">
        <v>486</v>
      </c>
      <c r="AG6421" s="66" t="s">
        <v>489</v>
      </c>
      <c r="AH6421" s="74">
        <v>5.2549999999999999</v>
      </c>
      <c r="AI6421" s="68" t="s">
        <v>2254</v>
      </c>
      <c r="AJ6421" s="67">
        <v>0</v>
      </c>
      <c r="AK6421" s="69">
        <v>-450000</v>
      </c>
    </row>
    <row r="6422" spans="30:37" ht="11.25" x14ac:dyDescent="0.2">
      <c r="AD6422" s="63">
        <v>36817</v>
      </c>
      <c r="AE6422" s="64">
        <v>36831</v>
      </c>
      <c r="AF6422" s="68" t="s">
        <v>486</v>
      </c>
      <c r="AG6422" s="66" t="s">
        <v>490</v>
      </c>
      <c r="AH6422" s="74">
        <v>5.26</v>
      </c>
      <c r="AI6422" s="68" t="s">
        <v>2254</v>
      </c>
      <c r="AJ6422" s="67">
        <v>0</v>
      </c>
      <c r="AK6422" s="69">
        <v>-450000</v>
      </c>
    </row>
    <row r="6423" spans="30:37" ht="11.25" x14ac:dyDescent="0.2">
      <c r="AD6423" s="63">
        <v>36817</v>
      </c>
      <c r="AE6423" s="64">
        <v>36831</v>
      </c>
      <c r="AF6423" s="68" t="s">
        <v>486</v>
      </c>
      <c r="AG6423" s="66" t="s">
        <v>491</v>
      </c>
      <c r="AH6423" s="74">
        <v>5.2549999999999999</v>
      </c>
      <c r="AI6423" s="68" t="s">
        <v>2254</v>
      </c>
      <c r="AJ6423" s="67">
        <v>0</v>
      </c>
      <c r="AK6423" s="69">
        <v>600000</v>
      </c>
    </row>
    <row r="6424" spans="30:37" ht="11.25" x14ac:dyDescent="0.2">
      <c r="AD6424" s="63">
        <v>36817</v>
      </c>
      <c r="AE6424" s="64">
        <v>36831</v>
      </c>
      <c r="AF6424" s="68" t="s">
        <v>486</v>
      </c>
      <c r="AG6424" s="66" t="s">
        <v>492</v>
      </c>
      <c r="AH6424" s="74">
        <v>5.31</v>
      </c>
      <c r="AI6424" s="68" t="s">
        <v>2254</v>
      </c>
      <c r="AJ6424" s="67">
        <v>0</v>
      </c>
      <c r="AK6424" s="69">
        <v>300000</v>
      </c>
    </row>
    <row r="6425" spans="30:37" ht="11.25" x14ac:dyDescent="0.2">
      <c r="AD6425" s="63">
        <v>36817</v>
      </c>
      <c r="AE6425" s="64">
        <v>36831</v>
      </c>
      <c r="AF6425" s="68" t="s">
        <v>486</v>
      </c>
      <c r="AG6425" s="66" t="s">
        <v>493</v>
      </c>
      <c r="AH6425" s="74">
        <v>5.4550000000000001</v>
      </c>
      <c r="AI6425" s="68" t="s">
        <v>2254</v>
      </c>
      <c r="AJ6425" s="67">
        <v>0</v>
      </c>
      <c r="AK6425" s="69">
        <v>-600000</v>
      </c>
    </row>
    <row r="6426" spans="30:37" ht="11.25" x14ac:dyDescent="0.2">
      <c r="AD6426" s="63">
        <v>36817</v>
      </c>
      <c r="AE6426" s="64">
        <v>36831</v>
      </c>
      <c r="AF6426" s="68" t="s">
        <v>486</v>
      </c>
      <c r="AG6426" s="66" t="s">
        <v>494</v>
      </c>
      <c r="AH6426" s="74">
        <v>5.2</v>
      </c>
      <c r="AI6426" s="68" t="s">
        <v>2254</v>
      </c>
      <c r="AJ6426" s="67">
        <v>0</v>
      </c>
      <c r="AK6426" s="69">
        <v>150000</v>
      </c>
    </row>
    <row r="6427" spans="30:37" ht="11.25" x14ac:dyDescent="0.2">
      <c r="AD6427" s="63">
        <v>36817</v>
      </c>
      <c r="AE6427" s="64">
        <v>36831</v>
      </c>
      <c r="AF6427" s="68" t="s">
        <v>486</v>
      </c>
      <c r="AG6427" s="66" t="s">
        <v>495</v>
      </c>
      <c r="AH6427" s="74">
        <v>5.26</v>
      </c>
      <c r="AI6427" s="68" t="s">
        <v>2254</v>
      </c>
      <c r="AJ6427" s="67">
        <v>0</v>
      </c>
      <c r="AK6427" s="69">
        <v>150000</v>
      </c>
    </row>
    <row r="6428" spans="30:37" ht="11.25" x14ac:dyDescent="0.2">
      <c r="AD6428" s="63">
        <v>36817</v>
      </c>
      <c r="AE6428" s="64">
        <v>36831</v>
      </c>
      <c r="AF6428" s="68" t="s">
        <v>486</v>
      </c>
      <c r="AG6428" s="66" t="s">
        <v>496</v>
      </c>
      <c r="AH6428" s="74">
        <v>5.38</v>
      </c>
      <c r="AI6428" s="68" t="s">
        <v>2254</v>
      </c>
      <c r="AJ6428" s="67">
        <v>0</v>
      </c>
      <c r="AK6428" s="69">
        <v>-150000</v>
      </c>
    </row>
    <row r="6429" spans="30:37" ht="11.25" x14ac:dyDescent="0.2">
      <c r="AD6429" s="63">
        <v>36817</v>
      </c>
      <c r="AE6429" s="64">
        <v>36831</v>
      </c>
      <c r="AF6429" s="68" t="s">
        <v>486</v>
      </c>
      <c r="AG6429" s="66" t="s">
        <v>497</v>
      </c>
      <c r="AH6429" s="74">
        <v>5.3949999999999996</v>
      </c>
      <c r="AI6429" s="68" t="s">
        <v>2254</v>
      </c>
      <c r="AJ6429" s="67">
        <v>0</v>
      </c>
      <c r="AK6429" s="69">
        <v>-150000</v>
      </c>
    </row>
    <row r="6430" spans="30:37" ht="11.25" x14ac:dyDescent="0.2">
      <c r="AD6430" s="63">
        <v>36817</v>
      </c>
      <c r="AE6430" s="64">
        <v>36831</v>
      </c>
      <c r="AF6430" s="68" t="s">
        <v>486</v>
      </c>
      <c r="AG6430" s="66" t="s">
        <v>786</v>
      </c>
      <c r="AH6430" s="74">
        <v>5.2279999999999998</v>
      </c>
      <c r="AI6430" s="68" t="s">
        <v>2254</v>
      </c>
      <c r="AJ6430" s="67">
        <v>0</v>
      </c>
      <c r="AK6430" s="69">
        <v>2200010</v>
      </c>
    </row>
    <row r="6431" spans="30:37" ht="11.25" x14ac:dyDescent="0.2">
      <c r="AD6431" s="63">
        <v>36818</v>
      </c>
      <c r="AE6431" s="64">
        <v>36831</v>
      </c>
      <c r="AF6431" s="68" t="s">
        <v>3001</v>
      </c>
      <c r="AG6431" s="66" t="s">
        <v>3002</v>
      </c>
      <c r="AH6431" s="74">
        <v>4.9450000000000003</v>
      </c>
      <c r="AI6431" s="68" t="s">
        <v>2254</v>
      </c>
      <c r="AJ6431" s="67">
        <v>0</v>
      </c>
      <c r="AK6431" s="69">
        <v>150000</v>
      </c>
    </row>
    <row r="6432" spans="30:37" ht="11.25" x14ac:dyDescent="0.2">
      <c r="AD6432" s="63">
        <v>36818</v>
      </c>
      <c r="AE6432" s="64">
        <v>36831</v>
      </c>
      <c r="AF6432" s="68" t="s">
        <v>3001</v>
      </c>
      <c r="AG6432" s="66" t="s">
        <v>3003</v>
      </c>
      <c r="AH6432" s="74">
        <v>4.95</v>
      </c>
      <c r="AI6432" s="68" t="s">
        <v>2254</v>
      </c>
      <c r="AJ6432" s="67">
        <v>0</v>
      </c>
      <c r="AK6432" s="69">
        <v>450000</v>
      </c>
    </row>
    <row r="6433" spans="30:37" ht="11.25" x14ac:dyDescent="0.2">
      <c r="AD6433" s="63">
        <v>36818</v>
      </c>
      <c r="AE6433" s="64">
        <v>36831</v>
      </c>
      <c r="AF6433" s="68" t="s">
        <v>3001</v>
      </c>
      <c r="AG6433" s="66" t="s">
        <v>3004</v>
      </c>
      <c r="AH6433" s="74">
        <v>4.9550000000000001</v>
      </c>
      <c r="AI6433" s="68" t="s">
        <v>2254</v>
      </c>
      <c r="AJ6433" s="67">
        <v>0</v>
      </c>
      <c r="AK6433" s="69">
        <v>450000</v>
      </c>
    </row>
    <row r="6434" spans="30:37" ht="11.25" x14ac:dyDescent="0.2">
      <c r="AD6434" s="63">
        <v>36818</v>
      </c>
      <c r="AE6434" s="64">
        <v>36831</v>
      </c>
      <c r="AF6434" s="68" t="s">
        <v>3001</v>
      </c>
      <c r="AG6434" s="66" t="s">
        <v>3005</v>
      </c>
      <c r="AH6434" s="74">
        <v>4.9550000000000001</v>
      </c>
      <c r="AI6434" s="68" t="s">
        <v>2254</v>
      </c>
      <c r="AJ6434" s="67">
        <v>0</v>
      </c>
      <c r="AK6434" s="69">
        <v>300000</v>
      </c>
    </row>
    <row r="6435" spans="30:37" ht="11.25" x14ac:dyDescent="0.2">
      <c r="AD6435" s="63">
        <v>36818</v>
      </c>
      <c r="AE6435" s="64">
        <v>36831</v>
      </c>
      <c r="AF6435" s="68" t="s">
        <v>3001</v>
      </c>
      <c r="AG6435" s="66" t="s">
        <v>3006</v>
      </c>
      <c r="AH6435" s="74">
        <v>4.96</v>
      </c>
      <c r="AI6435" s="68" t="s">
        <v>2254</v>
      </c>
      <c r="AJ6435" s="67">
        <v>0</v>
      </c>
      <c r="AK6435" s="69">
        <v>600000</v>
      </c>
    </row>
    <row r="6436" spans="30:37" ht="11.25" x14ac:dyDescent="0.2">
      <c r="AD6436" s="63">
        <v>36818</v>
      </c>
      <c r="AE6436" s="64">
        <v>36831</v>
      </c>
      <c r="AF6436" s="68" t="s">
        <v>3001</v>
      </c>
      <c r="AG6436" s="66" t="s">
        <v>3007</v>
      </c>
      <c r="AH6436" s="74">
        <v>5.04</v>
      </c>
      <c r="AI6436" s="68" t="s">
        <v>2254</v>
      </c>
      <c r="AJ6436" s="67">
        <v>0</v>
      </c>
      <c r="AK6436" s="69">
        <v>-600000</v>
      </c>
    </row>
    <row r="6437" spans="30:37" ht="11.25" x14ac:dyDescent="0.2">
      <c r="AD6437" s="63">
        <v>36818</v>
      </c>
      <c r="AE6437" s="64">
        <v>36831</v>
      </c>
      <c r="AF6437" s="68" t="s">
        <v>3001</v>
      </c>
      <c r="AG6437" s="66" t="s">
        <v>3008</v>
      </c>
      <c r="AH6437" s="74">
        <v>5.0449999999999999</v>
      </c>
      <c r="AI6437" s="68" t="s">
        <v>2254</v>
      </c>
      <c r="AJ6437" s="67">
        <v>0</v>
      </c>
      <c r="AK6437" s="69">
        <v>-300000</v>
      </c>
    </row>
    <row r="6438" spans="30:37" ht="11.25" x14ac:dyDescent="0.2">
      <c r="AD6438" s="63">
        <v>36818</v>
      </c>
      <c r="AE6438" s="64">
        <v>36831</v>
      </c>
      <c r="AF6438" s="68" t="s">
        <v>3001</v>
      </c>
      <c r="AG6438" s="66" t="s">
        <v>3009</v>
      </c>
      <c r="AH6438" s="74">
        <v>5.0449999999999999</v>
      </c>
      <c r="AI6438" s="68" t="s">
        <v>2254</v>
      </c>
      <c r="AJ6438" s="67">
        <v>0</v>
      </c>
      <c r="AK6438" s="69">
        <v>-450000</v>
      </c>
    </row>
    <row r="6439" spans="30:37" ht="11.25" x14ac:dyDescent="0.2">
      <c r="AD6439" s="63">
        <v>36818</v>
      </c>
      <c r="AE6439" s="64">
        <v>36831</v>
      </c>
      <c r="AF6439" s="68" t="s">
        <v>3001</v>
      </c>
      <c r="AG6439" s="66" t="s">
        <v>3010</v>
      </c>
      <c r="AH6439" s="74">
        <v>5.0549999999999997</v>
      </c>
      <c r="AI6439" s="68" t="s">
        <v>2254</v>
      </c>
      <c r="AJ6439" s="67">
        <v>0</v>
      </c>
      <c r="AK6439" s="69">
        <v>-150000</v>
      </c>
    </row>
    <row r="6440" spans="30:37" ht="11.25" x14ac:dyDescent="0.2">
      <c r="AD6440" s="63">
        <v>36818</v>
      </c>
      <c r="AE6440" s="64">
        <v>36831</v>
      </c>
      <c r="AF6440" s="68" t="s">
        <v>3001</v>
      </c>
      <c r="AG6440" s="66" t="s">
        <v>3011</v>
      </c>
      <c r="AH6440" s="74">
        <v>5.13</v>
      </c>
      <c r="AI6440" s="68" t="s">
        <v>2254</v>
      </c>
      <c r="AJ6440" s="67">
        <v>0</v>
      </c>
      <c r="AK6440" s="69">
        <v>-600000</v>
      </c>
    </row>
    <row r="6441" spans="30:37" ht="11.25" x14ac:dyDescent="0.2">
      <c r="AD6441" s="63">
        <v>36818</v>
      </c>
      <c r="AE6441" s="64">
        <v>36831</v>
      </c>
      <c r="AF6441" s="68" t="s">
        <v>3001</v>
      </c>
      <c r="AG6441" s="66" t="s">
        <v>3012</v>
      </c>
      <c r="AH6441" s="74">
        <v>5.13</v>
      </c>
      <c r="AI6441" s="68" t="s">
        <v>2254</v>
      </c>
      <c r="AJ6441" s="67">
        <v>0</v>
      </c>
      <c r="AK6441" s="69">
        <v>-600000</v>
      </c>
    </row>
    <row r="6442" spans="30:37" ht="11.25" x14ac:dyDescent="0.2">
      <c r="AD6442" s="63">
        <v>36818</v>
      </c>
      <c r="AE6442" s="64">
        <v>36831</v>
      </c>
      <c r="AF6442" s="68" t="s">
        <v>3001</v>
      </c>
      <c r="AG6442" s="66" t="s">
        <v>3013</v>
      </c>
      <c r="AH6442" s="74">
        <v>5.1349999999999998</v>
      </c>
      <c r="AI6442" s="68" t="s">
        <v>2254</v>
      </c>
      <c r="AJ6442" s="67">
        <v>0</v>
      </c>
      <c r="AK6442" s="69">
        <v>-600000</v>
      </c>
    </row>
    <row r="6443" spans="30:37" ht="11.25" x14ac:dyDescent="0.2">
      <c r="AD6443" s="63">
        <v>36818</v>
      </c>
      <c r="AE6443" s="64">
        <v>36831</v>
      </c>
      <c r="AF6443" s="68" t="s">
        <v>3001</v>
      </c>
      <c r="AG6443" s="66" t="s">
        <v>3014</v>
      </c>
      <c r="AH6443" s="74">
        <v>5.14</v>
      </c>
      <c r="AI6443" s="68" t="s">
        <v>2254</v>
      </c>
      <c r="AJ6443" s="67">
        <v>0</v>
      </c>
      <c r="AK6443" s="69">
        <v>-300000</v>
      </c>
    </row>
    <row r="6444" spans="30:37" ht="11.25" x14ac:dyDescent="0.2">
      <c r="AD6444" s="63">
        <v>36818</v>
      </c>
      <c r="AE6444" s="64">
        <v>36831</v>
      </c>
      <c r="AF6444" s="68" t="s">
        <v>3001</v>
      </c>
      <c r="AG6444" s="66" t="s">
        <v>3015</v>
      </c>
      <c r="AH6444" s="74">
        <v>5.1550000000000002</v>
      </c>
      <c r="AI6444" s="68" t="s">
        <v>2254</v>
      </c>
      <c r="AJ6444" s="67">
        <v>0</v>
      </c>
      <c r="AK6444" s="69">
        <v>-600000</v>
      </c>
    </row>
    <row r="6445" spans="30:37" ht="11.25" x14ac:dyDescent="0.2">
      <c r="AD6445" s="63">
        <v>36818</v>
      </c>
      <c r="AE6445" s="64">
        <v>36831</v>
      </c>
      <c r="AF6445" s="68" t="s">
        <v>3001</v>
      </c>
      <c r="AG6445" s="66" t="s">
        <v>3016</v>
      </c>
      <c r="AH6445" s="74">
        <v>5.1550000000000002</v>
      </c>
      <c r="AI6445" s="68" t="s">
        <v>2254</v>
      </c>
      <c r="AJ6445" s="67">
        <v>0</v>
      </c>
      <c r="AK6445" s="69">
        <v>-600000</v>
      </c>
    </row>
    <row r="6446" spans="30:37" ht="11.25" x14ac:dyDescent="0.2">
      <c r="AD6446" s="63">
        <v>36818</v>
      </c>
      <c r="AE6446" s="64">
        <v>36831</v>
      </c>
      <c r="AF6446" s="68" t="s">
        <v>3001</v>
      </c>
      <c r="AG6446" s="66" t="s">
        <v>3017</v>
      </c>
      <c r="AH6446" s="74">
        <v>4.9550000000000001</v>
      </c>
      <c r="AI6446" s="68" t="s">
        <v>2254</v>
      </c>
      <c r="AJ6446" s="67">
        <v>0</v>
      </c>
      <c r="AK6446" s="69">
        <v>150000</v>
      </c>
    </row>
    <row r="6447" spans="30:37" ht="11.25" x14ac:dyDescent="0.2">
      <c r="AD6447" s="63">
        <v>36818</v>
      </c>
      <c r="AE6447" s="64">
        <v>36831</v>
      </c>
      <c r="AF6447" s="68" t="s">
        <v>3001</v>
      </c>
      <c r="AG6447" s="66" t="s">
        <v>3018</v>
      </c>
      <c r="AH6447" s="74">
        <v>5.0149999999999997</v>
      </c>
      <c r="AI6447" s="68" t="s">
        <v>2254</v>
      </c>
      <c r="AJ6447" s="67">
        <v>0</v>
      </c>
      <c r="AK6447" s="69">
        <v>150000</v>
      </c>
    </row>
    <row r="6448" spans="30:37" ht="11.25" x14ac:dyDescent="0.2">
      <c r="AD6448" s="63">
        <v>36818</v>
      </c>
      <c r="AE6448" s="64">
        <v>36831</v>
      </c>
      <c r="AF6448" s="68" t="s">
        <v>3001</v>
      </c>
      <c r="AG6448" s="66" t="s">
        <v>3019</v>
      </c>
      <c r="AH6448" s="74">
        <v>5.03</v>
      </c>
      <c r="AI6448" s="68" t="s">
        <v>2254</v>
      </c>
      <c r="AJ6448" s="67">
        <v>0</v>
      </c>
      <c r="AK6448" s="69">
        <v>150000</v>
      </c>
    </row>
    <row r="6449" spans="30:37" ht="11.25" x14ac:dyDescent="0.2">
      <c r="AD6449" s="63">
        <v>36818</v>
      </c>
      <c r="AE6449" s="64">
        <v>36831</v>
      </c>
      <c r="AF6449" s="68" t="s">
        <v>3001</v>
      </c>
      <c r="AG6449" s="66" t="s">
        <v>3020</v>
      </c>
      <c r="AH6449" s="74">
        <v>5.0999999999999996</v>
      </c>
      <c r="AI6449" s="68" t="s">
        <v>2254</v>
      </c>
      <c r="AJ6449" s="67">
        <v>0</v>
      </c>
      <c r="AK6449" s="69">
        <v>1000000</v>
      </c>
    </row>
    <row r="6450" spans="30:37" ht="11.25" x14ac:dyDescent="0.2">
      <c r="AD6450" s="63">
        <v>36818</v>
      </c>
      <c r="AE6450" s="64">
        <v>36831</v>
      </c>
      <c r="AF6450" s="68" t="s">
        <v>3001</v>
      </c>
      <c r="AG6450" s="66" t="s">
        <v>3021</v>
      </c>
      <c r="AH6450" s="74">
        <v>4.99</v>
      </c>
      <c r="AI6450" s="68" t="s">
        <v>2254</v>
      </c>
      <c r="AJ6450" s="67">
        <v>0</v>
      </c>
      <c r="AK6450" s="69">
        <v>-1000000</v>
      </c>
    </row>
    <row r="6451" spans="30:37" ht="11.25" x14ac:dyDescent="0.2">
      <c r="AD6451" s="63">
        <v>36819</v>
      </c>
      <c r="AE6451" s="64">
        <v>36831</v>
      </c>
      <c r="AF6451" s="68" t="s">
        <v>1363</v>
      </c>
      <c r="AG6451" s="66" t="s">
        <v>1364</v>
      </c>
      <c r="AH6451" s="74">
        <v>4.97</v>
      </c>
      <c r="AI6451" s="68" t="s">
        <v>2254</v>
      </c>
      <c r="AJ6451" s="67">
        <v>0</v>
      </c>
      <c r="AK6451" s="69">
        <v>500000</v>
      </c>
    </row>
    <row r="6452" spans="30:37" ht="11.25" x14ac:dyDescent="0.2">
      <c r="AD6452" s="63">
        <v>36819</v>
      </c>
      <c r="AE6452" s="64">
        <v>36831</v>
      </c>
      <c r="AF6452" s="68" t="s">
        <v>1363</v>
      </c>
      <c r="AG6452" s="66" t="s">
        <v>1365</v>
      </c>
      <c r="AH6452" s="74">
        <v>4.95</v>
      </c>
      <c r="AI6452" s="68" t="s">
        <v>2254</v>
      </c>
      <c r="AJ6452" s="67">
        <v>0</v>
      </c>
      <c r="AK6452" s="69">
        <v>-600000</v>
      </c>
    </row>
    <row r="6453" spans="30:37" ht="11.25" x14ac:dyDescent="0.2">
      <c r="AD6453" s="63">
        <v>36819</v>
      </c>
      <c r="AE6453" s="64">
        <v>36831</v>
      </c>
      <c r="AF6453" s="68" t="s">
        <v>1363</v>
      </c>
      <c r="AG6453" s="66" t="s">
        <v>1366</v>
      </c>
      <c r="AH6453" s="74">
        <v>4.97</v>
      </c>
      <c r="AI6453" s="68" t="s">
        <v>2254</v>
      </c>
      <c r="AJ6453" s="67">
        <v>0</v>
      </c>
      <c r="AK6453" s="69">
        <v>-150000</v>
      </c>
    </row>
    <row r="6454" spans="30:37" ht="11.25" x14ac:dyDescent="0.2">
      <c r="AD6454" s="63">
        <v>36819</v>
      </c>
      <c r="AE6454" s="64">
        <v>36831</v>
      </c>
      <c r="AF6454" s="68" t="s">
        <v>1363</v>
      </c>
      <c r="AG6454" s="66" t="s">
        <v>1367</v>
      </c>
      <c r="AH6454" s="74">
        <v>4.9749999999999996</v>
      </c>
      <c r="AI6454" s="68" t="s">
        <v>2254</v>
      </c>
      <c r="AJ6454" s="67">
        <v>0</v>
      </c>
      <c r="AK6454" s="69">
        <v>-300000</v>
      </c>
    </row>
    <row r="6455" spans="30:37" ht="11.25" x14ac:dyDescent="0.2">
      <c r="AD6455" s="63">
        <v>36819</v>
      </c>
      <c r="AE6455" s="64">
        <v>36831</v>
      </c>
      <c r="AF6455" s="68" t="s">
        <v>1363</v>
      </c>
      <c r="AG6455" s="66" t="s">
        <v>1368</v>
      </c>
      <c r="AH6455" s="74">
        <v>4.9749999999999996</v>
      </c>
      <c r="AI6455" s="68" t="s">
        <v>2254</v>
      </c>
      <c r="AJ6455" s="67">
        <v>0</v>
      </c>
      <c r="AK6455" s="69">
        <v>-450000</v>
      </c>
    </row>
    <row r="6456" spans="30:37" ht="11.25" x14ac:dyDescent="0.2">
      <c r="AD6456" s="63">
        <v>36819</v>
      </c>
      <c r="AE6456" s="64">
        <v>36831</v>
      </c>
      <c r="AF6456" s="68" t="s">
        <v>1363</v>
      </c>
      <c r="AG6456" s="66" t="s">
        <v>1369</v>
      </c>
      <c r="AH6456" s="74">
        <v>4.96</v>
      </c>
      <c r="AI6456" s="68" t="s">
        <v>2254</v>
      </c>
      <c r="AJ6456" s="67">
        <v>0</v>
      </c>
      <c r="AK6456" s="69">
        <v>-600000</v>
      </c>
    </row>
    <row r="6457" spans="30:37" ht="11.25" x14ac:dyDescent="0.2">
      <c r="AD6457" s="63">
        <v>36819</v>
      </c>
      <c r="AE6457" s="64">
        <v>36831</v>
      </c>
      <c r="AF6457" s="68" t="s">
        <v>1363</v>
      </c>
      <c r="AG6457" s="66" t="s">
        <v>1370</v>
      </c>
      <c r="AH6457" s="74">
        <v>4.99</v>
      </c>
      <c r="AI6457" s="68" t="s">
        <v>2254</v>
      </c>
      <c r="AJ6457" s="67">
        <v>0</v>
      </c>
      <c r="AK6457" s="69">
        <v>-600000</v>
      </c>
    </row>
    <row r="6458" spans="30:37" ht="11.25" x14ac:dyDescent="0.2">
      <c r="AD6458" s="63">
        <v>36819</v>
      </c>
      <c r="AE6458" s="64">
        <v>36831</v>
      </c>
      <c r="AF6458" s="68" t="s">
        <v>1363</v>
      </c>
      <c r="AG6458" s="66" t="s">
        <v>1371</v>
      </c>
      <c r="AH6458" s="74">
        <v>4.97</v>
      </c>
      <c r="AI6458" s="68" t="s">
        <v>2254</v>
      </c>
      <c r="AJ6458" s="67">
        <v>0</v>
      </c>
      <c r="AK6458" s="69">
        <v>-150000</v>
      </c>
    </row>
    <row r="6459" spans="30:37" ht="11.25" x14ac:dyDescent="0.2">
      <c r="AD6459" s="63">
        <v>36822</v>
      </c>
      <c r="AE6459" s="64">
        <v>36831</v>
      </c>
      <c r="AF6459" s="68" t="s">
        <v>3639</v>
      </c>
      <c r="AG6459" s="66" t="s">
        <v>3640</v>
      </c>
      <c r="AH6459" s="74">
        <v>5.0599999999999996</v>
      </c>
      <c r="AI6459" s="68" t="s">
        <v>2254</v>
      </c>
      <c r="AJ6459" s="67">
        <v>0</v>
      </c>
      <c r="AK6459" s="69">
        <v>2000000</v>
      </c>
    </row>
    <row r="6460" spans="30:37" ht="11.25" x14ac:dyDescent="0.2">
      <c r="AD6460" s="63">
        <v>36822</v>
      </c>
      <c r="AE6460" s="64">
        <v>36831</v>
      </c>
      <c r="AF6460" s="68" t="s">
        <v>3639</v>
      </c>
      <c r="AG6460" s="66" t="s">
        <v>3641</v>
      </c>
      <c r="AH6460" s="74">
        <v>5.0750000000000002</v>
      </c>
      <c r="AI6460" s="68" t="s">
        <v>2254</v>
      </c>
      <c r="AJ6460" s="67">
        <v>0</v>
      </c>
      <c r="AK6460" s="69">
        <v>-600000</v>
      </c>
    </row>
    <row r="6461" spans="30:37" ht="11.25" x14ac:dyDescent="0.2">
      <c r="AD6461" s="63">
        <v>36822</v>
      </c>
      <c r="AE6461" s="64">
        <v>36831</v>
      </c>
      <c r="AF6461" s="68" t="s">
        <v>3639</v>
      </c>
      <c r="AG6461" s="66" t="s">
        <v>3642</v>
      </c>
      <c r="AH6461" s="74">
        <v>5.085</v>
      </c>
      <c r="AI6461" s="68" t="s">
        <v>2254</v>
      </c>
      <c r="AJ6461" s="67">
        <v>0</v>
      </c>
      <c r="AK6461" s="69">
        <v>-150000</v>
      </c>
    </row>
    <row r="6462" spans="30:37" ht="11.25" x14ac:dyDescent="0.2">
      <c r="AD6462" s="63">
        <v>36822</v>
      </c>
      <c r="AE6462" s="64">
        <v>36831</v>
      </c>
      <c r="AF6462" s="68" t="s">
        <v>3639</v>
      </c>
      <c r="AG6462" s="66" t="s">
        <v>3643</v>
      </c>
      <c r="AH6462" s="74">
        <v>5.04</v>
      </c>
      <c r="AI6462" s="68" t="s">
        <v>2254</v>
      </c>
      <c r="AJ6462" s="67">
        <v>0</v>
      </c>
      <c r="AK6462" s="69">
        <v>-450000</v>
      </c>
    </row>
    <row r="6463" spans="30:37" ht="11.25" x14ac:dyDescent="0.2">
      <c r="AD6463" s="63">
        <v>36822</v>
      </c>
      <c r="AE6463" s="64">
        <v>36831</v>
      </c>
      <c r="AF6463" s="68" t="s">
        <v>3639</v>
      </c>
      <c r="AG6463" s="66" t="s">
        <v>3644</v>
      </c>
      <c r="AH6463" s="74">
        <v>4.96</v>
      </c>
      <c r="AI6463" s="68" t="s">
        <v>2254</v>
      </c>
      <c r="AJ6463" s="67">
        <v>0</v>
      </c>
      <c r="AK6463" s="69">
        <v>-300000</v>
      </c>
    </row>
    <row r="6464" spans="30:37" ht="11.25" x14ac:dyDescent="0.2">
      <c r="AD6464" s="63">
        <v>36822</v>
      </c>
      <c r="AE6464" s="64">
        <v>36831</v>
      </c>
      <c r="AF6464" s="68" t="s">
        <v>3639</v>
      </c>
      <c r="AG6464" s="66" t="s">
        <v>3645</v>
      </c>
      <c r="AH6464" s="74">
        <v>4.9800000000000004</v>
      </c>
      <c r="AI6464" s="68" t="s">
        <v>2254</v>
      </c>
      <c r="AJ6464" s="67">
        <v>0</v>
      </c>
      <c r="AK6464" s="69">
        <v>-450000</v>
      </c>
    </row>
    <row r="6465" spans="30:37" ht="11.25" x14ac:dyDescent="0.2">
      <c r="AD6465" s="63">
        <v>36822</v>
      </c>
      <c r="AE6465" s="64">
        <v>36831</v>
      </c>
      <c r="AF6465" s="68" t="s">
        <v>3639</v>
      </c>
      <c r="AG6465" s="66" t="s">
        <v>3646</v>
      </c>
      <c r="AH6465" s="74">
        <v>4.8849999999999998</v>
      </c>
      <c r="AI6465" s="68" t="s">
        <v>2254</v>
      </c>
      <c r="AJ6465" s="67">
        <v>0</v>
      </c>
      <c r="AK6465" s="69">
        <v>-600000</v>
      </c>
    </row>
    <row r="6466" spans="30:37" ht="11.25" x14ac:dyDescent="0.2">
      <c r="AD6466" s="63">
        <v>36822</v>
      </c>
      <c r="AE6466" s="64">
        <v>36831</v>
      </c>
      <c r="AF6466" s="68" t="s">
        <v>3639</v>
      </c>
      <c r="AG6466" s="66" t="s">
        <v>3647</v>
      </c>
      <c r="AH6466" s="74">
        <v>4.93</v>
      </c>
      <c r="AI6466" s="68" t="s">
        <v>2254</v>
      </c>
      <c r="AJ6466" s="67">
        <v>0</v>
      </c>
      <c r="AK6466" s="69">
        <v>-450000</v>
      </c>
    </row>
    <row r="6467" spans="30:37" ht="11.25" x14ac:dyDescent="0.2">
      <c r="AD6467" s="63">
        <v>36822</v>
      </c>
      <c r="AE6467" s="64">
        <v>36831</v>
      </c>
      <c r="AF6467" s="68" t="s">
        <v>3639</v>
      </c>
      <c r="AG6467" s="66" t="s">
        <v>3648</v>
      </c>
      <c r="AH6467" s="74">
        <v>4.8650000000000002</v>
      </c>
      <c r="AI6467" s="68" t="s">
        <v>2254</v>
      </c>
      <c r="AJ6467" s="67">
        <v>0</v>
      </c>
      <c r="AK6467" s="69">
        <v>-300000</v>
      </c>
    </row>
    <row r="6468" spans="30:37" ht="11.25" x14ac:dyDescent="0.2">
      <c r="AD6468" s="63">
        <v>36822</v>
      </c>
      <c r="AE6468" s="64">
        <v>36831</v>
      </c>
      <c r="AF6468" s="68" t="s">
        <v>3639</v>
      </c>
      <c r="AG6468" s="66" t="s">
        <v>3649</v>
      </c>
      <c r="AH6468" s="74">
        <v>4.9450000000000003</v>
      </c>
      <c r="AI6468" s="68" t="s">
        <v>2254</v>
      </c>
      <c r="AJ6468" s="67">
        <v>0</v>
      </c>
      <c r="AK6468" s="69">
        <v>-300000</v>
      </c>
    </row>
    <row r="6469" spans="30:37" ht="11.25" x14ac:dyDescent="0.2">
      <c r="AD6469" s="63">
        <v>36822</v>
      </c>
      <c r="AE6469" s="64">
        <v>36831</v>
      </c>
      <c r="AF6469" s="68" t="s">
        <v>3639</v>
      </c>
      <c r="AG6469" s="66" t="s">
        <v>3650</v>
      </c>
      <c r="AH6469" s="74">
        <v>4.9349999999999996</v>
      </c>
      <c r="AI6469" s="68" t="s">
        <v>2254</v>
      </c>
      <c r="AJ6469" s="67">
        <v>0</v>
      </c>
      <c r="AK6469" s="69">
        <v>-600000</v>
      </c>
    </row>
    <row r="6470" spans="30:37" ht="11.25" x14ac:dyDescent="0.2">
      <c r="AD6470" s="63">
        <v>36822</v>
      </c>
      <c r="AE6470" s="64">
        <v>36831</v>
      </c>
      <c r="AF6470" s="68" t="s">
        <v>3639</v>
      </c>
      <c r="AG6470" s="66" t="s">
        <v>1901</v>
      </c>
      <c r="AH6470" s="74">
        <v>5.0650000000000004</v>
      </c>
      <c r="AI6470" s="68" t="s">
        <v>2254</v>
      </c>
      <c r="AJ6470" s="67">
        <v>0</v>
      </c>
      <c r="AK6470" s="69">
        <v>-450000</v>
      </c>
    </row>
    <row r="6471" spans="30:37" ht="11.25" x14ac:dyDescent="0.2">
      <c r="AD6471" s="63">
        <v>36822</v>
      </c>
      <c r="AE6471" s="64">
        <v>36831</v>
      </c>
      <c r="AF6471" s="68" t="s">
        <v>3639</v>
      </c>
      <c r="AG6471" s="66" t="s">
        <v>1902</v>
      </c>
      <c r="AH6471" s="74">
        <v>5.0650000000000004</v>
      </c>
      <c r="AI6471" s="68" t="s">
        <v>2254</v>
      </c>
      <c r="AJ6471" s="67">
        <v>0</v>
      </c>
      <c r="AK6471" s="69">
        <v>450000</v>
      </c>
    </row>
    <row r="6472" spans="30:37" ht="11.25" x14ac:dyDescent="0.2">
      <c r="AD6472" s="63">
        <v>36823</v>
      </c>
      <c r="AE6472" s="64">
        <v>36831</v>
      </c>
      <c r="AF6472" s="68" t="s">
        <v>262</v>
      </c>
      <c r="AG6472" s="66" t="s">
        <v>263</v>
      </c>
      <c r="AH6472" s="74">
        <v>4.9000000000000004</v>
      </c>
      <c r="AI6472" s="68" t="s">
        <v>2254</v>
      </c>
      <c r="AJ6472" s="67">
        <v>0</v>
      </c>
      <c r="AK6472" s="69">
        <v>1000000</v>
      </c>
    </row>
    <row r="6473" spans="30:37" ht="11.25" x14ac:dyDescent="0.2">
      <c r="AD6473" s="63">
        <v>36823</v>
      </c>
      <c r="AE6473" s="64">
        <v>36831</v>
      </c>
      <c r="AF6473" s="68" t="s">
        <v>262</v>
      </c>
      <c r="AG6473" s="66" t="s">
        <v>264</v>
      </c>
      <c r="AH6473" s="74">
        <v>4.9000000000000004</v>
      </c>
      <c r="AI6473" s="68" t="s">
        <v>2280</v>
      </c>
      <c r="AJ6473" s="67">
        <v>0</v>
      </c>
      <c r="AK6473" s="69">
        <v>-1000000</v>
      </c>
    </row>
    <row r="6474" spans="30:37" ht="11.25" x14ac:dyDescent="0.2">
      <c r="AD6474" s="63">
        <v>36823</v>
      </c>
      <c r="AE6474" s="64">
        <v>36831</v>
      </c>
      <c r="AF6474" s="68" t="s">
        <v>262</v>
      </c>
      <c r="AG6474" s="66" t="s">
        <v>265</v>
      </c>
      <c r="AH6474" s="74">
        <v>4.84</v>
      </c>
      <c r="AI6474" s="68" t="s">
        <v>2254</v>
      </c>
      <c r="AJ6474" s="67">
        <v>0</v>
      </c>
      <c r="AK6474" s="69">
        <v>-1050000</v>
      </c>
    </row>
    <row r="6475" spans="30:37" ht="11.25" x14ac:dyDescent="0.2">
      <c r="AD6475" s="63">
        <v>36823</v>
      </c>
      <c r="AE6475" s="64">
        <v>36831</v>
      </c>
      <c r="AF6475" s="68" t="s">
        <v>262</v>
      </c>
      <c r="AG6475" s="66" t="s">
        <v>266</v>
      </c>
      <c r="AH6475" s="74">
        <v>4.93</v>
      </c>
      <c r="AI6475" s="68" t="s">
        <v>2254</v>
      </c>
      <c r="AJ6475" s="67">
        <v>0</v>
      </c>
      <c r="AK6475" s="69">
        <v>-1000000</v>
      </c>
    </row>
    <row r="6476" spans="30:37" ht="11.25" x14ac:dyDescent="0.2">
      <c r="AD6476" s="63">
        <v>36823</v>
      </c>
      <c r="AE6476" s="64">
        <v>36831</v>
      </c>
      <c r="AF6476" s="68" t="s">
        <v>262</v>
      </c>
      <c r="AG6476" s="66" t="s">
        <v>270</v>
      </c>
      <c r="AH6476" s="74">
        <v>4.95</v>
      </c>
      <c r="AI6476" s="68" t="s">
        <v>2254</v>
      </c>
      <c r="AJ6476" s="67">
        <v>0</v>
      </c>
      <c r="AK6476" s="69">
        <v>1000000</v>
      </c>
    </row>
    <row r="6477" spans="30:37" ht="11.25" x14ac:dyDescent="0.2">
      <c r="AD6477" s="63">
        <v>36823</v>
      </c>
      <c r="AE6477" s="64">
        <v>36831</v>
      </c>
      <c r="AF6477" s="68" t="s">
        <v>262</v>
      </c>
      <c r="AG6477" s="66" t="s">
        <v>271</v>
      </c>
      <c r="AH6477" s="74">
        <v>4.9400000000000004</v>
      </c>
      <c r="AI6477" s="68" t="s">
        <v>2254</v>
      </c>
      <c r="AJ6477" s="67">
        <v>0</v>
      </c>
      <c r="AK6477" s="69">
        <v>2000000</v>
      </c>
    </row>
    <row r="6478" spans="30:37" ht="11.25" x14ac:dyDescent="0.2">
      <c r="AD6478" s="63">
        <v>36823</v>
      </c>
      <c r="AE6478" s="64">
        <v>36831</v>
      </c>
      <c r="AF6478" s="68" t="s">
        <v>262</v>
      </c>
      <c r="AG6478" s="66" t="s">
        <v>272</v>
      </c>
      <c r="AH6478" s="74">
        <v>4.9550000000000001</v>
      </c>
      <c r="AI6478" s="68" t="s">
        <v>2254</v>
      </c>
      <c r="AJ6478" s="67">
        <v>0</v>
      </c>
      <c r="AK6478" s="69">
        <v>1500000</v>
      </c>
    </row>
    <row r="6479" spans="30:37" ht="11.25" x14ac:dyDescent="0.2">
      <c r="AD6479" s="63">
        <v>36823</v>
      </c>
      <c r="AE6479" s="64">
        <v>36831</v>
      </c>
      <c r="AF6479" s="68" t="s">
        <v>262</v>
      </c>
      <c r="AG6479" s="66" t="s">
        <v>273</v>
      </c>
      <c r="AH6479" s="74">
        <v>4.8150000000000004</v>
      </c>
      <c r="AI6479" s="68" t="s">
        <v>2254</v>
      </c>
      <c r="AJ6479" s="67">
        <v>0</v>
      </c>
      <c r="AK6479" s="69">
        <v>600000</v>
      </c>
    </row>
    <row r="6480" spans="30:37" ht="11.25" x14ac:dyDescent="0.2">
      <c r="AD6480" s="63">
        <v>36823</v>
      </c>
      <c r="AE6480" s="64">
        <v>36831</v>
      </c>
      <c r="AF6480" s="68" t="s">
        <v>262</v>
      </c>
      <c r="AG6480" s="66" t="s">
        <v>274</v>
      </c>
      <c r="AH6480" s="74">
        <v>4.8099999999999996</v>
      </c>
      <c r="AI6480" s="68" t="s">
        <v>2254</v>
      </c>
      <c r="AJ6480" s="67">
        <v>0</v>
      </c>
      <c r="AK6480" s="69">
        <v>300000</v>
      </c>
    </row>
    <row r="6481" spans="30:37" ht="11.25" x14ac:dyDescent="0.2">
      <c r="AD6481" s="63">
        <v>36823</v>
      </c>
      <c r="AE6481" s="64">
        <v>36831</v>
      </c>
      <c r="AF6481" s="68" t="s">
        <v>262</v>
      </c>
      <c r="AG6481" s="66" t="s">
        <v>275</v>
      </c>
      <c r="AH6481" s="74">
        <v>4.8</v>
      </c>
      <c r="AI6481" s="68" t="s">
        <v>2254</v>
      </c>
      <c r="AJ6481" s="67">
        <v>0</v>
      </c>
      <c r="AK6481" s="69">
        <v>225000</v>
      </c>
    </row>
    <row r="6482" spans="30:37" ht="11.25" x14ac:dyDescent="0.2">
      <c r="AD6482" s="63">
        <v>36823</v>
      </c>
      <c r="AE6482" s="64">
        <v>36831</v>
      </c>
      <c r="AF6482" s="68" t="s">
        <v>262</v>
      </c>
      <c r="AG6482" s="66" t="s">
        <v>276</v>
      </c>
      <c r="AH6482" s="74">
        <v>4.7850000000000001</v>
      </c>
      <c r="AI6482" s="68" t="s">
        <v>2254</v>
      </c>
      <c r="AJ6482" s="67">
        <v>0</v>
      </c>
      <c r="AK6482" s="69">
        <v>600000</v>
      </c>
    </row>
    <row r="6483" spans="30:37" ht="11.25" x14ac:dyDescent="0.2">
      <c r="AD6483" s="63">
        <v>36823</v>
      </c>
      <c r="AE6483" s="64">
        <v>36831</v>
      </c>
      <c r="AF6483" s="68" t="s">
        <v>262</v>
      </c>
      <c r="AG6483" s="66" t="s">
        <v>277</v>
      </c>
      <c r="AH6483" s="74">
        <v>4.82</v>
      </c>
      <c r="AI6483" s="68" t="s">
        <v>2254</v>
      </c>
      <c r="AJ6483" s="67">
        <v>0</v>
      </c>
      <c r="AK6483" s="69">
        <v>300000</v>
      </c>
    </row>
    <row r="6484" spans="30:37" ht="11.25" x14ac:dyDescent="0.2">
      <c r="AD6484" s="63">
        <v>36823</v>
      </c>
      <c r="AE6484" s="64">
        <v>36831</v>
      </c>
      <c r="AF6484" s="68" t="s">
        <v>262</v>
      </c>
      <c r="AG6484" s="66" t="s">
        <v>278</v>
      </c>
      <c r="AH6484" s="74">
        <v>4.835</v>
      </c>
      <c r="AI6484" s="68" t="s">
        <v>2254</v>
      </c>
      <c r="AJ6484" s="67">
        <v>0</v>
      </c>
      <c r="AK6484" s="69">
        <v>600000</v>
      </c>
    </row>
    <row r="6485" spans="30:37" ht="11.25" x14ac:dyDescent="0.2">
      <c r="AD6485" s="63">
        <v>36823</v>
      </c>
      <c r="AE6485" s="64">
        <v>36831</v>
      </c>
      <c r="AF6485" s="68" t="s">
        <v>262</v>
      </c>
      <c r="AG6485" s="66" t="s">
        <v>279</v>
      </c>
      <c r="AH6485" s="74">
        <v>4.83</v>
      </c>
      <c r="AI6485" s="68" t="s">
        <v>2254</v>
      </c>
      <c r="AJ6485" s="67">
        <v>0</v>
      </c>
      <c r="AK6485" s="69">
        <v>600000</v>
      </c>
    </row>
    <row r="6486" spans="30:37" ht="11.25" x14ac:dyDescent="0.2">
      <c r="AD6486" s="63">
        <v>36823</v>
      </c>
      <c r="AE6486" s="64">
        <v>36831</v>
      </c>
      <c r="AF6486" s="68" t="s">
        <v>262</v>
      </c>
      <c r="AG6486" s="66" t="s">
        <v>280</v>
      </c>
      <c r="AH6486" s="74">
        <v>4.8449999999999998</v>
      </c>
      <c r="AI6486" s="68" t="s">
        <v>2254</v>
      </c>
      <c r="AJ6486" s="67">
        <v>0</v>
      </c>
      <c r="AK6486" s="69">
        <v>-600000</v>
      </c>
    </row>
    <row r="6487" spans="30:37" ht="11.25" x14ac:dyDescent="0.2">
      <c r="AD6487" s="63">
        <v>36823</v>
      </c>
      <c r="AE6487" s="64">
        <v>36831</v>
      </c>
      <c r="AF6487" s="68" t="s">
        <v>262</v>
      </c>
      <c r="AG6487" s="66" t="s">
        <v>281</v>
      </c>
      <c r="AH6487" s="74">
        <v>4.8449999999999998</v>
      </c>
      <c r="AI6487" s="68" t="s">
        <v>2254</v>
      </c>
      <c r="AJ6487" s="67">
        <v>0</v>
      </c>
      <c r="AK6487" s="69">
        <v>-150000</v>
      </c>
    </row>
    <row r="6488" spans="30:37" ht="11.25" x14ac:dyDescent="0.2">
      <c r="AD6488" s="63">
        <v>36823</v>
      </c>
      <c r="AE6488" s="64">
        <v>36831</v>
      </c>
      <c r="AF6488" s="68" t="s">
        <v>262</v>
      </c>
      <c r="AG6488" s="66" t="s">
        <v>282</v>
      </c>
      <c r="AH6488" s="74">
        <v>4.83</v>
      </c>
      <c r="AI6488" s="68" t="s">
        <v>2254</v>
      </c>
      <c r="AJ6488" s="67">
        <v>0</v>
      </c>
      <c r="AK6488" s="69">
        <v>150000</v>
      </c>
    </row>
    <row r="6489" spans="30:37" ht="11.25" x14ac:dyDescent="0.2">
      <c r="AD6489" s="63">
        <v>36823</v>
      </c>
      <c r="AE6489" s="64">
        <v>36831</v>
      </c>
      <c r="AF6489" s="68" t="s">
        <v>262</v>
      </c>
      <c r="AG6489" s="66" t="s">
        <v>283</v>
      </c>
      <c r="AH6489" s="74">
        <v>4.915</v>
      </c>
      <c r="AI6489" s="68" t="s">
        <v>2254</v>
      </c>
      <c r="AJ6489" s="67">
        <v>0</v>
      </c>
      <c r="AK6489" s="69">
        <v>600000</v>
      </c>
    </row>
    <row r="6490" spans="30:37" ht="11.25" x14ac:dyDescent="0.2">
      <c r="AD6490" s="63">
        <v>36823</v>
      </c>
      <c r="AE6490" s="64">
        <v>36831</v>
      </c>
      <c r="AF6490" s="68" t="s">
        <v>262</v>
      </c>
      <c r="AG6490" s="66" t="s">
        <v>284</v>
      </c>
      <c r="AH6490" s="74">
        <v>4.9400000000000004</v>
      </c>
      <c r="AI6490" s="68" t="s">
        <v>2254</v>
      </c>
      <c r="AJ6490" s="67">
        <v>0</v>
      </c>
      <c r="AK6490" s="69">
        <v>450000</v>
      </c>
    </row>
    <row r="6491" spans="30:37" ht="11.25" x14ac:dyDescent="0.2">
      <c r="AD6491" s="63">
        <v>36823</v>
      </c>
      <c r="AE6491" s="64">
        <v>36831</v>
      </c>
      <c r="AF6491" s="68" t="s">
        <v>262</v>
      </c>
      <c r="AG6491" s="66" t="s">
        <v>285</v>
      </c>
      <c r="AH6491" s="74">
        <v>4.9550000000000001</v>
      </c>
      <c r="AI6491" s="68" t="s">
        <v>2254</v>
      </c>
      <c r="AJ6491" s="67">
        <v>0</v>
      </c>
      <c r="AK6491" s="69">
        <v>-600000</v>
      </c>
    </row>
    <row r="6492" spans="30:37" ht="11.25" x14ac:dyDescent="0.2">
      <c r="AD6492" s="63">
        <v>36823</v>
      </c>
      <c r="AE6492" s="64">
        <v>36831</v>
      </c>
      <c r="AF6492" s="68" t="s">
        <v>262</v>
      </c>
      <c r="AG6492" s="66" t="s">
        <v>286</v>
      </c>
      <c r="AH6492" s="74">
        <v>4.9550000000000001</v>
      </c>
      <c r="AI6492" s="68" t="s">
        <v>2254</v>
      </c>
      <c r="AJ6492" s="67">
        <v>0</v>
      </c>
      <c r="AK6492" s="69">
        <v>-600000</v>
      </c>
    </row>
    <row r="6493" spans="30:37" ht="11.25" x14ac:dyDescent="0.2">
      <c r="AD6493" s="63">
        <v>36823</v>
      </c>
      <c r="AE6493" s="64">
        <v>36831</v>
      </c>
      <c r="AF6493" s="68" t="s">
        <v>262</v>
      </c>
      <c r="AG6493" s="66" t="s">
        <v>287</v>
      </c>
      <c r="AH6493" s="74">
        <v>4.9800000000000004</v>
      </c>
      <c r="AI6493" s="68" t="s">
        <v>2254</v>
      </c>
      <c r="AJ6493" s="67">
        <v>0</v>
      </c>
      <c r="AK6493" s="69">
        <v>-600000</v>
      </c>
    </row>
    <row r="6494" spans="30:37" ht="11.25" x14ac:dyDescent="0.2">
      <c r="AD6494" s="63">
        <v>36823</v>
      </c>
      <c r="AE6494" s="64">
        <v>36831</v>
      </c>
      <c r="AF6494" s="68" t="s">
        <v>262</v>
      </c>
      <c r="AG6494" s="66" t="s">
        <v>288</v>
      </c>
      <c r="AH6494" s="74">
        <v>5.0049999999999999</v>
      </c>
      <c r="AI6494" s="68" t="s">
        <v>2254</v>
      </c>
      <c r="AJ6494" s="67">
        <v>0</v>
      </c>
      <c r="AK6494" s="69">
        <v>-300000</v>
      </c>
    </row>
    <row r="6495" spans="30:37" ht="11.25" x14ac:dyDescent="0.2">
      <c r="AD6495" s="63">
        <v>36823</v>
      </c>
      <c r="AE6495" s="64">
        <v>36831</v>
      </c>
      <c r="AF6495" s="68" t="s">
        <v>262</v>
      </c>
      <c r="AG6495" s="66" t="s">
        <v>289</v>
      </c>
      <c r="AH6495" s="74">
        <v>4.9950000000000001</v>
      </c>
      <c r="AI6495" s="68" t="s">
        <v>2254</v>
      </c>
      <c r="AJ6495" s="67">
        <v>0</v>
      </c>
      <c r="AK6495" s="69">
        <v>-600000</v>
      </c>
    </row>
    <row r="6496" spans="30:37" ht="11.25" x14ac:dyDescent="0.2">
      <c r="AD6496" s="63">
        <v>36823</v>
      </c>
      <c r="AE6496" s="64">
        <v>36831</v>
      </c>
      <c r="AF6496" s="68" t="s">
        <v>262</v>
      </c>
      <c r="AG6496" s="66" t="s">
        <v>290</v>
      </c>
      <c r="AH6496" s="74">
        <v>5.0049999999999999</v>
      </c>
      <c r="AI6496" s="68" t="s">
        <v>2254</v>
      </c>
      <c r="AJ6496" s="67">
        <v>0</v>
      </c>
      <c r="AK6496" s="69">
        <v>-300000</v>
      </c>
    </row>
    <row r="6497" spans="30:37" ht="11.25" x14ac:dyDescent="0.2">
      <c r="AD6497" s="63">
        <v>36823</v>
      </c>
      <c r="AE6497" s="64">
        <v>36831</v>
      </c>
      <c r="AF6497" s="68" t="s">
        <v>262</v>
      </c>
      <c r="AG6497" s="66" t="s">
        <v>291</v>
      </c>
      <c r="AH6497" s="74">
        <v>4.8449999999999998</v>
      </c>
      <c r="AI6497" s="68" t="s">
        <v>2254</v>
      </c>
      <c r="AJ6497" s="67">
        <v>0</v>
      </c>
      <c r="AK6497" s="69">
        <v>-75000</v>
      </c>
    </row>
    <row r="6498" spans="30:37" ht="11.25" x14ac:dyDescent="0.2">
      <c r="AD6498" s="63">
        <v>36823</v>
      </c>
      <c r="AE6498" s="64">
        <v>36831</v>
      </c>
      <c r="AF6498" s="68" t="s">
        <v>262</v>
      </c>
      <c r="AG6498" s="66" t="s">
        <v>292</v>
      </c>
      <c r="AH6498" s="74">
        <v>4.8449999999999998</v>
      </c>
      <c r="AI6498" s="68" t="s">
        <v>2254</v>
      </c>
      <c r="AJ6498" s="67">
        <v>0</v>
      </c>
      <c r="AK6498" s="69">
        <v>-75000</v>
      </c>
    </row>
    <row r="6499" spans="30:37" ht="11.25" x14ac:dyDescent="0.2">
      <c r="AD6499" s="63">
        <v>36823</v>
      </c>
      <c r="AE6499" s="64">
        <v>36831</v>
      </c>
      <c r="AF6499" s="68" t="s">
        <v>262</v>
      </c>
      <c r="AG6499" s="66" t="s">
        <v>293</v>
      </c>
      <c r="AH6499" s="74">
        <v>4.8949999999999996</v>
      </c>
      <c r="AI6499" s="68" t="s">
        <v>2254</v>
      </c>
      <c r="AJ6499" s="67">
        <v>0</v>
      </c>
      <c r="AK6499" s="69">
        <v>-150000</v>
      </c>
    </row>
    <row r="6500" spans="30:37" ht="11.25" x14ac:dyDescent="0.2">
      <c r="AD6500" s="63">
        <v>36824</v>
      </c>
      <c r="AE6500" s="64">
        <v>36831</v>
      </c>
      <c r="AF6500" s="68" t="s">
        <v>4289</v>
      </c>
      <c r="AG6500" s="66" t="s">
        <v>4290</v>
      </c>
      <c r="AH6500" s="74">
        <v>4.67</v>
      </c>
      <c r="AI6500" s="68" t="s">
        <v>2254</v>
      </c>
      <c r="AJ6500" s="67">
        <v>0</v>
      </c>
      <c r="AK6500" s="69">
        <v>-1000000</v>
      </c>
    </row>
    <row r="6501" spans="30:37" ht="11.25" x14ac:dyDescent="0.2">
      <c r="AD6501" s="63">
        <v>36824</v>
      </c>
      <c r="AE6501" s="64">
        <v>36831</v>
      </c>
      <c r="AF6501" s="68" t="s">
        <v>4289</v>
      </c>
      <c r="AG6501" s="66" t="s">
        <v>4291</v>
      </c>
      <c r="AH6501" s="74">
        <v>4.6950000000000003</v>
      </c>
      <c r="AI6501" s="68" t="s">
        <v>2254</v>
      </c>
      <c r="AJ6501" s="67">
        <v>0</v>
      </c>
      <c r="AK6501" s="69">
        <v>300000</v>
      </c>
    </row>
    <row r="6502" spans="30:37" ht="11.25" x14ac:dyDescent="0.2">
      <c r="AD6502" s="63">
        <v>36824</v>
      </c>
      <c r="AE6502" s="64">
        <v>36831</v>
      </c>
      <c r="AF6502" s="68" t="s">
        <v>4289</v>
      </c>
      <c r="AG6502" s="66" t="s">
        <v>4292</v>
      </c>
      <c r="AH6502" s="74">
        <v>4.6900000000000004</v>
      </c>
      <c r="AI6502" s="68" t="s">
        <v>2254</v>
      </c>
      <c r="AJ6502" s="67">
        <v>0</v>
      </c>
      <c r="AK6502" s="69">
        <v>300000</v>
      </c>
    </row>
    <row r="6503" spans="30:37" ht="11.25" x14ac:dyDescent="0.2">
      <c r="AD6503" s="63">
        <v>36824</v>
      </c>
      <c r="AE6503" s="64">
        <v>36831</v>
      </c>
      <c r="AF6503" s="68" t="s">
        <v>4289</v>
      </c>
      <c r="AG6503" s="66" t="s">
        <v>4293</v>
      </c>
      <c r="AH6503" s="74">
        <v>4.6900000000000004</v>
      </c>
      <c r="AI6503" s="68" t="s">
        <v>2254</v>
      </c>
      <c r="AJ6503" s="67">
        <v>0</v>
      </c>
      <c r="AK6503" s="69">
        <v>300000</v>
      </c>
    </row>
    <row r="6504" spans="30:37" ht="11.25" x14ac:dyDescent="0.2">
      <c r="AD6504" s="63">
        <v>36824</v>
      </c>
      <c r="AE6504" s="64">
        <v>36831</v>
      </c>
      <c r="AF6504" s="68" t="s">
        <v>4289</v>
      </c>
      <c r="AG6504" s="66" t="s">
        <v>4294</v>
      </c>
      <c r="AH6504" s="74">
        <v>4.68</v>
      </c>
      <c r="AI6504" s="68" t="s">
        <v>2254</v>
      </c>
      <c r="AJ6504" s="67">
        <v>0</v>
      </c>
      <c r="AK6504" s="69">
        <v>600000</v>
      </c>
    </row>
    <row r="6505" spans="30:37" ht="11.25" x14ac:dyDescent="0.2">
      <c r="AD6505" s="63">
        <v>36824</v>
      </c>
      <c r="AE6505" s="64">
        <v>36831</v>
      </c>
      <c r="AF6505" s="68" t="s">
        <v>4289</v>
      </c>
      <c r="AG6505" s="66" t="s">
        <v>4295</v>
      </c>
      <c r="AH6505" s="74">
        <v>4.68</v>
      </c>
      <c r="AI6505" s="68" t="s">
        <v>2254</v>
      </c>
      <c r="AJ6505" s="67">
        <v>0</v>
      </c>
      <c r="AK6505" s="69">
        <v>600000</v>
      </c>
    </row>
    <row r="6506" spans="30:37" ht="11.25" x14ac:dyDescent="0.2">
      <c r="AD6506" s="63">
        <v>36824</v>
      </c>
      <c r="AE6506" s="64">
        <v>36831</v>
      </c>
      <c r="AF6506" s="68" t="s">
        <v>4289</v>
      </c>
      <c r="AG6506" s="66" t="s">
        <v>4296</v>
      </c>
      <c r="AH6506" s="74">
        <v>4.66</v>
      </c>
      <c r="AI6506" s="68" t="s">
        <v>2254</v>
      </c>
      <c r="AJ6506" s="67">
        <v>0</v>
      </c>
      <c r="AK6506" s="69">
        <v>600000</v>
      </c>
    </row>
    <row r="6507" spans="30:37" ht="11.25" x14ac:dyDescent="0.2">
      <c r="AD6507" s="63">
        <v>36824</v>
      </c>
      <c r="AE6507" s="64">
        <v>36831</v>
      </c>
      <c r="AF6507" s="68" t="s">
        <v>4289</v>
      </c>
      <c r="AG6507" s="66" t="s">
        <v>4297</v>
      </c>
      <c r="AH6507" s="74">
        <v>4.6900000000000004</v>
      </c>
      <c r="AI6507" s="68" t="s">
        <v>2254</v>
      </c>
      <c r="AJ6507" s="67">
        <v>0</v>
      </c>
      <c r="AK6507" s="69">
        <v>3000000</v>
      </c>
    </row>
    <row r="6508" spans="30:37" ht="11.25" x14ac:dyDescent="0.2">
      <c r="AD6508" s="63">
        <v>36824</v>
      </c>
      <c r="AE6508" s="64">
        <v>36831</v>
      </c>
      <c r="AF6508" s="68" t="s">
        <v>4289</v>
      </c>
      <c r="AG6508" s="66" t="s">
        <v>4298</v>
      </c>
      <c r="AH6508" s="74">
        <v>4.67</v>
      </c>
      <c r="AI6508" s="68" t="s">
        <v>2254</v>
      </c>
      <c r="AJ6508" s="67">
        <v>0</v>
      </c>
      <c r="AK6508" s="69">
        <v>2000000</v>
      </c>
    </row>
    <row r="6509" spans="30:37" ht="11.25" x14ac:dyDescent="0.2">
      <c r="AD6509" s="63">
        <v>36824</v>
      </c>
      <c r="AE6509" s="64">
        <v>36831</v>
      </c>
      <c r="AF6509" s="68" t="s">
        <v>4289</v>
      </c>
      <c r="AG6509" s="66" t="s">
        <v>4299</v>
      </c>
      <c r="AH6509" s="74">
        <v>4.6550000000000002</v>
      </c>
      <c r="AI6509" s="68" t="s">
        <v>2254</v>
      </c>
      <c r="AJ6509" s="67">
        <v>0</v>
      </c>
      <c r="AK6509" s="69">
        <v>600000</v>
      </c>
    </row>
    <row r="6510" spans="30:37" ht="11.25" x14ac:dyDescent="0.2">
      <c r="AD6510" s="63">
        <v>36824</v>
      </c>
      <c r="AE6510" s="64">
        <v>36831</v>
      </c>
      <c r="AF6510" s="68" t="s">
        <v>4289</v>
      </c>
      <c r="AG6510" s="66" t="s">
        <v>4300</v>
      </c>
      <c r="AH6510" s="74">
        <v>4.7</v>
      </c>
      <c r="AI6510" s="68" t="s">
        <v>2254</v>
      </c>
      <c r="AJ6510" s="67">
        <v>0</v>
      </c>
      <c r="AK6510" s="69">
        <v>-300000</v>
      </c>
    </row>
    <row r="6511" spans="30:37" ht="11.25" x14ac:dyDescent="0.2">
      <c r="AD6511" s="63">
        <v>36824</v>
      </c>
      <c r="AE6511" s="64">
        <v>36831</v>
      </c>
      <c r="AF6511" s="68" t="s">
        <v>4289</v>
      </c>
      <c r="AG6511" s="66" t="s">
        <v>4301</v>
      </c>
      <c r="AH6511" s="74">
        <v>4.66</v>
      </c>
      <c r="AI6511" s="68" t="s">
        <v>2254</v>
      </c>
      <c r="AJ6511" s="67">
        <v>0</v>
      </c>
      <c r="AK6511" s="69">
        <v>150000</v>
      </c>
    </row>
    <row r="6512" spans="30:37" ht="11.25" x14ac:dyDescent="0.2">
      <c r="AD6512" s="63">
        <v>36824</v>
      </c>
      <c r="AE6512" s="64">
        <v>36831</v>
      </c>
      <c r="AF6512" s="68" t="s">
        <v>4289</v>
      </c>
      <c r="AG6512" s="66" t="s">
        <v>4302</v>
      </c>
      <c r="AH6512" s="74">
        <v>4.665</v>
      </c>
      <c r="AI6512" s="68" t="s">
        <v>2254</v>
      </c>
      <c r="AJ6512" s="67">
        <v>0</v>
      </c>
      <c r="AK6512" s="69">
        <v>450000</v>
      </c>
    </row>
    <row r="6513" spans="30:37" ht="11.25" x14ac:dyDescent="0.2">
      <c r="AD6513" s="63">
        <v>36824</v>
      </c>
      <c r="AE6513" s="64">
        <v>36831</v>
      </c>
      <c r="AF6513" s="68" t="s">
        <v>4289</v>
      </c>
      <c r="AG6513" s="66" t="s">
        <v>4303</v>
      </c>
      <c r="AH6513" s="74">
        <v>4.6500000000000004</v>
      </c>
      <c r="AI6513" s="68" t="s">
        <v>2254</v>
      </c>
      <c r="AJ6513" s="67">
        <v>0</v>
      </c>
      <c r="AK6513" s="69">
        <v>450000</v>
      </c>
    </row>
    <row r="6514" spans="30:37" ht="11.25" x14ac:dyDescent="0.2">
      <c r="AD6514" s="63">
        <v>36824</v>
      </c>
      <c r="AE6514" s="64">
        <v>36831</v>
      </c>
      <c r="AF6514" s="68" t="s">
        <v>4289</v>
      </c>
      <c r="AG6514" s="66" t="s">
        <v>4290</v>
      </c>
      <c r="AH6514" s="74">
        <v>4.68</v>
      </c>
      <c r="AI6514" s="68" t="s">
        <v>2254</v>
      </c>
      <c r="AJ6514" s="67">
        <v>0</v>
      </c>
      <c r="AK6514" s="69">
        <v>-1000000</v>
      </c>
    </row>
    <row r="6515" spans="30:37" ht="11.25" x14ac:dyDescent="0.2">
      <c r="AD6515" s="63">
        <v>36824</v>
      </c>
      <c r="AE6515" s="64">
        <v>36831</v>
      </c>
      <c r="AF6515" s="68" t="s">
        <v>4289</v>
      </c>
      <c r="AG6515" s="66" t="s">
        <v>4304</v>
      </c>
      <c r="AH6515" s="74">
        <v>4.7949999999999999</v>
      </c>
      <c r="AI6515" s="68" t="s">
        <v>2254</v>
      </c>
      <c r="AJ6515" s="67">
        <v>0</v>
      </c>
      <c r="AK6515" s="69">
        <v>2000000</v>
      </c>
    </row>
    <row r="6516" spans="30:37" ht="11.25" x14ac:dyDescent="0.2">
      <c r="AD6516" s="63">
        <v>36824</v>
      </c>
      <c r="AE6516" s="64">
        <v>36831</v>
      </c>
      <c r="AF6516" s="68" t="s">
        <v>4289</v>
      </c>
      <c r="AG6516" s="66" t="s">
        <v>4305</v>
      </c>
      <c r="AH6516" s="74">
        <v>4.8049999999999997</v>
      </c>
      <c r="AI6516" s="68" t="s">
        <v>2254</v>
      </c>
      <c r="AJ6516" s="67">
        <v>0</v>
      </c>
      <c r="AK6516" s="69">
        <v>-1000000</v>
      </c>
    </row>
    <row r="6517" spans="30:37" ht="11.25" x14ac:dyDescent="0.2">
      <c r="AD6517" s="63">
        <v>36824</v>
      </c>
      <c r="AE6517" s="64">
        <v>36831</v>
      </c>
      <c r="AF6517" s="68" t="s">
        <v>4289</v>
      </c>
      <c r="AG6517" s="66" t="s">
        <v>4306</v>
      </c>
      <c r="AH6517" s="74">
        <v>4.8099999999999996</v>
      </c>
      <c r="AI6517" s="68" t="s">
        <v>2254</v>
      </c>
      <c r="AJ6517" s="67">
        <v>0</v>
      </c>
      <c r="AK6517" s="69">
        <v>-450000</v>
      </c>
    </row>
    <row r="6518" spans="30:37" ht="11.25" x14ac:dyDescent="0.2">
      <c r="AD6518" s="63">
        <v>36824</v>
      </c>
      <c r="AE6518" s="64">
        <v>36831</v>
      </c>
      <c r="AF6518" s="68" t="s">
        <v>4289</v>
      </c>
      <c r="AG6518" s="66" t="s">
        <v>4307</v>
      </c>
      <c r="AH6518" s="74">
        <v>4.79</v>
      </c>
      <c r="AI6518" s="68" t="s">
        <v>2254</v>
      </c>
      <c r="AJ6518" s="67">
        <v>0</v>
      </c>
      <c r="AK6518" s="69">
        <v>-300000</v>
      </c>
    </row>
    <row r="6519" spans="30:37" ht="11.25" x14ac:dyDescent="0.2">
      <c r="AD6519" s="63">
        <v>36824</v>
      </c>
      <c r="AE6519" s="64">
        <v>36831</v>
      </c>
      <c r="AF6519" s="68" t="s">
        <v>4289</v>
      </c>
      <c r="AG6519" s="66" t="s">
        <v>4308</v>
      </c>
      <c r="AH6519" s="74">
        <v>4.7850000000000001</v>
      </c>
      <c r="AI6519" s="68" t="s">
        <v>2254</v>
      </c>
      <c r="AJ6519" s="67">
        <v>0</v>
      </c>
      <c r="AK6519" s="69">
        <v>-600000</v>
      </c>
    </row>
    <row r="6520" spans="30:37" ht="11.25" x14ac:dyDescent="0.2">
      <c r="AD6520" s="63">
        <v>36824</v>
      </c>
      <c r="AE6520" s="64">
        <v>36831</v>
      </c>
      <c r="AF6520" s="68" t="s">
        <v>4289</v>
      </c>
      <c r="AG6520" s="66" t="s">
        <v>4309</v>
      </c>
      <c r="AH6520" s="74">
        <v>4.7699999999999996</v>
      </c>
      <c r="AI6520" s="68" t="s">
        <v>2254</v>
      </c>
      <c r="AJ6520" s="67">
        <v>0</v>
      </c>
      <c r="AK6520" s="69">
        <v>-300000</v>
      </c>
    </row>
    <row r="6521" spans="30:37" ht="11.25" x14ac:dyDescent="0.2">
      <c r="AD6521" s="63">
        <v>36824</v>
      </c>
      <c r="AE6521" s="64">
        <v>36831</v>
      </c>
      <c r="AF6521" s="68" t="s">
        <v>4289</v>
      </c>
      <c r="AG6521" s="66" t="s">
        <v>4310</v>
      </c>
      <c r="AH6521" s="74">
        <v>4.7549999999999999</v>
      </c>
      <c r="AI6521" s="68" t="s">
        <v>2254</v>
      </c>
      <c r="AJ6521" s="67">
        <v>0</v>
      </c>
      <c r="AK6521" s="69">
        <v>-600000</v>
      </c>
    </row>
    <row r="6522" spans="30:37" ht="11.25" x14ac:dyDescent="0.2">
      <c r="AD6522" s="63">
        <v>36824</v>
      </c>
      <c r="AE6522" s="64">
        <v>36831</v>
      </c>
      <c r="AF6522" s="68" t="s">
        <v>4289</v>
      </c>
      <c r="AG6522" s="66" t="s">
        <v>4311</v>
      </c>
      <c r="AH6522" s="74">
        <v>4.7699999999999996</v>
      </c>
      <c r="AI6522" s="68" t="s">
        <v>2254</v>
      </c>
      <c r="AJ6522" s="67">
        <v>0</v>
      </c>
      <c r="AK6522" s="69">
        <v>-450000</v>
      </c>
    </row>
    <row r="6523" spans="30:37" ht="11.25" x14ac:dyDescent="0.2">
      <c r="AD6523" s="63">
        <v>36824</v>
      </c>
      <c r="AE6523" s="64">
        <v>36831</v>
      </c>
      <c r="AF6523" s="68" t="s">
        <v>4289</v>
      </c>
      <c r="AG6523" s="66" t="s">
        <v>4312</v>
      </c>
      <c r="AH6523" s="74">
        <v>4.7649999999999997</v>
      </c>
      <c r="AI6523" s="68" t="s">
        <v>2254</v>
      </c>
      <c r="AJ6523" s="67">
        <v>0</v>
      </c>
      <c r="AK6523" s="69">
        <v>-450000</v>
      </c>
    </row>
    <row r="6524" spans="30:37" ht="11.25" x14ac:dyDescent="0.2">
      <c r="AD6524" s="63">
        <v>36824</v>
      </c>
      <c r="AE6524" s="64">
        <v>36831</v>
      </c>
      <c r="AF6524" s="68" t="s">
        <v>4289</v>
      </c>
      <c r="AG6524" s="66" t="s">
        <v>4313</v>
      </c>
      <c r="AH6524" s="74">
        <v>4.7699999999999996</v>
      </c>
      <c r="AI6524" s="68" t="s">
        <v>2254</v>
      </c>
      <c r="AJ6524" s="67">
        <v>0</v>
      </c>
      <c r="AK6524" s="69">
        <v>-450000</v>
      </c>
    </row>
    <row r="6525" spans="30:37" ht="11.25" x14ac:dyDescent="0.2">
      <c r="AD6525" s="63">
        <v>36824</v>
      </c>
      <c r="AE6525" s="64">
        <v>36831</v>
      </c>
      <c r="AF6525" s="68" t="s">
        <v>4289</v>
      </c>
      <c r="AG6525" s="66" t="s">
        <v>4314</v>
      </c>
      <c r="AH6525" s="74">
        <v>4.76</v>
      </c>
      <c r="AI6525" s="68" t="s">
        <v>2254</v>
      </c>
      <c r="AJ6525" s="67">
        <v>0</v>
      </c>
      <c r="AK6525" s="69">
        <v>-450000</v>
      </c>
    </row>
    <row r="6526" spans="30:37" ht="11.25" x14ac:dyDescent="0.2">
      <c r="AD6526" s="63">
        <v>36824</v>
      </c>
      <c r="AE6526" s="64">
        <v>36831</v>
      </c>
      <c r="AF6526" s="68" t="s">
        <v>4289</v>
      </c>
      <c r="AG6526" s="66" t="s">
        <v>4315</v>
      </c>
      <c r="AH6526" s="74">
        <v>4.78</v>
      </c>
      <c r="AI6526" s="68" t="s">
        <v>2254</v>
      </c>
      <c r="AJ6526" s="67">
        <v>0</v>
      </c>
      <c r="AK6526" s="69">
        <v>-150000</v>
      </c>
    </row>
    <row r="6527" spans="30:37" ht="11.25" x14ac:dyDescent="0.2">
      <c r="AD6527" s="63">
        <v>36824</v>
      </c>
      <c r="AE6527" s="64">
        <v>36831</v>
      </c>
      <c r="AF6527" s="68" t="s">
        <v>4289</v>
      </c>
      <c r="AG6527" s="66" t="s">
        <v>4316</v>
      </c>
      <c r="AH6527" s="74">
        <v>4.76</v>
      </c>
      <c r="AI6527" s="68" t="s">
        <v>2254</v>
      </c>
      <c r="AJ6527" s="67">
        <v>0</v>
      </c>
      <c r="AK6527" s="69">
        <v>-150000</v>
      </c>
    </row>
    <row r="6528" spans="30:37" ht="11.25" x14ac:dyDescent="0.2">
      <c r="AD6528" s="63">
        <v>36825</v>
      </c>
      <c r="AE6528" s="64">
        <v>36831</v>
      </c>
      <c r="AF6528" s="68" t="s">
        <v>681</v>
      </c>
      <c r="AG6528" s="66" t="s">
        <v>682</v>
      </c>
      <c r="AH6528" s="74">
        <v>4.665</v>
      </c>
      <c r="AI6528" s="68" t="s">
        <v>2254</v>
      </c>
      <c r="AJ6528" s="67">
        <v>0</v>
      </c>
      <c r="AK6528" s="69">
        <v>600000</v>
      </c>
    </row>
    <row r="6529" spans="30:37" ht="11.25" x14ac:dyDescent="0.2">
      <c r="AD6529" s="63">
        <v>36825</v>
      </c>
      <c r="AE6529" s="64">
        <v>36831</v>
      </c>
      <c r="AF6529" s="68" t="s">
        <v>681</v>
      </c>
      <c r="AG6529" s="66" t="s">
        <v>683</v>
      </c>
      <c r="AH6529" s="74">
        <v>4.6849999999999996</v>
      </c>
      <c r="AI6529" s="68" t="s">
        <v>2254</v>
      </c>
      <c r="AJ6529" s="67">
        <v>0</v>
      </c>
      <c r="AK6529" s="69">
        <v>600000</v>
      </c>
    </row>
    <row r="6530" spans="30:37" ht="11.25" x14ac:dyDescent="0.2">
      <c r="AD6530" s="63">
        <v>36825</v>
      </c>
      <c r="AE6530" s="64">
        <v>36831</v>
      </c>
      <c r="AF6530" s="68" t="s">
        <v>681</v>
      </c>
      <c r="AG6530" s="66" t="s">
        <v>684</v>
      </c>
      <c r="AH6530" s="74">
        <v>4.67</v>
      </c>
      <c r="AI6530" s="68" t="s">
        <v>2254</v>
      </c>
      <c r="AJ6530" s="67">
        <v>0</v>
      </c>
      <c r="AK6530" s="69">
        <v>450000</v>
      </c>
    </row>
    <row r="6531" spans="30:37" ht="11.25" x14ac:dyDescent="0.2">
      <c r="AD6531" s="63">
        <v>36825</v>
      </c>
      <c r="AE6531" s="64">
        <v>36831</v>
      </c>
      <c r="AF6531" s="68" t="s">
        <v>681</v>
      </c>
      <c r="AG6531" s="66" t="s">
        <v>685</v>
      </c>
      <c r="AH6531" s="74">
        <v>4.6900000000000004</v>
      </c>
      <c r="AI6531" s="68" t="s">
        <v>2254</v>
      </c>
      <c r="AJ6531" s="67">
        <v>0</v>
      </c>
      <c r="AK6531" s="69">
        <v>600000</v>
      </c>
    </row>
    <row r="6532" spans="30:37" ht="11.25" x14ac:dyDescent="0.2">
      <c r="AD6532" s="63">
        <v>36825</v>
      </c>
      <c r="AE6532" s="64">
        <v>36831</v>
      </c>
      <c r="AF6532" s="68" t="s">
        <v>681</v>
      </c>
      <c r="AG6532" s="66" t="s">
        <v>686</v>
      </c>
      <c r="AH6532" s="74">
        <v>4.7050000000000001</v>
      </c>
      <c r="AI6532" s="68" t="s">
        <v>2254</v>
      </c>
      <c r="AJ6532" s="67">
        <v>0</v>
      </c>
      <c r="AK6532" s="69">
        <v>-300000</v>
      </c>
    </row>
    <row r="6533" spans="30:37" ht="11.25" x14ac:dyDescent="0.2">
      <c r="AD6533" s="63">
        <v>36825</v>
      </c>
      <c r="AE6533" s="64">
        <v>36831</v>
      </c>
      <c r="AF6533" s="68" t="s">
        <v>681</v>
      </c>
      <c r="AG6533" s="66" t="s">
        <v>687</v>
      </c>
      <c r="AH6533" s="74">
        <v>4.72</v>
      </c>
      <c r="AI6533" s="68" t="s">
        <v>2254</v>
      </c>
      <c r="AJ6533" s="67">
        <v>0</v>
      </c>
      <c r="AK6533" s="69">
        <v>-600000</v>
      </c>
    </row>
    <row r="6534" spans="30:37" ht="11.25" x14ac:dyDescent="0.2">
      <c r="AD6534" s="63">
        <v>36825</v>
      </c>
      <c r="AE6534" s="64">
        <v>36831</v>
      </c>
      <c r="AF6534" s="68" t="s">
        <v>681</v>
      </c>
      <c r="AG6534" s="66" t="s">
        <v>688</v>
      </c>
      <c r="AH6534" s="74">
        <v>4.7149999999999999</v>
      </c>
      <c r="AI6534" s="68" t="s">
        <v>2254</v>
      </c>
      <c r="AJ6534" s="67">
        <v>0</v>
      </c>
      <c r="AK6534" s="69">
        <v>-300000</v>
      </c>
    </row>
    <row r="6535" spans="30:37" ht="11.25" x14ac:dyDescent="0.2">
      <c r="AD6535" s="63">
        <v>36825</v>
      </c>
      <c r="AE6535" s="64">
        <v>36831</v>
      </c>
      <c r="AF6535" s="68" t="s">
        <v>681</v>
      </c>
      <c r="AG6535" s="66" t="s">
        <v>689</v>
      </c>
      <c r="AH6535" s="74">
        <v>4.7149999999999999</v>
      </c>
      <c r="AI6535" s="68" t="s">
        <v>2254</v>
      </c>
      <c r="AJ6535" s="67">
        <v>0</v>
      </c>
      <c r="AK6535" s="69">
        <v>-450000</v>
      </c>
    </row>
    <row r="6536" spans="30:37" ht="11.25" x14ac:dyDescent="0.2">
      <c r="AD6536" s="63">
        <v>36825</v>
      </c>
      <c r="AE6536" s="64">
        <v>36831</v>
      </c>
      <c r="AF6536" s="68" t="s">
        <v>681</v>
      </c>
      <c r="AG6536" s="66" t="s">
        <v>690</v>
      </c>
      <c r="AH6536" s="74">
        <v>4.6849999999999996</v>
      </c>
      <c r="AI6536" s="68" t="s">
        <v>2254</v>
      </c>
      <c r="AJ6536" s="67">
        <v>0</v>
      </c>
      <c r="AK6536" s="69">
        <v>-450000</v>
      </c>
    </row>
    <row r="6537" spans="30:37" ht="11.25" x14ac:dyDescent="0.2">
      <c r="AD6537" s="63">
        <v>36825</v>
      </c>
      <c r="AE6537" s="64">
        <v>36831</v>
      </c>
      <c r="AF6537" s="68" t="s">
        <v>681</v>
      </c>
      <c r="AG6537" s="66" t="s">
        <v>691</v>
      </c>
      <c r="AH6537" s="74">
        <v>4.6399999999999997</v>
      </c>
      <c r="AI6537" s="68" t="s">
        <v>2254</v>
      </c>
      <c r="AJ6537" s="67">
        <v>0</v>
      </c>
      <c r="AK6537" s="69">
        <v>-150000</v>
      </c>
    </row>
    <row r="6538" spans="30:37" ht="11.25" x14ac:dyDescent="0.2">
      <c r="AD6538" s="63">
        <v>36825</v>
      </c>
      <c r="AE6538" s="64">
        <v>36831</v>
      </c>
      <c r="AF6538" s="68" t="s">
        <v>681</v>
      </c>
      <c r="AG6538" s="66" t="s">
        <v>692</v>
      </c>
      <c r="AH6538" s="74">
        <v>4.6449999999999996</v>
      </c>
      <c r="AI6538" s="68" t="s">
        <v>2254</v>
      </c>
      <c r="AJ6538" s="67">
        <v>0</v>
      </c>
      <c r="AK6538" s="69">
        <v>-150000</v>
      </c>
    </row>
    <row r="6539" spans="30:37" ht="11.25" x14ac:dyDescent="0.2">
      <c r="AD6539" s="63">
        <v>36825</v>
      </c>
      <c r="AE6539" s="64">
        <v>36831</v>
      </c>
      <c r="AF6539" s="68" t="s">
        <v>681</v>
      </c>
      <c r="AG6539" s="66" t="s">
        <v>693</v>
      </c>
      <c r="AH6539" s="74">
        <v>4.6500000000000004</v>
      </c>
      <c r="AI6539" s="68" t="s">
        <v>2254</v>
      </c>
      <c r="AJ6539" s="67">
        <v>0</v>
      </c>
      <c r="AK6539" s="69">
        <v>-150000</v>
      </c>
    </row>
    <row r="6540" spans="30:37" ht="11.25" x14ac:dyDescent="0.2">
      <c r="AD6540" s="63">
        <v>36826</v>
      </c>
      <c r="AE6540" s="64">
        <v>36831</v>
      </c>
      <c r="AF6540" s="68" t="s">
        <v>4689</v>
      </c>
      <c r="AG6540" s="66" t="s">
        <v>4690</v>
      </c>
      <c r="AH6540" s="74">
        <v>4.55</v>
      </c>
      <c r="AI6540" s="68" t="s">
        <v>2254</v>
      </c>
      <c r="AJ6540" s="67">
        <v>0</v>
      </c>
      <c r="AK6540" s="69">
        <v>-1000000</v>
      </c>
    </row>
    <row r="6541" spans="30:37" ht="11.25" x14ac:dyDescent="0.2">
      <c r="AD6541" s="63">
        <v>36826</v>
      </c>
      <c r="AE6541" s="64">
        <v>36831</v>
      </c>
      <c r="AF6541" s="68" t="s">
        <v>4689</v>
      </c>
      <c r="AG6541" s="66" t="s">
        <v>4691</v>
      </c>
      <c r="AH6541" s="74">
        <v>4.5999999999999996</v>
      </c>
      <c r="AI6541" s="68" t="s">
        <v>2254</v>
      </c>
      <c r="AJ6541" s="67">
        <v>0</v>
      </c>
      <c r="AK6541" s="69">
        <v>1000000</v>
      </c>
    </row>
    <row r="6542" spans="30:37" ht="11.25" x14ac:dyDescent="0.2">
      <c r="AD6542" s="63">
        <v>36826</v>
      </c>
      <c r="AE6542" s="64">
        <v>36831</v>
      </c>
      <c r="AF6542" s="68" t="s">
        <v>4689</v>
      </c>
      <c r="AG6542" s="66" t="s">
        <v>4692</v>
      </c>
      <c r="AH6542" s="74">
        <v>4.5650000000000004</v>
      </c>
      <c r="AI6542" s="68" t="s">
        <v>2254</v>
      </c>
      <c r="AJ6542" s="67">
        <v>0</v>
      </c>
      <c r="AK6542" s="69">
        <v>-600000</v>
      </c>
    </row>
    <row r="6543" spans="30:37" ht="11.25" x14ac:dyDescent="0.2">
      <c r="AD6543" s="63">
        <v>36826</v>
      </c>
      <c r="AE6543" s="64">
        <v>36831</v>
      </c>
      <c r="AF6543" s="68" t="s">
        <v>4689</v>
      </c>
      <c r="AG6543" s="66" t="s">
        <v>4693</v>
      </c>
      <c r="AH6543" s="74">
        <v>4.58</v>
      </c>
      <c r="AI6543" s="68" t="s">
        <v>2254</v>
      </c>
      <c r="AJ6543" s="67">
        <v>0</v>
      </c>
      <c r="AK6543" s="69">
        <v>-300000</v>
      </c>
    </row>
    <row r="6544" spans="30:37" ht="11.25" x14ac:dyDescent="0.2">
      <c r="AD6544" s="63">
        <v>36826</v>
      </c>
      <c r="AE6544" s="64">
        <v>36831</v>
      </c>
      <c r="AF6544" s="68" t="s">
        <v>4689</v>
      </c>
      <c r="AG6544" s="66" t="s">
        <v>4694</v>
      </c>
      <c r="AH6544" s="74">
        <v>4.59</v>
      </c>
      <c r="AI6544" s="68" t="s">
        <v>2254</v>
      </c>
      <c r="AJ6544" s="67">
        <v>0</v>
      </c>
      <c r="AK6544" s="69">
        <v>-900000</v>
      </c>
    </row>
    <row r="6545" spans="30:37" ht="11.25" x14ac:dyDescent="0.2">
      <c r="AD6545" s="63">
        <v>36826</v>
      </c>
      <c r="AE6545" s="64">
        <v>36831</v>
      </c>
      <c r="AF6545" s="68" t="s">
        <v>4689</v>
      </c>
      <c r="AG6545" s="66" t="s">
        <v>4695</v>
      </c>
      <c r="AH6545" s="74">
        <v>4.5999999999999996</v>
      </c>
      <c r="AI6545" s="68" t="s">
        <v>2254</v>
      </c>
      <c r="AJ6545" s="67">
        <v>0</v>
      </c>
      <c r="AK6545" s="69">
        <v>-300000</v>
      </c>
    </row>
    <row r="6546" spans="30:37" ht="11.25" x14ac:dyDescent="0.2">
      <c r="AD6546" s="63">
        <v>36826</v>
      </c>
      <c r="AE6546" s="64">
        <v>36831</v>
      </c>
      <c r="AF6546" s="68" t="s">
        <v>4689</v>
      </c>
      <c r="AG6546" s="66" t="s">
        <v>4696</v>
      </c>
      <c r="AH6546" s="74">
        <v>4.5750000000000002</v>
      </c>
      <c r="AI6546" s="68" t="s">
        <v>2254</v>
      </c>
      <c r="AJ6546" s="67">
        <v>0</v>
      </c>
      <c r="AK6546" s="69">
        <v>-900000</v>
      </c>
    </row>
    <row r="6547" spans="30:37" ht="11.25" x14ac:dyDescent="0.2">
      <c r="AD6547" s="63">
        <v>36826</v>
      </c>
      <c r="AE6547" s="64">
        <v>36831</v>
      </c>
      <c r="AF6547" s="68" t="s">
        <v>4689</v>
      </c>
      <c r="AG6547" s="66" t="s">
        <v>4697</v>
      </c>
      <c r="AH6547" s="74">
        <v>4.58</v>
      </c>
      <c r="AI6547" s="68" t="s">
        <v>2254</v>
      </c>
      <c r="AJ6547" s="67">
        <v>0</v>
      </c>
      <c r="AK6547" s="69">
        <v>-600000</v>
      </c>
    </row>
    <row r="6548" spans="30:37" ht="11.25" x14ac:dyDescent="0.2">
      <c r="AD6548" s="63">
        <v>36826</v>
      </c>
      <c r="AE6548" s="64">
        <v>36831</v>
      </c>
      <c r="AF6548" s="68" t="s">
        <v>4689</v>
      </c>
      <c r="AG6548" s="66" t="s">
        <v>4698</v>
      </c>
      <c r="AH6548" s="74">
        <v>4.5999999999999996</v>
      </c>
      <c r="AI6548" s="68" t="s">
        <v>2254</v>
      </c>
      <c r="AJ6548" s="67">
        <v>0</v>
      </c>
      <c r="AK6548" s="69">
        <v>-600000</v>
      </c>
    </row>
    <row r="6549" spans="30:37" ht="11.25" x14ac:dyDescent="0.2">
      <c r="AD6549" s="63">
        <v>36826</v>
      </c>
      <c r="AE6549" s="64">
        <v>36831</v>
      </c>
      <c r="AF6549" s="68" t="s">
        <v>4689</v>
      </c>
      <c r="AG6549" s="66" t="s">
        <v>4699</v>
      </c>
      <c r="AH6549" s="74">
        <v>4.6150000000000002</v>
      </c>
      <c r="AI6549" s="68" t="s">
        <v>2254</v>
      </c>
      <c r="AJ6549" s="67">
        <v>0</v>
      </c>
      <c r="AK6549" s="69">
        <v>300000</v>
      </c>
    </row>
    <row r="6550" spans="30:37" ht="11.25" x14ac:dyDescent="0.2">
      <c r="AD6550" s="63">
        <v>36826</v>
      </c>
      <c r="AE6550" s="64">
        <v>36831</v>
      </c>
      <c r="AF6550" s="68" t="s">
        <v>4689</v>
      </c>
      <c r="AG6550" s="66" t="s">
        <v>4700</v>
      </c>
      <c r="AH6550" s="74">
        <v>4.6100000000000003</v>
      </c>
      <c r="AI6550" s="68" t="s">
        <v>2254</v>
      </c>
      <c r="AJ6550" s="67">
        <v>0</v>
      </c>
      <c r="AK6550" s="69">
        <v>600000</v>
      </c>
    </row>
    <row r="6551" spans="30:37" ht="11.25" x14ac:dyDescent="0.2">
      <c r="AD6551" s="63">
        <v>36826</v>
      </c>
      <c r="AE6551" s="64">
        <v>36831</v>
      </c>
      <c r="AF6551" s="68" t="s">
        <v>4689</v>
      </c>
      <c r="AG6551" s="66" t="s">
        <v>4701</v>
      </c>
      <c r="AH6551" s="74">
        <v>4.5949999999999998</v>
      </c>
      <c r="AI6551" s="68" t="s">
        <v>2254</v>
      </c>
      <c r="AJ6551" s="67">
        <v>0</v>
      </c>
      <c r="AK6551" s="69">
        <v>450000</v>
      </c>
    </row>
    <row r="6552" spans="30:37" ht="11.25" x14ac:dyDescent="0.2">
      <c r="AD6552" s="63">
        <v>36826</v>
      </c>
      <c r="AE6552" s="64">
        <v>36831</v>
      </c>
      <c r="AF6552" s="68" t="s">
        <v>4689</v>
      </c>
      <c r="AG6552" s="66" t="s">
        <v>4702</v>
      </c>
      <c r="AH6552" s="74">
        <v>4.58</v>
      </c>
      <c r="AI6552" s="68" t="s">
        <v>2254</v>
      </c>
      <c r="AJ6552" s="67">
        <v>0</v>
      </c>
      <c r="AK6552" s="69">
        <v>600000</v>
      </c>
    </row>
    <row r="6553" spans="30:37" ht="11.25" x14ac:dyDescent="0.2">
      <c r="AD6553" s="63">
        <v>36826</v>
      </c>
      <c r="AE6553" s="64">
        <v>36831</v>
      </c>
      <c r="AF6553" s="68" t="s">
        <v>4689</v>
      </c>
      <c r="AG6553" s="66" t="s">
        <v>4703</v>
      </c>
      <c r="AH6553" s="74">
        <v>4.58</v>
      </c>
      <c r="AI6553" s="68" t="s">
        <v>2254</v>
      </c>
      <c r="AJ6553" s="67">
        <v>0</v>
      </c>
      <c r="AK6553" s="69">
        <v>600000</v>
      </c>
    </row>
    <row r="6554" spans="30:37" ht="11.25" x14ac:dyDescent="0.2">
      <c r="AD6554" s="63">
        <v>36826</v>
      </c>
      <c r="AE6554" s="64">
        <v>36831</v>
      </c>
      <c r="AF6554" s="68" t="s">
        <v>4689</v>
      </c>
      <c r="AG6554" s="66" t="s">
        <v>4704</v>
      </c>
      <c r="AH6554" s="74">
        <v>4.5750000000000002</v>
      </c>
      <c r="AI6554" s="68" t="s">
        <v>2254</v>
      </c>
      <c r="AJ6554" s="67">
        <v>0</v>
      </c>
      <c r="AK6554" s="69">
        <v>600000</v>
      </c>
    </row>
    <row r="6555" spans="30:37" ht="11.25" x14ac:dyDescent="0.2">
      <c r="AD6555" s="63">
        <v>36826</v>
      </c>
      <c r="AE6555" s="64">
        <v>36831</v>
      </c>
      <c r="AF6555" s="68" t="s">
        <v>4689</v>
      </c>
      <c r="AG6555" s="66" t="s">
        <v>4705</v>
      </c>
      <c r="AH6555" s="74">
        <v>4.5750000000000002</v>
      </c>
      <c r="AI6555" s="68" t="s">
        <v>2254</v>
      </c>
      <c r="AJ6555" s="67">
        <v>0</v>
      </c>
      <c r="AK6555" s="69">
        <v>600000</v>
      </c>
    </row>
    <row r="6556" spans="30:37" ht="11.25" x14ac:dyDescent="0.2">
      <c r="AD6556" s="63">
        <v>36826</v>
      </c>
      <c r="AE6556" s="64">
        <v>36831</v>
      </c>
      <c r="AF6556" s="68" t="s">
        <v>4689</v>
      </c>
      <c r="AG6556" s="66" t="s">
        <v>4706</v>
      </c>
      <c r="AH6556" s="74">
        <v>4.57</v>
      </c>
      <c r="AI6556" s="68" t="s">
        <v>2254</v>
      </c>
      <c r="AJ6556" s="67">
        <v>0</v>
      </c>
      <c r="AK6556" s="69">
        <v>600000</v>
      </c>
    </row>
    <row r="6557" spans="30:37" ht="11.25" x14ac:dyDescent="0.2">
      <c r="AD6557" s="63">
        <v>36826</v>
      </c>
      <c r="AE6557" s="64">
        <v>36831</v>
      </c>
      <c r="AF6557" s="68" t="s">
        <v>4689</v>
      </c>
      <c r="AG6557" s="66" t="s">
        <v>4707</v>
      </c>
      <c r="AH6557" s="74">
        <v>4.5750000000000002</v>
      </c>
      <c r="AI6557" s="68" t="s">
        <v>2254</v>
      </c>
      <c r="AJ6557" s="67">
        <v>0</v>
      </c>
      <c r="AK6557" s="69">
        <v>600000</v>
      </c>
    </row>
    <row r="6558" spans="30:37" ht="11.25" x14ac:dyDescent="0.2">
      <c r="AD6558" s="63">
        <v>36826</v>
      </c>
      <c r="AE6558" s="64">
        <v>36831</v>
      </c>
      <c r="AF6558" s="68" t="s">
        <v>4689</v>
      </c>
      <c r="AG6558" s="66" t="s">
        <v>4708</v>
      </c>
      <c r="AH6558" s="74">
        <v>4.58</v>
      </c>
      <c r="AI6558" s="68" t="s">
        <v>2254</v>
      </c>
      <c r="AJ6558" s="67">
        <v>0</v>
      </c>
      <c r="AK6558" s="69">
        <v>450000</v>
      </c>
    </row>
    <row r="6559" spans="30:37" ht="11.25" x14ac:dyDescent="0.2">
      <c r="AD6559" s="63">
        <v>36826</v>
      </c>
      <c r="AE6559" s="64">
        <v>36831</v>
      </c>
      <c r="AF6559" s="68" t="s">
        <v>4689</v>
      </c>
      <c r="AG6559" s="66" t="s">
        <v>4709</v>
      </c>
      <c r="AH6559" s="74">
        <v>4.5750000000000002</v>
      </c>
      <c r="AI6559" s="68" t="s">
        <v>2254</v>
      </c>
      <c r="AJ6559" s="67">
        <v>0</v>
      </c>
      <c r="AK6559" s="69">
        <v>600000</v>
      </c>
    </row>
    <row r="6560" spans="30:37" ht="11.25" x14ac:dyDescent="0.2">
      <c r="AD6560" s="63">
        <v>36826</v>
      </c>
      <c r="AE6560" s="64">
        <v>36831</v>
      </c>
      <c r="AF6560" s="68" t="s">
        <v>4689</v>
      </c>
      <c r="AG6560" s="66" t="s">
        <v>4710</v>
      </c>
      <c r="AH6560" s="74">
        <v>4.57</v>
      </c>
      <c r="AI6560" s="68" t="s">
        <v>2254</v>
      </c>
      <c r="AJ6560" s="67">
        <v>0</v>
      </c>
      <c r="AK6560" s="69">
        <v>600000</v>
      </c>
    </row>
    <row r="6561" spans="30:37" ht="11.25" x14ac:dyDescent="0.2">
      <c r="AD6561" s="63">
        <v>36826</v>
      </c>
      <c r="AE6561" s="64">
        <v>36831</v>
      </c>
      <c r="AF6561" s="68" t="s">
        <v>4689</v>
      </c>
      <c r="AG6561" s="66" t="s">
        <v>4711</v>
      </c>
      <c r="AH6561" s="74">
        <v>4.5650000000000004</v>
      </c>
      <c r="AI6561" s="68" t="s">
        <v>2254</v>
      </c>
      <c r="AJ6561" s="67">
        <v>0</v>
      </c>
      <c r="AK6561" s="69">
        <v>300000</v>
      </c>
    </row>
    <row r="6562" spans="30:37" ht="11.25" x14ac:dyDescent="0.2">
      <c r="AD6562" s="63">
        <v>36826</v>
      </c>
      <c r="AE6562" s="64">
        <v>36831</v>
      </c>
      <c r="AF6562" s="68" t="s">
        <v>4689</v>
      </c>
      <c r="AG6562" s="66" t="s">
        <v>4712</v>
      </c>
      <c r="AH6562" s="74">
        <v>4.5750000000000002</v>
      </c>
      <c r="AI6562" s="68" t="s">
        <v>2254</v>
      </c>
      <c r="AJ6562" s="67">
        <v>0</v>
      </c>
      <c r="AK6562" s="69">
        <v>600000</v>
      </c>
    </row>
    <row r="6563" spans="30:37" ht="11.25" x14ac:dyDescent="0.2">
      <c r="AD6563" s="63">
        <v>36826</v>
      </c>
      <c r="AE6563" s="64">
        <v>36831</v>
      </c>
      <c r="AF6563" s="68" t="s">
        <v>4689</v>
      </c>
      <c r="AG6563" s="66" t="s">
        <v>4713</v>
      </c>
      <c r="AH6563" s="74">
        <v>4.57</v>
      </c>
      <c r="AI6563" s="68" t="s">
        <v>2254</v>
      </c>
      <c r="AJ6563" s="67">
        <v>0</v>
      </c>
      <c r="AK6563" s="69">
        <v>600000</v>
      </c>
    </row>
    <row r="6564" spans="30:37" ht="11.25" x14ac:dyDescent="0.2">
      <c r="AD6564" s="63">
        <v>36826</v>
      </c>
      <c r="AE6564" s="64">
        <v>36831</v>
      </c>
      <c r="AF6564" s="68" t="s">
        <v>4689</v>
      </c>
      <c r="AG6564" s="66" t="s">
        <v>4714</v>
      </c>
      <c r="AH6564" s="74">
        <v>4.5449999999999999</v>
      </c>
      <c r="AI6564" s="68" t="s">
        <v>2254</v>
      </c>
      <c r="AJ6564" s="67">
        <v>0</v>
      </c>
      <c r="AK6564" s="69">
        <v>600000</v>
      </c>
    </row>
    <row r="6565" spans="30:37" ht="11.25" x14ac:dyDescent="0.2">
      <c r="AD6565" s="63">
        <v>36826</v>
      </c>
      <c r="AE6565" s="64">
        <v>36831</v>
      </c>
      <c r="AF6565" s="68" t="s">
        <v>4689</v>
      </c>
      <c r="AG6565" s="66" t="s">
        <v>4715</v>
      </c>
      <c r="AH6565" s="74">
        <v>4.5549999999999997</v>
      </c>
      <c r="AI6565" s="68" t="s">
        <v>2254</v>
      </c>
      <c r="AJ6565" s="67">
        <v>0</v>
      </c>
      <c r="AK6565" s="69">
        <v>600000</v>
      </c>
    </row>
    <row r="6566" spans="30:37" ht="11.25" x14ac:dyDescent="0.2">
      <c r="AD6566" s="63">
        <v>36826</v>
      </c>
      <c r="AE6566" s="64">
        <v>36831</v>
      </c>
      <c r="AF6566" s="68" t="s">
        <v>4689</v>
      </c>
      <c r="AG6566" s="66" t="s">
        <v>4716</v>
      </c>
      <c r="AH6566" s="74">
        <v>4.5449999999999999</v>
      </c>
      <c r="AI6566" s="68" t="s">
        <v>2254</v>
      </c>
      <c r="AJ6566" s="67">
        <v>0</v>
      </c>
      <c r="AK6566" s="69">
        <v>450000</v>
      </c>
    </row>
    <row r="6567" spans="30:37" ht="11.25" x14ac:dyDescent="0.2">
      <c r="AD6567" s="63">
        <v>36826</v>
      </c>
      <c r="AE6567" s="64">
        <v>36831</v>
      </c>
      <c r="AF6567" s="68" t="s">
        <v>4689</v>
      </c>
      <c r="AG6567" s="66" t="s">
        <v>4717</v>
      </c>
      <c r="AH6567" s="74">
        <v>4.54</v>
      </c>
      <c r="AI6567" s="68" t="s">
        <v>2254</v>
      </c>
      <c r="AJ6567" s="67">
        <v>0</v>
      </c>
      <c r="AK6567" s="69">
        <v>300000</v>
      </c>
    </row>
    <row r="6568" spans="30:37" ht="11.25" x14ac:dyDescent="0.2">
      <c r="AD6568" s="63">
        <v>36826</v>
      </c>
      <c r="AE6568" s="64">
        <v>36831</v>
      </c>
      <c r="AF6568" s="68" t="s">
        <v>4689</v>
      </c>
      <c r="AG6568" s="66" t="s">
        <v>4718</v>
      </c>
      <c r="AH6568" s="74">
        <v>4.54</v>
      </c>
      <c r="AI6568" s="68" t="s">
        <v>2254</v>
      </c>
      <c r="AJ6568" s="67">
        <v>0</v>
      </c>
      <c r="AK6568" s="69">
        <v>600000</v>
      </c>
    </row>
    <row r="6569" spans="30:37" ht="11.25" x14ac:dyDescent="0.2">
      <c r="AD6569" s="63">
        <v>36826</v>
      </c>
      <c r="AE6569" s="64">
        <v>36831</v>
      </c>
      <c r="AF6569" s="68" t="s">
        <v>4689</v>
      </c>
      <c r="AG6569" s="66" t="s">
        <v>4719</v>
      </c>
      <c r="AH6569" s="74">
        <v>4.585</v>
      </c>
      <c r="AI6569" s="68" t="s">
        <v>2254</v>
      </c>
      <c r="AJ6569" s="67">
        <v>0</v>
      </c>
      <c r="AK6569" s="69">
        <v>600000</v>
      </c>
    </row>
    <row r="6570" spans="30:37" ht="11.25" x14ac:dyDescent="0.2">
      <c r="AD6570" s="63">
        <v>36826</v>
      </c>
      <c r="AE6570" s="64">
        <v>36831</v>
      </c>
      <c r="AF6570" s="68" t="s">
        <v>4689</v>
      </c>
      <c r="AG6570" s="66" t="s">
        <v>4720</v>
      </c>
      <c r="AH6570" s="74">
        <v>4.6100000000000003</v>
      </c>
      <c r="AI6570" s="68" t="s">
        <v>2254</v>
      </c>
      <c r="AJ6570" s="67">
        <v>0</v>
      </c>
      <c r="AK6570" s="69">
        <v>600000</v>
      </c>
    </row>
    <row r="6571" spans="30:37" ht="11.25" x14ac:dyDescent="0.2">
      <c r="AK6571" s="69">
        <f>SUM(AK6065:AK6570)</f>
        <v>-6334877</v>
      </c>
    </row>
    <row r="6573" spans="30:37" ht="11.25" x14ac:dyDescent="0.2">
      <c r="AD6573" s="63">
        <v>35312</v>
      </c>
      <c r="AE6573" s="64">
        <v>36861</v>
      </c>
      <c r="AF6573" s="65" t="s">
        <v>5325</v>
      </c>
      <c r="AG6573" s="66" t="s">
        <v>5326</v>
      </c>
      <c r="AH6573" s="67">
        <v>2.0649999999999999</v>
      </c>
      <c r="AI6573" s="68" t="s">
        <v>2245</v>
      </c>
      <c r="AJ6573" s="67">
        <v>0</v>
      </c>
      <c r="AK6573" s="69">
        <v>-2000000</v>
      </c>
    </row>
    <row r="6574" spans="30:37" ht="11.25" x14ac:dyDescent="0.2">
      <c r="AD6574" s="63">
        <v>35495</v>
      </c>
      <c r="AE6574" s="64">
        <v>36861</v>
      </c>
      <c r="AF6574" s="68" t="s">
        <v>4547</v>
      </c>
      <c r="AG6574" s="66" t="s">
        <v>4548</v>
      </c>
      <c r="AH6574" s="67">
        <v>2.1819000000000002</v>
      </c>
      <c r="AI6574" s="68" t="s">
        <v>2280</v>
      </c>
      <c r="AJ6574" s="67">
        <v>0</v>
      </c>
      <c r="AK6574" s="69">
        <v>100000</v>
      </c>
    </row>
    <row r="6575" spans="30:37" ht="11.25" x14ac:dyDescent="0.2">
      <c r="AD6575" s="63">
        <v>35530</v>
      </c>
      <c r="AE6575" s="64">
        <v>36861</v>
      </c>
      <c r="AF6575" s="68" t="s">
        <v>3525</v>
      </c>
      <c r="AG6575" s="66" t="s">
        <v>3526</v>
      </c>
      <c r="AH6575" s="67">
        <v>2.1349999999999998</v>
      </c>
      <c r="AI6575" s="68" t="s">
        <v>2254</v>
      </c>
      <c r="AJ6575" s="67">
        <v>0</v>
      </c>
      <c r="AK6575" s="69">
        <v>-155000</v>
      </c>
    </row>
    <row r="6576" spans="30:37" ht="11.25" x14ac:dyDescent="0.2">
      <c r="AD6576" s="63">
        <v>35747</v>
      </c>
      <c r="AE6576" s="64">
        <v>36861</v>
      </c>
      <c r="AF6576" s="68" t="s">
        <v>5332</v>
      </c>
      <c r="AG6576" s="66" t="s">
        <v>5333</v>
      </c>
      <c r="AH6576" s="67">
        <v>2.4180000000000001</v>
      </c>
      <c r="AI6576" s="68" t="s">
        <v>2280</v>
      </c>
      <c r="AJ6576" s="67">
        <v>0</v>
      </c>
      <c r="AK6576" s="69">
        <v>-3520000</v>
      </c>
    </row>
    <row r="6577" spans="30:37" ht="11.25" x14ac:dyDescent="0.2">
      <c r="AD6577" s="63">
        <v>36131</v>
      </c>
      <c r="AE6577" s="64">
        <v>36861</v>
      </c>
      <c r="AF6577" s="68" t="s">
        <v>5218</v>
      </c>
      <c r="AG6577" s="66" t="s">
        <v>5219</v>
      </c>
      <c r="AH6577" s="67">
        <v>2.46</v>
      </c>
      <c r="AI6577" s="68" t="s">
        <v>2254</v>
      </c>
      <c r="AJ6577" s="67">
        <v>0</v>
      </c>
      <c r="AK6577" s="69">
        <v>-3200000</v>
      </c>
    </row>
    <row r="6578" spans="30:37" ht="11.25" x14ac:dyDescent="0.2">
      <c r="AD6578" s="63">
        <v>36221</v>
      </c>
      <c r="AE6578" s="64">
        <v>36861</v>
      </c>
      <c r="AF6578" s="68" t="s">
        <v>5431</v>
      </c>
      <c r="AG6578" s="66" t="s">
        <v>5432</v>
      </c>
      <c r="AH6578" s="67">
        <v>2.46</v>
      </c>
      <c r="AI6578" s="68" t="s">
        <v>2280</v>
      </c>
      <c r="AJ6578" s="67">
        <v>0</v>
      </c>
      <c r="AK6578" s="69">
        <v>-1400000</v>
      </c>
    </row>
    <row r="6579" spans="30:37" ht="11.25" x14ac:dyDescent="0.2">
      <c r="AD6579" s="63">
        <v>36221</v>
      </c>
      <c r="AE6579" s="64">
        <v>36861</v>
      </c>
      <c r="AF6579" s="68" t="s">
        <v>5431</v>
      </c>
      <c r="AG6579" s="66" t="s">
        <v>5432</v>
      </c>
      <c r="AH6579" s="67">
        <v>2.46</v>
      </c>
      <c r="AI6579" s="68" t="s">
        <v>2280</v>
      </c>
      <c r="AJ6579" s="67">
        <v>0</v>
      </c>
      <c r="AK6579" s="69">
        <v>-620000</v>
      </c>
    </row>
    <row r="6580" spans="30:37" ht="11.25" x14ac:dyDescent="0.2">
      <c r="AD6580" s="63">
        <v>36221</v>
      </c>
      <c r="AE6580" s="64">
        <v>36861</v>
      </c>
      <c r="AF6580" s="68" t="s">
        <v>5431</v>
      </c>
      <c r="AG6580" s="66" t="s">
        <v>5432</v>
      </c>
      <c r="AH6580" s="67">
        <v>2.46</v>
      </c>
      <c r="AI6580" s="68" t="s">
        <v>2280</v>
      </c>
      <c r="AJ6580" s="67">
        <v>0</v>
      </c>
      <c r="AK6580" s="69">
        <v>-4000000</v>
      </c>
    </row>
    <row r="6581" spans="30:37" ht="11.25" x14ac:dyDescent="0.2">
      <c r="AD6581" s="63">
        <v>36273</v>
      </c>
      <c r="AE6581" s="64">
        <v>36861</v>
      </c>
      <c r="AF6581" s="68" t="s">
        <v>5489</v>
      </c>
      <c r="AG6581" s="66" t="s">
        <v>5490</v>
      </c>
      <c r="AH6581" s="67">
        <v>2.5779999999999998</v>
      </c>
      <c r="AI6581" s="68" t="s">
        <v>2254</v>
      </c>
      <c r="AJ6581" s="67">
        <v>0</v>
      </c>
      <c r="AK6581" s="69">
        <v>-1250000</v>
      </c>
    </row>
    <row r="6582" spans="30:37" ht="11.25" x14ac:dyDescent="0.2">
      <c r="AD6582" s="63">
        <v>36304</v>
      </c>
      <c r="AE6582" s="64">
        <v>36861</v>
      </c>
      <c r="AF6582" s="68" t="s">
        <v>5567</v>
      </c>
      <c r="AG6582" s="66" t="s">
        <v>5568</v>
      </c>
      <c r="AH6582" s="67">
        <v>2.66</v>
      </c>
      <c r="AI6582" s="68" t="s">
        <v>2254</v>
      </c>
      <c r="AJ6582" s="67">
        <v>0</v>
      </c>
      <c r="AK6582" s="69">
        <v>-4000000</v>
      </c>
    </row>
    <row r="6583" spans="30:37" ht="11.25" x14ac:dyDescent="0.2">
      <c r="AD6583" s="63">
        <v>36326</v>
      </c>
      <c r="AE6583" s="64">
        <v>36861</v>
      </c>
      <c r="AF6583" s="68" t="s">
        <v>5631</v>
      </c>
      <c r="AG6583" s="66" t="s">
        <v>5632</v>
      </c>
      <c r="AH6583" s="67">
        <v>2.6840000000000002</v>
      </c>
      <c r="AI6583" s="68" t="s">
        <v>2254</v>
      </c>
      <c r="AJ6583" s="67">
        <v>0</v>
      </c>
      <c r="AK6583" s="69">
        <v>-5060000</v>
      </c>
    </row>
    <row r="6584" spans="30:37" ht="11.25" x14ac:dyDescent="0.2">
      <c r="AD6584" s="63">
        <v>36334</v>
      </c>
      <c r="AE6584" s="64">
        <v>36861</v>
      </c>
      <c r="AF6584" s="68" t="s">
        <v>5633</v>
      </c>
      <c r="AG6584" s="66" t="s">
        <v>40</v>
      </c>
      <c r="AH6584" s="67">
        <v>2.6419999999999999</v>
      </c>
      <c r="AI6584" s="68" t="s">
        <v>2254</v>
      </c>
      <c r="AJ6584" s="67">
        <v>0</v>
      </c>
      <c r="AK6584" s="69">
        <v>310000</v>
      </c>
    </row>
    <row r="6585" spans="30:37" ht="11.25" x14ac:dyDescent="0.2">
      <c r="AD6585" s="63">
        <v>36405</v>
      </c>
      <c r="AE6585" s="64">
        <v>36861</v>
      </c>
      <c r="AF6585" s="68" t="s">
        <v>124</v>
      </c>
      <c r="AG6585" s="66" t="s">
        <v>126</v>
      </c>
      <c r="AH6585" s="67">
        <v>2.7549999999999999</v>
      </c>
      <c r="AI6585" s="68" t="s">
        <v>2254</v>
      </c>
      <c r="AJ6585" s="67">
        <v>0</v>
      </c>
      <c r="AK6585" s="69">
        <v>-1100000</v>
      </c>
    </row>
    <row r="6586" spans="30:37" ht="11.25" x14ac:dyDescent="0.2">
      <c r="AD6586" s="63">
        <v>36452</v>
      </c>
      <c r="AE6586" s="64">
        <v>36861</v>
      </c>
      <c r="AF6586" s="68" t="s">
        <v>326</v>
      </c>
      <c r="AG6586" s="66" t="s">
        <v>327</v>
      </c>
      <c r="AH6586" s="67">
        <v>2.89</v>
      </c>
      <c r="AI6586" s="68" t="s">
        <v>2254</v>
      </c>
      <c r="AJ6586" s="67">
        <v>0</v>
      </c>
      <c r="AK6586" s="69">
        <v>440000</v>
      </c>
    </row>
    <row r="6587" spans="30:37" ht="11.25" x14ac:dyDescent="0.2">
      <c r="AD6587" s="63">
        <v>36480</v>
      </c>
      <c r="AE6587" s="64">
        <v>36861</v>
      </c>
      <c r="AF6587" s="68" t="s">
        <v>379</v>
      </c>
      <c r="AG6587" s="66" t="s">
        <v>380</v>
      </c>
      <c r="AH6587" s="67">
        <v>2.8159999999999998</v>
      </c>
      <c r="AI6587" s="68" t="s">
        <v>2254</v>
      </c>
      <c r="AJ6587" s="67">
        <v>0</v>
      </c>
      <c r="AK6587" s="69">
        <v>2500000</v>
      </c>
    </row>
    <row r="6588" spans="30:37" ht="11.25" x14ac:dyDescent="0.2">
      <c r="AD6588" s="63">
        <v>36501</v>
      </c>
      <c r="AE6588" s="64">
        <v>36861</v>
      </c>
      <c r="AF6588" s="68" t="s">
        <v>408</v>
      </c>
      <c r="AG6588" s="66"/>
      <c r="AH6588" s="67">
        <v>2.698</v>
      </c>
      <c r="AI6588" s="68" t="s">
        <v>2254</v>
      </c>
      <c r="AJ6588" s="67">
        <v>0</v>
      </c>
      <c r="AK6588" s="69">
        <v>19000</v>
      </c>
    </row>
    <row r="6589" spans="30:37" ht="11.25" x14ac:dyDescent="0.2">
      <c r="AD6589" s="63">
        <v>36559</v>
      </c>
      <c r="AE6589" s="64">
        <v>36861</v>
      </c>
      <c r="AF6589" s="68" t="s">
        <v>527</v>
      </c>
      <c r="AG6589" s="66" t="s">
        <v>528</v>
      </c>
      <c r="AH6589" s="67">
        <v>2.8149999999999999</v>
      </c>
      <c r="AI6589" s="68" t="s">
        <v>2254</v>
      </c>
      <c r="AJ6589" s="67">
        <v>0</v>
      </c>
      <c r="AK6589" s="69">
        <v>1000000</v>
      </c>
    </row>
    <row r="6590" spans="30:37" ht="11.25" x14ac:dyDescent="0.2">
      <c r="AD6590" s="63">
        <v>36574</v>
      </c>
      <c r="AE6590" s="64">
        <v>36861</v>
      </c>
      <c r="AF6590" s="68" t="s">
        <v>556</v>
      </c>
      <c r="AG6590" s="66"/>
      <c r="AH6590" s="67">
        <v>2.988</v>
      </c>
      <c r="AI6590" s="68" t="s">
        <v>2254</v>
      </c>
      <c r="AJ6590" s="67">
        <v>0</v>
      </c>
      <c r="AK6590" s="69">
        <v>-1050000</v>
      </c>
    </row>
    <row r="6591" spans="30:37" ht="11.25" x14ac:dyDescent="0.2">
      <c r="AD6591" s="63">
        <v>36585</v>
      </c>
      <c r="AE6591" s="64">
        <v>36861</v>
      </c>
      <c r="AF6591" s="68" t="s">
        <v>657</v>
      </c>
      <c r="AG6591" s="66" t="s">
        <v>668</v>
      </c>
      <c r="AH6591" s="67">
        <v>3.05</v>
      </c>
      <c r="AI6591" s="68" t="s">
        <v>2254</v>
      </c>
      <c r="AJ6591" s="67">
        <v>0</v>
      </c>
      <c r="AK6591" s="69">
        <v>3000000</v>
      </c>
    </row>
    <row r="6592" spans="30:37" ht="11.25" x14ac:dyDescent="0.2">
      <c r="AD6592" s="63">
        <v>36613</v>
      </c>
      <c r="AE6592" s="64">
        <v>36861</v>
      </c>
      <c r="AF6592" s="68" t="s">
        <v>778</v>
      </c>
      <c r="AG6592" s="66" t="s">
        <v>786</v>
      </c>
      <c r="AH6592" s="67">
        <v>3.19</v>
      </c>
      <c r="AI6592" s="68" t="s">
        <v>2254</v>
      </c>
      <c r="AJ6592" s="67">
        <v>0</v>
      </c>
      <c r="AK6592" s="69">
        <v>-516667</v>
      </c>
    </row>
    <row r="6593" spans="30:37" ht="11.25" x14ac:dyDescent="0.2">
      <c r="AD6593" s="63">
        <v>36614</v>
      </c>
      <c r="AE6593" s="64">
        <v>36861</v>
      </c>
      <c r="AF6593" s="68" t="s">
        <v>776</v>
      </c>
      <c r="AG6593" s="66" t="s">
        <v>777</v>
      </c>
      <c r="AH6593" s="67">
        <v>3.0750000000000002</v>
      </c>
      <c r="AI6593" s="68" t="s">
        <v>2254</v>
      </c>
      <c r="AJ6593" s="67">
        <v>0</v>
      </c>
      <c r="AK6593" s="69">
        <v>550000</v>
      </c>
    </row>
    <row r="6594" spans="30:37" ht="11.25" x14ac:dyDescent="0.2">
      <c r="AD6594" s="63">
        <v>36620</v>
      </c>
      <c r="AE6594" s="64">
        <v>36861</v>
      </c>
      <c r="AF6594" s="68" t="s">
        <v>785</v>
      </c>
      <c r="AG6594" s="66" t="s">
        <v>787</v>
      </c>
      <c r="AH6594" s="67">
        <v>3.1</v>
      </c>
      <c r="AI6594" s="68" t="s">
        <v>2254</v>
      </c>
      <c r="AJ6594" s="67">
        <v>0</v>
      </c>
      <c r="AK6594" s="69">
        <v>-1500000</v>
      </c>
    </row>
    <row r="6595" spans="30:37" ht="11.25" x14ac:dyDescent="0.2">
      <c r="AD6595" s="63">
        <v>36622</v>
      </c>
      <c r="AE6595" s="64">
        <v>36861</v>
      </c>
      <c r="AF6595" s="68" t="s">
        <v>790</v>
      </c>
      <c r="AG6595" s="66"/>
      <c r="AH6595" s="67">
        <v>3.17</v>
      </c>
      <c r="AI6595" s="68" t="s">
        <v>2254</v>
      </c>
      <c r="AJ6595" s="67">
        <v>0</v>
      </c>
      <c r="AK6595" s="69">
        <v>310000</v>
      </c>
    </row>
    <row r="6596" spans="30:37" ht="11.25" x14ac:dyDescent="0.2">
      <c r="AD6596" s="63">
        <v>36649</v>
      </c>
      <c r="AE6596" s="64">
        <v>36861</v>
      </c>
      <c r="AF6596" s="68" t="s">
        <v>886</v>
      </c>
      <c r="AG6596" s="66" t="s">
        <v>895</v>
      </c>
      <c r="AH6596" s="67">
        <v>3.375</v>
      </c>
      <c r="AI6596" s="68" t="s">
        <v>2254</v>
      </c>
      <c r="AJ6596" s="67">
        <v>0</v>
      </c>
      <c r="AK6596" s="69">
        <v>-1000000</v>
      </c>
    </row>
    <row r="6597" spans="30:37" ht="11.25" x14ac:dyDescent="0.2">
      <c r="AD6597" s="63">
        <v>36649</v>
      </c>
      <c r="AE6597" s="64">
        <v>36861</v>
      </c>
      <c r="AF6597" s="68" t="s">
        <v>886</v>
      </c>
      <c r="AG6597" s="66" t="s">
        <v>894</v>
      </c>
      <c r="AH6597" s="67">
        <v>3.3325</v>
      </c>
      <c r="AI6597" s="68" t="s">
        <v>2254</v>
      </c>
      <c r="AJ6597" s="67">
        <v>0</v>
      </c>
      <c r="AK6597" s="69">
        <v>-155000</v>
      </c>
    </row>
    <row r="6598" spans="30:37" ht="11.25" x14ac:dyDescent="0.2">
      <c r="AD6598" s="63">
        <v>36654</v>
      </c>
      <c r="AE6598" s="64">
        <v>36861</v>
      </c>
      <c r="AF6598" s="68" t="s">
        <v>918</v>
      </c>
      <c r="AG6598" s="66" t="s">
        <v>1030</v>
      </c>
      <c r="AH6598" s="67">
        <v>3.3149999999999999</v>
      </c>
      <c r="AI6598" s="68" t="s">
        <v>2254</v>
      </c>
      <c r="AJ6598" s="67">
        <v>0</v>
      </c>
      <c r="AK6598" s="69">
        <v>-1500000</v>
      </c>
    </row>
    <row r="6599" spans="30:37" ht="11.25" x14ac:dyDescent="0.2">
      <c r="AD6599" s="63">
        <v>36654</v>
      </c>
      <c r="AE6599" s="64">
        <v>36861</v>
      </c>
      <c r="AF6599" s="68" t="s">
        <v>918</v>
      </c>
      <c r="AG6599" s="66"/>
      <c r="AH6599" s="67">
        <v>3.34</v>
      </c>
      <c r="AI6599" s="68" t="s">
        <v>2254</v>
      </c>
      <c r="AJ6599" s="67">
        <v>0</v>
      </c>
      <c r="AK6599" s="69">
        <v>750000</v>
      </c>
    </row>
    <row r="6600" spans="30:37" ht="11.25" x14ac:dyDescent="0.2">
      <c r="AD6600" s="63">
        <v>36657</v>
      </c>
      <c r="AE6600" s="64">
        <v>36861</v>
      </c>
      <c r="AF6600" s="68" t="s">
        <v>1047</v>
      </c>
      <c r="AG6600" s="66"/>
      <c r="AH6600" s="67">
        <v>3.54</v>
      </c>
      <c r="AI6600" s="68" t="s">
        <v>2254</v>
      </c>
      <c r="AJ6600" s="67">
        <v>0</v>
      </c>
      <c r="AK6600" s="69">
        <v>-750000</v>
      </c>
    </row>
    <row r="6601" spans="30:37" ht="11.25" x14ac:dyDescent="0.2">
      <c r="AD6601" s="63">
        <v>36658</v>
      </c>
      <c r="AE6601" s="64">
        <v>36861</v>
      </c>
      <c r="AF6601" s="68" t="s">
        <v>1061</v>
      </c>
      <c r="AG6601" s="66" t="s">
        <v>1062</v>
      </c>
      <c r="AH6601" s="67">
        <v>3.4849999999999999</v>
      </c>
      <c r="AI6601" s="68" t="s">
        <v>2254</v>
      </c>
      <c r="AJ6601" s="67">
        <v>0</v>
      </c>
      <c r="AK6601" s="69">
        <v>155000</v>
      </c>
    </row>
    <row r="6602" spans="30:37" ht="11.25" x14ac:dyDescent="0.2">
      <c r="AD6602" s="63">
        <v>36658</v>
      </c>
      <c r="AE6602" s="64">
        <v>36861</v>
      </c>
      <c r="AF6602" s="68" t="s">
        <v>1061</v>
      </c>
      <c r="AG6602" s="66" t="s">
        <v>1063</v>
      </c>
      <c r="AH6602" s="67">
        <v>3.58</v>
      </c>
      <c r="AI6602" s="68" t="s">
        <v>2254</v>
      </c>
      <c r="AJ6602" s="67">
        <v>0</v>
      </c>
      <c r="AK6602" s="69">
        <v>1000000</v>
      </c>
    </row>
    <row r="6603" spans="30:37" ht="11.25" x14ac:dyDescent="0.2">
      <c r="AD6603" s="63">
        <v>36663</v>
      </c>
      <c r="AE6603" s="64">
        <v>36861</v>
      </c>
      <c r="AF6603" s="68" t="s">
        <v>1083</v>
      </c>
      <c r="AG6603" s="66" t="s">
        <v>1092</v>
      </c>
      <c r="AH6603" s="67">
        <v>3.6324999999999998</v>
      </c>
      <c r="AI6603" s="68" t="s">
        <v>2254</v>
      </c>
      <c r="AJ6603" s="67">
        <v>0</v>
      </c>
      <c r="AK6603" s="69">
        <v>155000</v>
      </c>
    </row>
    <row r="6604" spans="30:37" ht="11.25" x14ac:dyDescent="0.2">
      <c r="AD6604" s="63">
        <v>36664</v>
      </c>
      <c r="AE6604" s="64">
        <v>36861</v>
      </c>
      <c r="AF6604" s="68" t="s">
        <v>1093</v>
      </c>
      <c r="AG6604" s="66" t="s">
        <v>1097</v>
      </c>
      <c r="AH6604" s="67">
        <v>3.83</v>
      </c>
      <c r="AI6604" s="68" t="s">
        <v>2254</v>
      </c>
      <c r="AJ6604" s="67">
        <v>0</v>
      </c>
      <c r="AK6604" s="69">
        <v>155000</v>
      </c>
    </row>
    <row r="6605" spans="30:37" ht="11.25" x14ac:dyDescent="0.2">
      <c r="AD6605" s="63">
        <v>36664</v>
      </c>
      <c r="AE6605" s="64">
        <v>36861</v>
      </c>
      <c r="AF6605" s="68" t="s">
        <v>1093</v>
      </c>
      <c r="AG6605" s="66" t="s">
        <v>1099</v>
      </c>
      <c r="AH6605" s="67">
        <v>3.8325</v>
      </c>
      <c r="AI6605" s="68" t="s">
        <v>2254</v>
      </c>
      <c r="AJ6605" s="67">
        <v>0</v>
      </c>
      <c r="AK6605" s="69">
        <v>155000</v>
      </c>
    </row>
    <row r="6606" spans="30:37" ht="11.25" x14ac:dyDescent="0.2">
      <c r="AD6606" s="63">
        <v>36664</v>
      </c>
      <c r="AE6606" s="64">
        <v>36861</v>
      </c>
      <c r="AF6606" s="68" t="s">
        <v>1093</v>
      </c>
      <c r="AG6606" s="66" t="s">
        <v>1100</v>
      </c>
      <c r="AH6606" s="67">
        <v>3.8</v>
      </c>
      <c r="AI6606" s="68" t="s">
        <v>2254</v>
      </c>
      <c r="AJ6606" s="67">
        <v>0</v>
      </c>
      <c r="AK6606" s="69">
        <v>155000</v>
      </c>
    </row>
    <row r="6607" spans="30:37" ht="11.25" x14ac:dyDescent="0.2">
      <c r="AD6607" s="63">
        <v>36664</v>
      </c>
      <c r="AE6607" s="64">
        <v>36861</v>
      </c>
      <c r="AF6607" s="68" t="s">
        <v>1093</v>
      </c>
      <c r="AG6607" s="66" t="s">
        <v>1101</v>
      </c>
      <c r="AH6607" s="67">
        <v>3.8</v>
      </c>
      <c r="AI6607" s="68" t="s">
        <v>2254</v>
      </c>
      <c r="AJ6607" s="67">
        <v>0</v>
      </c>
      <c r="AK6607" s="69">
        <v>155000</v>
      </c>
    </row>
    <row r="6608" spans="30:37" ht="11.25" x14ac:dyDescent="0.2">
      <c r="AD6608" s="63">
        <v>36664</v>
      </c>
      <c r="AE6608" s="64">
        <v>36861</v>
      </c>
      <c r="AF6608" s="68" t="s">
        <v>1093</v>
      </c>
      <c r="AG6608" s="66" t="s">
        <v>1096</v>
      </c>
      <c r="AH6608" s="67">
        <v>3.95</v>
      </c>
      <c r="AI6608" s="68" t="s">
        <v>2254</v>
      </c>
      <c r="AJ6608" s="67">
        <v>0</v>
      </c>
      <c r="AK6608" s="69">
        <v>-750000</v>
      </c>
    </row>
    <row r="6609" spans="30:37" ht="11.25" x14ac:dyDescent="0.2">
      <c r="AD6609" s="63">
        <v>36665</v>
      </c>
      <c r="AE6609" s="64">
        <v>36861</v>
      </c>
      <c r="AF6609" s="68" t="s">
        <v>1102</v>
      </c>
      <c r="AG6609" s="66" t="s">
        <v>1103</v>
      </c>
      <c r="AH6609" s="67">
        <v>3.8574999999999999</v>
      </c>
      <c r="AI6609" s="68" t="s">
        <v>2254</v>
      </c>
      <c r="AJ6609" s="67">
        <v>0</v>
      </c>
      <c r="AK6609" s="69">
        <v>155000</v>
      </c>
    </row>
    <row r="6610" spans="30:37" ht="11.25" x14ac:dyDescent="0.2">
      <c r="AD6610" s="63">
        <v>36665</v>
      </c>
      <c r="AE6610" s="64">
        <v>36861</v>
      </c>
      <c r="AF6610" s="68" t="s">
        <v>1102</v>
      </c>
      <c r="AG6610" s="66" t="s">
        <v>1104</v>
      </c>
      <c r="AH6610" s="67">
        <v>3.8574999999999999</v>
      </c>
      <c r="AI6610" s="68" t="s">
        <v>2254</v>
      </c>
      <c r="AJ6610" s="67">
        <v>0</v>
      </c>
      <c r="AK6610" s="69">
        <v>155000</v>
      </c>
    </row>
    <row r="6611" spans="30:37" ht="11.25" x14ac:dyDescent="0.2">
      <c r="AD6611" s="63">
        <v>36665</v>
      </c>
      <c r="AE6611" s="64">
        <v>36861</v>
      </c>
      <c r="AF6611" s="68" t="s">
        <v>1102</v>
      </c>
      <c r="AG6611" s="66" t="s">
        <v>1105</v>
      </c>
      <c r="AH6611" s="67">
        <v>3.8475000000000001</v>
      </c>
      <c r="AI6611" s="68" t="s">
        <v>2254</v>
      </c>
      <c r="AJ6611" s="67">
        <v>0</v>
      </c>
      <c r="AK6611" s="69">
        <v>155000</v>
      </c>
    </row>
    <row r="6612" spans="30:37" ht="11.25" x14ac:dyDescent="0.2">
      <c r="AD6612" s="63">
        <v>36665</v>
      </c>
      <c r="AE6612" s="64">
        <v>36861</v>
      </c>
      <c r="AF6612" s="68" t="s">
        <v>1102</v>
      </c>
      <c r="AG6612" s="66" t="s">
        <v>1106</v>
      </c>
      <c r="AH6612" s="67">
        <v>3.8475000000000001</v>
      </c>
      <c r="AI6612" s="68" t="s">
        <v>2254</v>
      </c>
      <c r="AJ6612" s="67">
        <v>0</v>
      </c>
      <c r="AK6612" s="69">
        <v>155000</v>
      </c>
    </row>
    <row r="6613" spans="30:37" ht="11.25" x14ac:dyDescent="0.2">
      <c r="AD6613" s="63">
        <v>36668</v>
      </c>
      <c r="AE6613" s="64">
        <v>36861</v>
      </c>
      <c r="AF6613" s="68" t="s">
        <v>1107</v>
      </c>
      <c r="AG6613" s="66" t="s">
        <v>1109</v>
      </c>
      <c r="AH6613" s="67">
        <v>3.8475000000000001</v>
      </c>
      <c r="AI6613" s="68" t="s">
        <v>2254</v>
      </c>
      <c r="AJ6613" s="67">
        <v>0</v>
      </c>
      <c r="AK6613" s="69">
        <v>155000</v>
      </c>
    </row>
    <row r="6614" spans="30:37" ht="11.25" x14ac:dyDescent="0.2">
      <c r="AD6614" s="63">
        <v>36668</v>
      </c>
      <c r="AE6614" s="64">
        <v>36861</v>
      </c>
      <c r="AF6614" s="68" t="s">
        <v>1107</v>
      </c>
      <c r="AG6614" s="66" t="s">
        <v>1110</v>
      </c>
      <c r="AH6614" s="67">
        <v>3.8475000000000001</v>
      </c>
      <c r="AI6614" s="68" t="s">
        <v>2254</v>
      </c>
      <c r="AJ6614" s="67">
        <v>0</v>
      </c>
      <c r="AK6614" s="69">
        <v>155000</v>
      </c>
    </row>
    <row r="6615" spans="30:37" ht="11.25" x14ac:dyDescent="0.2">
      <c r="AD6615" s="63">
        <v>36668</v>
      </c>
      <c r="AE6615" s="64">
        <v>36861</v>
      </c>
      <c r="AF6615" s="68" t="s">
        <v>1107</v>
      </c>
      <c r="AG6615" s="66" t="s">
        <v>1111</v>
      </c>
      <c r="AH6615" s="67">
        <v>3.8475000000000001</v>
      </c>
      <c r="AI6615" s="68" t="s">
        <v>2254</v>
      </c>
      <c r="AJ6615" s="67">
        <v>0</v>
      </c>
      <c r="AK6615" s="69">
        <v>155000</v>
      </c>
    </row>
    <row r="6616" spans="30:37" ht="11.25" x14ac:dyDescent="0.2">
      <c r="AD6616" s="63">
        <v>36668</v>
      </c>
      <c r="AE6616" s="64">
        <v>36861</v>
      </c>
      <c r="AF6616" s="68" t="s">
        <v>1107</v>
      </c>
      <c r="AG6616" s="66" t="s">
        <v>1112</v>
      </c>
      <c r="AH6616" s="67">
        <v>3.8475000000000001</v>
      </c>
      <c r="AI6616" s="68" t="s">
        <v>2254</v>
      </c>
      <c r="AJ6616" s="67">
        <v>0</v>
      </c>
      <c r="AK6616" s="69">
        <v>155000</v>
      </c>
    </row>
    <row r="6617" spans="30:37" ht="11.25" x14ac:dyDescent="0.2">
      <c r="AD6617" s="63">
        <v>36669</v>
      </c>
      <c r="AE6617" s="64">
        <v>36861</v>
      </c>
      <c r="AF6617" s="68" t="s">
        <v>1115</v>
      </c>
      <c r="AG6617" s="66" t="s">
        <v>1332</v>
      </c>
      <c r="AH6617" s="67">
        <v>4.03</v>
      </c>
      <c r="AI6617" s="68" t="s">
        <v>2254</v>
      </c>
      <c r="AJ6617" s="67">
        <v>0</v>
      </c>
      <c r="AK6617" s="69">
        <v>-700000</v>
      </c>
    </row>
    <row r="6618" spans="30:37" ht="11.25" x14ac:dyDescent="0.2">
      <c r="AD6618" s="63">
        <v>36669</v>
      </c>
      <c r="AE6618" s="64">
        <v>36861</v>
      </c>
      <c r="AF6618" s="68" t="s">
        <v>1115</v>
      </c>
      <c r="AG6618" s="66" t="s">
        <v>1331</v>
      </c>
      <c r="AH6618" s="67">
        <v>3.8875000000000002</v>
      </c>
      <c r="AI6618" s="68" t="s">
        <v>2254</v>
      </c>
      <c r="AJ6618" s="67">
        <v>0</v>
      </c>
      <c r="AK6618" s="69">
        <v>-155000</v>
      </c>
    </row>
    <row r="6619" spans="30:37" ht="11.25" x14ac:dyDescent="0.2">
      <c r="AD6619" s="63">
        <v>36671</v>
      </c>
      <c r="AE6619" s="64">
        <v>36861</v>
      </c>
      <c r="AF6619" s="68" t="s">
        <v>1338</v>
      </c>
      <c r="AG6619" s="66" t="s">
        <v>1378</v>
      </c>
      <c r="AH6619" s="67">
        <v>4.33</v>
      </c>
      <c r="AI6619" s="68" t="s">
        <v>2254</v>
      </c>
      <c r="AJ6619" s="67">
        <v>0</v>
      </c>
      <c r="AK6619" s="69">
        <v>-850000</v>
      </c>
    </row>
    <row r="6620" spans="30:37" ht="11.25" x14ac:dyDescent="0.2">
      <c r="AD6620" s="63">
        <v>36676</v>
      </c>
      <c r="AE6620" s="64">
        <v>36861</v>
      </c>
      <c r="AF6620" s="68" t="s">
        <v>1342</v>
      </c>
      <c r="AG6620" s="66" t="s">
        <v>1343</v>
      </c>
      <c r="AH6620" s="67">
        <v>4.5330000000000004</v>
      </c>
      <c r="AI6620" s="68" t="s">
        <v>2254</v>
      </c>
      <c r="AJ6620" s="67">
        <v>0</v>
      </c>
      <c r="AK6620" s="69">
        <v>-24170</v>
      </c>
    </row>
    <row r="6621" spans="30:37" ht="11.25" x14ac:dyDescent="0.2">
      <c r="AD6621" s="63">
        <v>36684</v>
      </c>
      <c r="AE6621" s="64">
        <v>36861</v>
      </c>
      <c r="AF6621" s="68" t="s">
        <v>1444</v>
      </c>
      <c r="AG6621" s="66" t="s">
        <v>1466</v>
      </c>
      <c r="AH6621" s="67">
        <v>4.2699999999999996</v>
      </c>
      <c r="AI6621" s="68" t="s">
        <v>2254</v>
      </c>
      <c r="AJ6621" s="67">
        <v>0</v>
      </c>
      <c r="AK6621" s="69">
        <v>750000</v>
      </c>
    </row>
    <row r="6622" spans="30:37" ht="11.25" x14ac:dyDescent="0.2">
      <c r="AD6622" s="63">
        <v>36684</v>
      </c>
      <c r="AE6622" s="64">
        <v>36861</v>
      </c>
      <c r="AF6622" s="68" t="s">
        <v>1444</v>
      </c>
      <c r="AG6622" s="66" t="s">
        <v>1467</v>
      </c>
      <c r="AH6622" s="67">
        <v>4.2050000000000001</v>
      </c>
      <c r="AI6622" s="68" t="s">
        <v>2254</v>
      </c>
      <c r="AJ6622" s="67">
        <v>0</v>
      </c>
      <c r="AK6622" s="69">
        <v>-1000000</v>
      </c>
    </row>
    <row r="6623" spans="30:37" ht="11.25" x14ac:dyDescent="0.2">
      <c r="AD6623" s="63">
        <v>36696</v>
      </c>
      <c r="AE6623" s="64">
        <v>36861</v>
      </c>
      <c r="AF6623" s="68" t="s">
        <v>1835</v>
      </c>
      <c r="AG6623" s="66" t="s">
        <v>1843</v>
      </c>
      <c r="AH6623" s="67">
        <v>4.2300000000000004</v>
      </c>
      <c r="AI6623" s="68" t="s">
        <v>2254</v>
      </c>
      <c r="AJ6623" s="67">
        <v>0</v>
      </c>
      <c r="AK6623" s="69">
        <v>155000</v>
      </c>
    </row>
    <row r="6624" spans="30:37" ht="11.25" x14ac:dyDescent="0.2">
      <c r="AD6624" s="63">
        <v>36696</v>
      </c>
      <c r="AE6624" s="64">
        <v>36861</v>
      </c>
      <c r="AF6624" s="68" t="s">
        <v>1835</v>
      </c>
      <c r="AG6624" s="66" t="s">
        <v>1844</v>
      </c>
      <c r="AH6624" s="67">
        <v>4.2300000000000004</v>
      </c>
      <c r="AI6624" s="68" t="s">
        <v>2254</v>
      </c>
      <c r="AJ6624" s="67">
        <v>0</v>
      </c>
      <c r="AK6624" s="69">
        <v>155000</v>
      </c>
    </row>
    <row r="6625" spans="30:37" ht="11.25" x14ac:dyDescent="0.2">
      <c r="AD6625" s="63">
        <v>36696</v>
      </c>
      <c r="AE6625" s="64">
        <v>36861</v>
      </c>
      <c r="AF6625" s="68" t="s">
        <v>1835</v>
      </c>
      <c r="AG6625" s="66" t="s">
        <v>1845</v>
      </c>
      <c r="AH6625" s="67">
        <v>4.25</v>
      </c>
      <c r="AI6625" s="68" t="s">
        <v>2254</v>
      </c>
      <c r="AJ6625" s="67">
        <v>0</v>
      </c>
      <c r="AK6625" s="69">
        <v>155000</v>
      </c>
    </row>
    <row r="6626" spans="30:37" ht="11.25" x14ac:dyDescent="0.2">
      <c r="AD6626" s="63">
        <v>36696</v>
      </c>
      <c r="AE6626" s="64">
        <v>36861</v>
      </c>
      <c r="AF6626" s="68" t="s">
        <v>1835</v>
      </c>
      <c r="AG6626" s="66" t="s">
        <v>1846</v>
      </c>
      <c r="AH6626" s="67">
        <v>4.26</v>
      </c>
      <c r="AI6626" s="68" t="s">
        <v>2254</v>
      </c>
      <c r="AJ6626" s="67">
        <v>0</v>
      </c>
      <c r="AK6626" s="69">
        <v>-155000</v>
      </c>
    </row>
    <row r="6627" spans="30:37" ht="11.25" x14ac:dyDescent="0.2">
      <c r="AD6627" s="63">
        <v>36696</v>
      </c>
      <c r="AE6627" s="64">
        <v>36861</v>
      </c>
      <c r="AF6627" s="68" t="s">
        <v>1835</v>
      </c>
      <c r="AG6627" s="66" t="s">
        <v>1847</v>
      </c>
      <c r="AH6627" s="67">
        <v>4.125</v>
      </c>
      <c r="AI6627" s="68" t="s">
        <v>2254</v>
      </c>
      <c r="AJ6627" s="67">
        <v>0</v>
      </c>
      <c r="AK6627" s="69">
        <v>-155000</v>
      </c>
    </row>
    <row r="6628" spans="30:37" ht="11.25" x14ac:dyDescent="0.2">
      <c r="AD6628" s="63">
        <v>36696</v>
      </c>
      <c r="AE6628" s="64">
        <v>36861</v>
      </c>
      <c r="AF6628" s="68" t="s">
        <v>1835</v>
      </c>
      <c r="AG6628" s="66" t="s">
        <v>1848</v>
      </c>
      <c r="AH6628" s="67">
        <v>4.12</v>
      </c>
      <c r="AI6628" s="68" t="s">
        <v>2254</v>
      </c>
      <c r="AJ6628" s="67">
        <v>0</v>
      </c>
      <c r="AK6628" s="69">
        <v>-155000</v>
      </c>
    </row>
    <row r="6629" spans="30:37" ht="11.25" x14ac:dyDescent="0.2">
      <c r="AD6629" s="63">
        <v>36697</v>
      </c>
      <c r="AE6629" s="64">
        <v>36861</v>
      </c>
      <c r="AF6629" s="68" t="s">
        <v>1849</v>
      </c>
      <c r="AG6629" s="66" t="s">
        <v>1876</v>
      </c>
      <c r="AH6629" s="67">
        <v>4.18</v>
      </c>
      <c r="AI6629" s="68" t="s">
        <v>2254</v>
      </c>
      <c r="AJ6629" s="67">
        <v>0</v>
      </c>
      <c r="AK6629" s="69">
        <v>1000000</v>
      </c>
    </row>
    <row r="6630" spans="30:37" ht="12.75" customHeight="1" x14ac:dyDescent="0.2">
      <c r="AD6630" s="63">
        <v>36697</v>
      </c>
      <c r="AE6630" s="64">
        <v>36861</v>
      </c>
      <c r="AF6630" s="68" t="s">
        <v>1849</v>
      </c>
      <c r="AG6630" s="66" t="s">
        <v>1876</v>
      </c>
      <c r="AH6630" s="67">
        <v>4.2699999999999996</v>
      </c>
      <c r="AI6630" s="68" t="s">
        <v>2254</v>
      </c>
      <c r="AJ6630" s="67">
        <v>0</v>
      </c>
      <c r="AK6630" s="69">
        <v>-1000000</v>
      </c>
    </row>
    <row r="6631" spans="30:37" ht="12.75" customHeight="1" x14ac:dyDescent="0.2">
      <c r="AD6631" s="63">
        <v>36704</v>
      </c>
      <c r="AE6631" s="64">
        <v>36861</v>
      </c>
      <c r="AF6631" s="68" t="s">
        <v>1887</v>
      </c>
      <c r="AG6631" s="66" t="s">
        <v>1888</v>
      </c>
      <c r="AH6631" s="74">
        <v>4.665</v>
      </c>
      <c r="AI6631" s="68" t="s">
        <v>2254</v>
      </c>
      <c r="AJ6631" s="67">
        <v>0</v>
      </c>
      <c r="AK6631" s="69">
        <v>-205357</v>
      </c>
    </row>
    <row r="6632" spans="30:37" ht="12.75" customHeight="1" x14ac:dyDescent="0.2">
      <c r="AD6632" s="63">
        <v>36705</v>
      </c>
      <c r="AE6632" s="64">
        <v>36861</v>
      </c>
      <c r="AF6632" s="68" t="s">
        <v>1797</v>
      </c>
      <c r="AG6632" s="66" t="s">
        <v>1809</v>
      </c>
      <c r="AH6632" s="74">
        <v>4.4850000000000003</v>
      </c>
      <c r="AI6632" s="68" t="s">
        <v>2254</v>
      </c>
      <c r="AJ6632" s="67">
        <v>0</v>
      </c>
      <c r="AK6632" s="69">
        <v>2000000</v>
      </c>
    </row>
    <row r="6633" spans="30:37" ht="12.75" customHeight="1" x14ac:dyDescent="0.2">
      <c r="AD6633" s="63">
        <v>36706</v>
      </c>
      <c r="AE6633" s="64">
        <v>36861</v>
      </c>
      <c r="AF6633" s="68" t="s">
        <v>1686</v>
      </c>
      <c r="AG6633" s="66" t="s">
        <v>1707</v>
      </c>
      <c r="AH6633" s="74">
        <v>4.4950000000000001</v>
      </c>
      <c r="AI6633" s="68" t="s">
        <v>2254</v>
      </c>
      <c r="AJ6633" s="67">
        <v>0</v>
      </c>
      <c r="AK6633" s="69">
        <v>1000000</v>
      </c>
    </row>
    <row r="6634" spans="30:37" ht="12.75" customHeight="1" x14ac:dyDescent="0.2">
      <c r="AD6634" s="63">
        <v>36731</v>
      </c>
      <c r="AE6634" s="64">
        <v>36861</v>
      </c>
      <c r="AF6634" s="68" t="s">
        <v>3246</v>
      </c>
      <c r="AG6634" s="66" t="s">
        <v>3259</v>
      </c>
      <c r="AH6634" s="74">
        <v>3.9</v>
      </c>
      <c r="AI6634" s="68" t="s">
        <v>2254</v>
      </c>
      <c r="AJ6634" s="67">
        <v>0</v>
      </c>
      <c r="AK6634" s="69">
        <v>1600000</v>
      </c>
    </row>
    <row r="6635" spans="30:37" ht="12.75" customHeight="1" x14ac:dyDescent="0.2">
      <c r="AD6635" s="63">
        <v>36731</v>
      </c>
      <c r="AE6635" s="64">
        <v>36861</v>
      </c>
      <c r="AF6635" s="68" t="s">
        <v>3246</v>
      </c>
      <c r="AG6635" s="66" t="s">
        <v>3260</v>
      </c>
      <c r="AH6635" s="74">
        <v>3.92</v>
      </c>
      <c r="AI6635" s="68" t="s">
        <v>2254</v>
      </c>
      <c r="AJ6635" s="67">
        <v>0</v>
      </c>
      <c r="AK6635" s="69">
        <v>1000000</v>
      </c>
    </row>
    <row r="6636" spans="30:37" ht="12.75" customHeight="1" x14ac:dyDescent="0.2">
      <c r="AD6636" s="63">
        <v>36756</v>
      </c>
      <c r="AE6636" s="64">
        <v>36861</v>
      </c>
      <c r="AF6636" s="68" t="s">
        <v>2678</v>
      </c>
      <c r="AG6636" s="66" t="s">
        <v>2688</v>
      </c>
      <c r="AH6636" s="74">
        <v>4.4000000000000004</v>
      </c>
      <c r="AI6636" s="68" t="s">
        <v>2254</v>
      </c>
      <c r="AJ6636" s="67">
        <v>0</v>
      </c>
      <c r="AK6636" s="69">
        <v>155000</v>
      </c>
    </row>
    <row r="6637" spans="30:37" ht="12.75" customHeight="1" x14ac:dyDescent="0.2">
      <c r="AD6637" s="63">
        <v>36756</v>
      </c>
      <c r="AE6637" s="64">
        <v>36861</v>
      </c>
      <c r="AF6637" s="68" t="s">
        <v>2678</v>
      </c>
      <c r="AG6637" s="66" t="s">
        <v>2689</v>
      </c>
      <c r="AH6637" s="74">
        <v>4.4249999999999998</v>
      </c>
      <c r="AI6637" s="68" t="s">
        <v>2254</v>
      </c>
      <c r="AJ6637" s="67">
        <v>0</v>
      </c>
      <c r="AK6637" s="69">
        <v>155000</v>
      </c>
    </row>
    <row r="6638" spans="30:37" ht="12.75" customHeight="1" x14ac:dyDescent="0.2">
      <c r="AD6638" s="63">
        <v>36756</v>
      </c>
      <c r="AE6638" s="64">
        <v>36861</v>
      </c>
      <c r="AF6638" s="68" t="s">
        <v>2678</v>
      </c>
      <c r="AG6638" s="66" t="s">
        <v>2690</v>
      </c>
      <c r="AH6638" s="74">
        <v>4.42</v>
      </c>
      <c r="AI6638" s="68" t="s">
        <v>2254</v>
      </c>
      <c r="AJ6638" s="67">
        <v>0</v>
      </c>
      <c r="AK6638" s="69">
        <v>155000</v>
      </c>
    </row>
    <row r="6639" spans="30:37" ht="12.75" customHeight="1" x14ac:dyDescent="0.2">
      <c r="AD6639" s="63">
        <v>36756</v>
      </c>
      <c r="AE6639" s="64">
        <v>36861</v>
      </c>
      <c r="AF6639" s="68" t="s">
        <v>2678</v>
      </c>
      <c r="AG6639" s="66" t="s">
        <v>2691</v>
      </c>
      <c r="AH6639" s="74">
        <v>4.43</v>
      </c>
      <c r="AI6639" s="68" t="s">
        <v>2254</v>
      </c>
      <c r="AJ6639" s="67">
        <v>0</v>
      </c>
      <c r="AK6639" s="69">
        <v>155000</v>
      </c>
    </row>
    <row r="6640" spans="30:37" ht="12.75" customHeight="1" x14ac:dyDescent="0.2">
      <c r="AD6640" s="63">
        <v>36756</v>
      </c>
      <c r="AE6640" s="64">
        <v>36861</v>
      </c>
      <c r="AF6640" s="68" t="s">
        <v>2678</v>
      </c>
      <c r="AG6640" s="66" t="s">
        <v>2692</v>
      </c>
      <c r="AH6640" s="74">
        <v>4.375</v>
      </c>
      <c r="AI6640" s="68" t="s">
        <v>2254</v>
      </c>
      <c r="AJ6640" s="67">
        <v>0</v>
      </c>
      <c r="AK6640" s="69">
        <v>155000</v>
      </c>
    </row>
    <row r="6641" spans="30:37" ht="12.75" customHeight="1" x14ac:dyDescent="0.2">
      <c r="AD6641" s="63">
        <v>36760</v>
      </c>
      <c r="AE6641" s="64">
        <v>36861</v>
      </c>
      <c r="AF6641" s="68" t="s">
        <v>5579</v>
      </c>
      <c r="AG6641" s="66" t="s">
        <v>5604</v>
      </c>
      <c r="AH6641" s="74">
        <v>4.47</v>
      </c>
      <c r="AI6641" s="68" t="s">
        <v>2254</v>
      </c>
      <c r="AJ6641" s="67">
        <v>0</v>
      </c>
      <c r="AK6641" s="69">
        <v>155000</v>
      </c>
    </row>
    <row r="6642" spans="30:37" ht="12.75" customHeight="1" x14ac:dyDescent="0.2">
      <c r="AD6642" s="63">
        <v>36760</v>
      </c>
      <c r="AE6642" s="64">
        <v>36861</v>
      </c>
      <c r="AF6642" s="68" t="s">
        <v>5579</v>
      </c>
      <c r="AG6642" s="66" t="s">
        <v>5605</v>
      </c>
      <c r="AH6642" s="74">
        <v>4.4850000000000003</v>
      </c>
      <c r="AI6642" s="68" t="s">
        <v>2254</v>
      </c>
      <c r="AJ6642" s="67">
        <v>0</v>
      </c>
      <c r="AK6642" s="69">
        <v>155000</v>
      </c>
    </row>
    <row r="6643" spans="30:37" ht="12.75" customHeight="1" x14ac:dyDescent="0.2">
      <c r="AD6643" s="63">
        <v>36768</v>
      </c>
      <c r="AE6643" s="64">
        <v>36861</v>
      </c>
      <c r="AF6643" s="68" t="s">
        <v>2150</v>
      </c>
      <c r="AG6643" s="66" t="s">
        <v>2169</v>
      </c>
      <c r="AH6643" s="74">
        <v>4.58</v>
      </c>
      <c r="AI6643" s="68" t="s">
        <v>2254</v>
      </c>
      <c r="AJ6643" s="67">
        <v>0</v>
      </c>
      <c r="AK6643" s="69">
        <v>155000</v>
      </c>
    </row>
    <row r="6644" spans="30:37" ht="12.75" customHeight="1" x14ac:dyDescent="0.2">
      <c r="AD6644" s="63">
        <v>36769</v>
      </c>
      <c r="AE6644" s="64">
        <v>36861</v>
      </c>
      <c r="AF6644" s="68" t="s">
        <v>1303</v>
      </c>
      <c r="AG6644" s="66" t="s">
        <v>1311</v>
      </c>
      <c r="AH6644" s="74">
        <v>4.74</v>
      </c>
      <c r="AI6644" s="68" t="s">
        <v>2254</v>
      </c>
      <c r="AJ6644" s="67">
        <v>0</v>
      </c>
      <c r="AK6644" s="69">
        <v>155000</v>
      </c>
    </row>
    <row r="6645" spans="30:37" ht="12.75" customHeight="1" x14ac:dyDescent="0.2">
      <c r="AD6645" s="63">
        <v>36775</v>
      </c>
      <c r="AE6645" s="64">
        <v>36861</v>
      </c>
      <c r="AF6645" s="68" t="s">
        <v>4066</v>
      </c>
      <c r="AG6645" s="66" t="s">
        <v>4078</v>
      </c>
      <c r="AH6645" s="74">
        <v>5.01</v>
      </c>
      <c r="AI6645" s="68" t="s">
        <v>2254</v>
      </c>
      <c r="AJ6645" s="67">
        <v>0</v>
      </c>
      <c r="AK6645" s="69">
        <v>155000</v>
      </c>
    </row>
    <row r="6646" spans="30:37" ht="12.75" customHeight="1" x14ac:dyDescent="0.2">
      <c r="AD6646" s="63">
        <v>36775</v>
      </c>
      <c r="AE6646" s="64">
        <v>36861</v>
      </c>
      <c r="AF6646" s="68" t="s">
        <v>4066</v>
      </c>
      <c r="AG6646" s="66" t="s">
        <v>4079</v>
      </c>
      <c r="AH6646" s="74">
        <v>5.0199999999999996</v>
      </c>
      <c r="AI6646" s="68" t="s">
        <v>2254</v>
      </c>
      <c r="AJ6646" s="67">
        <v>0</v>
      </c>
      <c r="AK6646" s="69">
        <v>155000</v>
      </c>
    </row>
    <row r="6647" spans="30:37" ht="12.75" customHeight="1" x14ac:dyDescent="0.2">
      <c r="AD6647" s="63">
        <v>36781</v>
      </c>
      <c r="AE6647" s="64">
        <v>36861</v>
      </c>
      <c r="AF6647" s="68" t="s">
        <v>15</v>
      </c>
      <c r="AG6647" s="66" t="s">
        <v>28</v>
      </c>
      <c r="AH6647" s="74">
        <v>5</v>
      </c>
      <c r="AI6647" s="68" t="s">
        <v>2254</v>
      </c>
      <c r="AJ6647" s="67">
        <v>0</v>
      </c>
      <c r="AK6647" s="69">
        <v>155000</v>
      </c>
    </row>
    <row r="6648" spans="30:37" ht="12.75" customHeight="1" x14ac:dyDescent="0.2">
      <c r="AD6648" s="63">
        <v>36781</v>
      </c>
      <c r="AE6648" s="64">
        <v>36861</v>
      </c>
      <c r="AF6648" s="68" t="s">
        <v>15</v>
      </c>
      <c r="AG6648" s="66" t="s">
        <v>29</v>
      </c>
      <c r="AH6648" s="74">
        <v>5.0199999999999996</v>
      </c>
      <c r="AI6648" s="68" t="s">
        <v>2254</v>
      </c>
      <c r="AJ6648" s="67">
        <v>0</v>
      </c>
      <c r="AK6648" s="69">
        <v>155000</v>
      </c>
    </row>
    <row r="6649" spans="30:37" ht="12.75" customHeight="1" x14ac:dyDescent="0.2">
      <c r="AD6649" s="63">
        <v>36781</v>
      </c>
      <c r="AE6649" s="64">
        <v>36861</v>
      </c>
      <c r="AF6649" s="68" t="s">
        <v>15</v>
      </c>
      <c r="AG6649" s="66" t="s">
        <v>30</v>
      </c>
      <c r="AH6649" s="74">
        <v>5.0549999999999997</v>
      </c>
      <c r="AI6649" s="68" t="s">
        <v>2254</v>
      </c>
      <c r="AJ6649" s="67">
        <v>0</v>
      </c>
      <c r="AK6649" s="69">
        <v>155000</v>
      </c>
    </row>
    <row r="6650" spans="30:37" ht="12.75" customHeight="1" x14ac:dyDescent="0.2">
      <c r="AD6650" s="63">
        <v>36783</v>
      </c>
      <c r="AE6650" s="64">
        <v>36861</v>
      </c>
      <c r="AF6650" s="68" t="s">
        <v>2427</v>
      </c>
      <c r="AG6650" s="66" t="s">
        <v>2451</v>
      </c>
      <c r="AH6650" s="74">
        <v>5.2050000000000001</v>
      </c>
      <c r="AI6650" s="68" t="s">
        <v>2254</v>
      </c>
      <c r="AJ6650" s="67">
        <v>0</v>
      </c>
      <c r="AK6650" s="69">
        <v>155000</v>
      </c>
    </row>
    <row r="6651" spans="30:37" ht="12.75" customHeight="1" x14ac:dyDescent="0.2">
      <c r="AD6651" s="63">
        <v>36783</v>
      </c>
      <c r="AE6651" s="64">
        <v>36861</v>
      </c>
      <c r="AF6651" s="68" t="s">
        <v>2427</v>
      </c>
      <c r="AG6651" s="66" t="s">
        <v>2452</v>
      </c>
      <c r="AH6651" s="74">
        <v>5.21</v>
      </c>
      <c r="AI6651" s="68" t="s">
        <v>2254</v>
      </c>
      <c r="AJ6651" s="67">
        <v>0</v>
      </c>
      <c r="AK6651" s="69">
        <v>155000</v>
      </c>
    </row>
    <row r="6652" spans="30:37" ht="12.75" customHeight="1" x14ac:dyDescent="0.2">
      <c r="AD6652" s="63">
        <v>36783</v>
      </c>
      <c r="AE6652" s="64">
        <v>36861</v>
      </c>
      <c r="AF6652" s="68" t="s">
        <v>2427</v>
      </c>
      <c r="AG6652" s="66" t="s">
        <v>2453</v>
      </c>
      <c r="AH6652" s="74">
        <v>5.21</v>
      </c>
      <c r="AI6652" s="68" t="s">
        <v>2254</v>
      </c>
      <c r="AJ6652" s="67">
        <v>0</v>
      </c>
      <c r="AK6652" s="69">
        <v>155000</v>
      </c>
    </row>
    <row r="6653" spans="30:37" ht="12.75" customHeight="1" x14ac:dyDescent="0.2">
      <c r="AD6653" s="63">
        <v>36783</v>
      </c>
      <c r="AE6653" s="64">
        <v>36861</v>
      </c>
      <c r="AF6653" s="68" t="s">
        <v>2427</v>
      </c>
      <c r="AG6653" s="66" t="s">
        <v>2454</v>
      </c>
      <c r="AH6653" s="74">
        <v>5.2050000000000001</v>
      </c>
      <c r="AI6653" s="68" t="s">
        <v>2254</v>
      </c>
      <c r="AJ6653" s="67">
        <v>0</v>
      </c>
      <c r="AK6653" s="69">
        <v>155000</v>
      </c>
    </row>
    <row r="6654" spans="30:37" ht="12.75" customHeight="1" x14ac:dyDescent="0.2">
      <c r="AD6654" s="63">
        <v>36784</v>
      </c>
      <c r="AE6654" s="64">
        <v>36861</v>
      </c>
      <c r="AF6654" s="68" t="s">
        <v>1476</v>
      </c>
      <c r="AG6654" s="66" t="s">
        <v>1497</v>
      </c>
      <c r="AH6654" s="74">
        <v>5.2750000000000004</v>
      </c>
      <c r="AI6654" s="68" t="s">
        <v>2254</v>
      </c>
      <c r="AJ6654" s="67">
        <v>0</v>
      </c>
      <c r="AK6654" s="69">
        <v>155000</v>
      </c>
    </row>
    <row r="6655" spans="30:37" ht="12.75" customHeight="1" x14ac:dyDescent="0.2">
      <c r="AD6655" s="63">
        <v>36795</v>
      </c>
      <c r="AE6655" s="64">
        <v>36861</v>
      </c>
      <c r="AF6655" s="68" t="s">
        <v>938</v>
      </c>
      <c r="AG6655" s="66" t="s">
        <v>1015</v>
      </c>
      <c r="AH6655" s="74">
        <v>5.3949999999999996</v>
      </c>
      <c r="AI6655" s="68" t="s">
        <v>2254</v>
      </c>
      <c r="AJ6655" s="67">
        <v>0</v>
      </c>
      <c r="AK6655" s="69">
        <v>155000</v>
      </c>
    </row>
    <row r="6656" spans="30:37" ht="12.75" customHeight="1" x14ac:dyDescent="0.2">
      <c r="AD6656" s="63">
        <v>36795</v>
      </c>
      <c r="AE6656" s="64">
        <v>36861</v>
      </c>
      <c r="AF6656" s="68" t="s">
        <v>938</v>
      </c>
      <c r="AG6656" s="66" t="s">
        <v>1016</v>
      </c>
      <c r="AH6656" s="74">
        <v>5.4349999999999996</v>
      </c>
      <c r="AI6656" s="68" t="s">
        <v>2254</v>
      </c>
      <c r="AJ6656" s="67">
        <v>0</v>
      </c>
      <c r="AK6656" s="69">
        <v>155000</v>
      </c>
    </row>
    <row r="6657" spans="30:37" ht="12.75" customHeight="1" x14ac:dyDescent="0.2">
      <c r="AD6657" s="63">
        <v>36796</v>
      </c>
      <c r="AE6657" s="64">
        <v>36861</v>
      </c>
      <c r="AF6657" s="68" t="s">
        <v>5494</v>
      </c>
      <c r="AG6657" s="66" t="s">
        <v>5531</v>
      </c>
      <c r="AH6657" s="74">
        <v>5.39</v>
      </c>
      <c r="AI6657" s="68" t="s">
        <v>2254</v>
      </c>
      <c r="AJ6657" s="67">
        <v>0</v>
      </c>
      <c r="AK6657" s="69">
        <v>155000</v>
      </c>
    </row>
    <row r="6658" spans="30:37" ht="12.75" customHeight="1" x14ac:dyDescent="0.2">
      <c r="AD6658" s="63">
        <v>36796</v>
      </c>
      <c r="AE6658" s="64">
        <v>36861</v>
      </c>
      <c r="AF6658" s="68" t="s">
        <v>5494</v>
      </c>
      <c r="AG6658" s="66" t="s">
        <v>5532</v>
      </c>
      <c r="AH6658" s="74">
        <v>5.3849999999999998</v>
      </c>
      <c r="AI6658" s="68" t="s">
        <v>2254</v>
      </c>
      <c r="AJ6658" s="67">
        <v>0</v>
      </c>
      <c r="AK6658" s="69">
        <v>155000</v>
      </c>
    </row>
    <row r="6659" spans="30:37" ht="12.75" customHeight="1" x14ac:dyDescent="0.2">
      <c r="AD6659" s="63">
        <v>36796</v>
      </c>
      <c r="AE6659" s="64">
        <v>36861</v>
      </c>
      <c r="AF6659" s="68" t="s">
        <v>5494</v>
      </c>
      <c r="AG6659" s="66" t="s">
        <v>5533</v>
      </c>
      <c r="AH6659" s="74">
        <v>5.4349999999999996</v>
      </c>
      <c r="AI6659" s="68" t="s">
        <v>2254</v>
      </c>
      <c r="AJ6659" s="67">
        <v>0</v>
      </c>
      <c r="AK6659" s="69">
        <v>155000</v>
      </c>
    </row>
    <row r="6660" spans="30:37" ht="12.75" customHeight="1" x14ac:dyDescent="0.2">
      <c r="AD6660" s="63">
        <v>36797</v>
      </c>
      <c r="AE6660" s="64">
        <v>36861</v>
      </c>
      <c r="AF6660" s="68" t="s">
        <v>2998</v>
      </c>
      <c r="AG6660" s="66" t="s">
        <v>3030</v>
      </c>
      <c r="AH6660" s="74">
        <v>5.3</v>
      </c>
      <c r="AI6660" s="68" t="s">
        <v>2254</v>
      </c>
      <c r="AJ6660" s="67">
        <v>0</v>
      </c>
      <c r="AK6660" s="69">
        <v>77500</v>
      </c>
    </row>
    <row r="6661" spans="30:37" ht="12.75" customHeight="1" x14ac:dyDescent="0.2">
      <c r="AD6661" s="63">
        <v>36797</v>
      </c>
      <c r="AE6661" s="64">
        <v>36861</v>
      </c>
      <c r="AF6661" s="68" t="s">
        <v>2998</v>
      </c>
      <c r="AG6661" s="66" t="s">
        <v>3049</v>
      </c>
      <c r="AH6661" s="74">
        <v>5.33</v>
      </c>
      <c r="AI6661" s="68" t="s">
        <v>2254</v>
      </c>
      <c r="AJ6661" s="67">
        <v>0</v>
      </c>
      <c r="AK6661" s="69">
        <v>155000</v>
      </c>
    </row>
    <row r="6662" spans="30:37" ht="12.75" customHeight="1" x14ac:dyDescent="0.2">
      <c r="AD6662" s="63">
        <v>36797</v>
      </c>
      <c r="AE6662" s="64">
        <v>36861</v>
      </c>
      <c r="AF6662" s="68" t="s">
        <v>2998</v>
      </c>
      <c r="AG6662" s="66" t="s">
        <v>3050</v>
      </c>
      <c r="AH6662" s="74">
        <v>5.34</v>
      </c>
      <c r="AI6662" s="68" t="s">
        <v>2254</v>
      </c>
      <c r="AJ6662" s="67">
        <v>0</v>
      </c>
      <c r="AK6662" s="69">
        <v>155000</v>
      </c>
    </row>
    <row r="6663" spans="30:37" ht="12.75" customHeight="1" x14ac:dyDescent="0.2">
      <c r="AD6663" s="63">
        <v>36797</v>
      </c>
      <c r="AE6663" s="64">
        <v>36861</v>
      </c>
      <c r="AF6663" s="68" t="s">
        <v>2998</v>
      </c>
      <c r="AG6663" s="66" t="s">
        <v>3051</v>
      </c>
      <c r="AH6663" s="74">
        <v>5.3449999999999998</v>
      </c>
      <c r="AI6663" s="68" t="s">
        <v>2254</v>
      </c>
      <c r="AJ6663" s="67">
        <v>0</v>
      </c>
      <c r="AK6663" s="69">
        <v>155000</v>
      </c>
    </row>
    <row r="6664" spans="30:37" ht="12.75" customHeight="1" x14ac:dyDescent="0.2">
      <c r="AD6664" s="63">
        <v>36797</v>
      </c>
      <c r="AE6664" s="64">
        <v>36861</v>
      </c>
      <c r="AF6664" s="68" t="s">
        <v>2998</v>
      </c>
      <c r="AG6664" s="66" t="s">
        <v>3052</v>
      </c>
      <c r="AH6664" s="74">
        <v>5.28</v>
      </c>
      <c r="AI6664" s="68" t="s">
        <v>2254</v>
      </c>
      <c r="AJ6664" s="67">
        <v>0</v>
      </c>
      <c r="AK6664" s="69">
        <v>232500</v>
      </c>
    </row>
    <row r="6665" spans="30:37" ht="12.75" customHeight="1" x14ac:dyDescent="0.2">
      <c r="AD6665" s="63">
        <v>36798</v>
      </c>
      <c r="AE6665" s="64">
        <v>36861</v>
      </c>
      <c r="AF6665" s="68" t="s">
        <v>1637</v>
      </c>
      <c r="AG6665" s="66" t="s">
        <v>1667</v>
      </c>
      <c r="AH6665" s="74">
        <v>5.0750000000000002</v>
      </c>
      <c r="AI6665" s="68" t="s">
        <v>2254</v>
      </c>
      <c r="AJ6665" s="67">
        <v>0</v>
      </c>
      <c r="AK6665" s="69">
        <v>155000</v>
      </c>
    </row>
    <row r="6666" spans="30:37" ht="12.75" customHeight="1" x14ac:dyDescent="0.2">
      <c r="AD6666" s="63">
        <v>36798</v>
      </c>
      <c r="AE6666" s="64">
        <v>36861</v>
      </c>
      <c r="AF6666" s="68" t="s">
        <v>1637</v>
      </c>
      <c r="AG6666" s="66" t="s">
        <v>1668</v>
      </c>
      <c r="AH6666" s="74">
        <v>5.0949999999999998</v>
      </c>
      <c r="AI6666" s="68" t="s">
        <v>2254</v>
      </c>
      <c r="AJ6666" s="67">
        <v>0</v>
      </c>
      <c r="AK6666" s="69">
        <v>155000</v>
      </c>
    </row>
    <row r="6667" spans="30:37" ht="12.75" customHeight="1" x14ac:dyDescent="0.2">
      <c r="AD6667" s="63">
        <v>36803</v>
      </c>
      <c r="AE6667" s="64">
        <v>36861</v>
      </c>
      <c r="AF6667" s="68" t="s">
        <v>3269</v>
      </c>
      <c r="AG6667" s="66" t="s">
        <v>3273</v>
      </c>
      <c r="AH6667" s="74">
        <v>5.1050000000000004</v>
      </c>
      <c r="AI6667" s="68" t="s">
        <v>2254</v>
      </c>
      <c r="AJ6667" s="67">
        <v>0</v>
      </c>
      <c r="AK6667" s="69">
        <v>-155000</v>
      </c>
    </row>
    <row r="6668" spans="30:37" ht="12.75" customHeight="1" x14ac:dyDescent="0.2">
      <c r="AD6668" s="63">
        <v>36803</v>
      </c>
      <c r="AE6668" s="64">
        <v>36861</v>
      </c>
      <c r="AF6668" s="68" t="s">
        <v>3269</v>
      </c>
      <c r="AG6668" s="66" t="s">
        <v>3274</v>
      </c>
      <c r="AH6668" s="74">
        <v>5.125</v>
      </c>
      <c r="AI6668" s="68" t="s">
        <v>2254</v>
      </c>
      <c r="AJ6668" s="67">
        <v>0</v>
      </c>
      <c r="AK6668" s="69">
        <v>-155000</v>
      </c>
    </row>
    <row r="6669" spans="30:37" ht="12.75" customHeight="1" x14ac:dyDescent="0.2">
      <c r="AD6669" s="63">
        <v>36804</v>
      </c>
      <c r="AE6669" s="64">
        <v>36861</v>
      </c>
      <c r="AF6669" s="68" t="s">
        <v>1740</v>
      </c>
      <c r="AG6669" s="66" t="s">
        <v>4584</v>
      </c>
      <c r="AH6669" s="74">
        <v>5.2450000000000001</v>
      </c>
      <c r="AI6669" s="68" t="s">
        <v>2254</v>
      </c>
      <c r="AJ6669" s="67">
        <v>0</v>
      </c>
      <c r="AK6669" s="69">
        <v>930000</v>
      </c>
    </row>
    <row r="6670" spans="30:37" ht="12.75" customHeight="1" x14ac:dyDescent="0.2">
      <c r="AD6670" s="63">
        <v>36804</v>
      </c>
      <c r="AE6670" s="64">
        <v>36861</v>
      </c>
      <c r="AF6670" s="68" t="s">
        <v>1740</v>
      </c>
      <c r="AG6670" s="66" t="s">
        <v>4581</v>
      </c>
      <c r="AH6670" s="74">
        <v>5.24</v>
      </c>
      <c r="AI6670" s="68" t="s">
        <v>2254</v>
      </c>
      <c r="AJ6670" s="67">
        <v>0</v>
      </c>
      <c r="AK6670" s="69">
        <v>620000</v>
      </c>
    </row>
    <row r="6671" spans="30:37" ht="12.75" customHeight="1" x14ac:dyDescent="0.2">
      <c r="AD6671" s="63">
        <v>36804</v>
      </c>
      <c r="AE6671" s="64">
        <v>36861</v>
      </c>
      <c r="AF6671" s="68" t="s">
        <v>1740</v>
      </c>
      <c r="AG6671" s="66" t="s">
        <v>4583</v>
      </c>
      <c r="AH6671" s="74">
        <v>5.28</v>
      </c>
      <c r="AI6671" s="68" t="s">
        <v>2254</v>
      </c>
      <c r="AJ6671" s="67">
        <v>0</v>
      </c>
      <c r="AK6671" s="69">
        <v>620000</v>
      </c>
    </row>
    <row r="6672" spans="30:37" ht="12.75" customHeight="1" x14ac:dyDescent="0.2">
      <c r="AD6672" s="63">
        <v>36804</v>
      </c>
      <c r="AE6672" s="64">
        <v>36861</v>
      </c>
      <c r="AF6672" s="68" t="s">
        <v>1740</v>
      </c>
      <c r="AG6672" s="66" t="s">
        <v>4582</v>
      </c>
      <c r="AH6672" s="74">
        <v>5.2750000000000004</v>
      </c>
      <c r="AI6672" s="68" t="s">
        <v>2254</v>
      </c>
      <c r="AJ6672" s="67">
        <v>0</v>
      </c>
      <c r="AK6672" s="69">
        <v>620000</v>
      </c>
    </row>
    <row r="6673" spans="30:37" ht="12.75" customHeight="1" x14ac:dyDescent="0.2">
      <c r="AD6673" s="63">
        <v>36804</v>
      </c>
      <c r="AE6673" s="64">
        <v>36861</v>
      </c>
      <c r="AF6673" s="68" t="s">
        <v>1740</v>
      </c>
      <c r="AG6673" s="66" t="s">
        <v>3139</v>
      </c>
      <c r="AH6673" s="74">
        <v>5.31</v>
      </c>
      <c r="AI6673" s="68" t="s">
        <v>2254</v>
      </c>
      <c r="AJ6673" s="67">
        <v>0</v>
      </c>
      <c r="AK6673" s="69">
        <v>-620000</v>
      </c>
    </row>
    <row r="6674" spans="30:37" ht="12.75" customHeight="1" x14ac:dyDescent="0.2">
      <c r="AD6674" s="63">
        <v>36804</v>
      </c>
      <c r="AE6674" s="64">
        <v>36861</v>
      </c>
      <c r="AF6674" s="68" t="s">
        <v>1740</v>
      </c>
      <c r="AG6674" s="66" t="s">
        <v>1767</v>
      </c>
      <c r="AH6674" s="74">
        <v>5.05</v>
      </c>
      <c r="AI6674" s="68" t="s">
        <v>2254</v>
      </c>
      <c r="AJ6674" s="67">
        <v>0</v>
      </c>
      <c r="AK6674" s="69">
        <v>155000</v>
      </c>
    </row>
    <row r="6675" spans="30:37" ht="12.75" customHeight="1" x14ac:dyDescent="0.2">
      <c r="AD6675" s="63">
        <v>36804</v>
      </c>
      <c r="AE6675" s="64">
        <v>36861</v>
      </c>
      <c r="AF6675" s="68" t="s">
        <v>1740</v>
      </c>
      <c r="AG6675" s="66" t="s">
        <v>1768</v>
      </c>
      <c r="AH6675" s="74">
        <v>5.18</v>
      </c>
      <c r="AI6675" s="68" t="s">
        <v>2254</v>
      </c>
      <c r="AJ6675" s="67">
        <v>0</v>
      </c>
      <c r="AK6675" s="69">
        <v>-155000</v>
      </c>
    </row>
    <row r="6676" spans="30:37" ht="12.75" customHeight="1" x14ac:dyDescent="0.2">
      <c r="AD6676" s="63">
        <v>36804</v>
      </c>
      <c r="AE6676" s="64">
        <v>36861</v>
      </c>
      <c r="AF6676" s="68" t="s">
        <v>1740</v>
      </c>
      <c r="AG6676" s="66" t="s">
        <v>1769</v>
      </c>
      <c r="AH6676" s="74">
        <v>5.2249999999999996</v>
      </c>
      <c r="AI6676" s="68" t="s">
        <v>2254</v>
      </c>
      <c r="AJ6676" s="67">
        <v>0</v>
      </c>
      <c r="AK6676" s="69">
        <v>155000</v>
      </c>
    </row>
    <row r="6677" spans="30:37" ht="12.75" customHeight="1" x14ac:dyDescent="0.2">
      <c r="AD6677" s="63">
        <v>36804</v>
      </c>
      <c r="AE6677" s="64">
        <v>36861</v>
      </c>
      <c r="AF6677" s="68" t="s">
        <v>1740</v>
      </c>
      <c r="AG6677" s="66" t="s">
        <v>1770</v>
      </c>
      <c r="AH6677" s="74">
        <v>5.24</v>
      </c>
      <c r="AI6677" s="68" t="s">
        <v>2254</v>
      </c>
      <c r="AJ6677" s="67">
        <v>0</v>
      </c>
      <c r="AK6677" s="69">
        <v>155000</v>
      </c>
    </row>
    <row r="6678" spans="30:37" ht="12.75" customHeight="1" x14ac:dyDescent="0.2">
      <c r="AD6678" s="63">
        <v>36805</v>
      </c>
      <c r="AE6678" s="64">
        <v>36861</v>
      </c>
      <c r="AF6678" s="68" t="s">
        <v>1553</v>
      </c>
      <c r="AG6678" s="66" t="s">
        <v>1621</v>
      </c>
      <c r="AH6678" s="74">
        <v>5.0650000000000004</v>
      </c>
      <c r="AI6678" s="68" t="s">
        <v>2254</v>
      </c>
      <c r="AJ6678" s="67">
        <v>0</v>
      </c>
      <c r="AK6678" s="69">
        <v>-155000</v>
      </c>
    </row>
    <row r="6679" spans="30:37" ht="12.75" customHeight="1" x14ac:dyDescent="0.2">
      <c r="AD6679" s="63">
        <v>36805</v>
      </c>
      <c r="AE6679" s="64">
        <v>36861</v>
      </c>
      <c r="AF6679" s="68" t="s">
        <v>1553</v>
      </c>
      <c r="AG6679" s="66" t="s">
        <v>1622</v>
      </c>
      <c r="AH6679" s="74">
        <v>5.0650000000000004</v>
      </c>
      <c r="AI6679" s="68" t="s">
        <v>2254</v>
      </c>
      <c r="AJ6679" s="67">
        <v>0</v>
      </c>
      <c r="AK6679" s="69">
        <v>-155000</v>
      </c>
    </row>
    <row r="6680" spans="30:37" ht="12.75" customHeight="1" x14ac:dyDescent="0.2">
      <c r="AD6680" s="63">
        <v>36808</v>
      </c>
      <c r="AE6680" s="64">
        <v>36861</v>
      </c>
      <c r="AF6680" s="68" t="s">
        <v>64</v>
      </c>
      <c r="AG6680" s="66" t="s">
        <v>65</v>
      </c>
      <c r="AH6680" s="74">
        <v>5.2474999999999996</v>
      </c>
      <c r="AI6680" s="68" t="s">
        <v>2254</v>
      </c>
      <c r="AJ6680" s="67">
        <v>0</v>
      </c>
      <c r="AK6680" s="69">
        <v>-620000</v>
      </c>
    </row>
    <row r="6681" spans="30:37" ht="12.75" customHeight="1" x14ac:dyDescent="0.2">
      <c r="AD6681" s="63">
        <v>36808</v>
      </c>
      <c r="AE6681" s="64">
        <v>36861</v>
      </c>
      <c r="AF6681" s="68" t="s">
        <v>64</v>
      </c>
      <c r="AG6681" s="66" t="s">
        <v>66</v>
      </c>
      <c r="AH6681" s="74">
        <v>5.2374999999999998</v>
      </c>
      <c r="AI6681" s="68" t="s">
        <v>2254</v>
      </c>
      <c r="AJ6681" s="67">
        <v>0</v>
      </c>
      <c r="AK6681" s="69">
        <v>-465000</v>
      </c>
    </row>
    <row r="6682" spans="30:37" ht="12.75" customHeight="1" x14ac:dyDescent="0.2">
      <c r="AD6682" s="63">
        <v>36808</v>
      </c>
      <c r="AE6682" s="64">
        <v>36861</v>
      </c>
      <c r="AF6682" s="68" t="s">
        <v>64</v>
      </c>
      <c r="AG6682" s="66" t="s">
        <v>67</v>
      </c>
      <c r="AH6682" s="74">
        <v>5.23</v>
      </c>
      <c r="AI6682" s="68" t="s">
        <v>2254</v>
      </c>
      <c r="AJ6682" s="67">
        <v>0</v>
      </c>
      <c r="AK6682" s="69">
        <v>-620000</v>
      </c>
    </row>
    <row r="6683" spans="30:37" ht="12.75" customHeight="1" x14ac:dyDescent="0.2">
      <c r="AD6683" s="63">
        <v>36808</v>
      </c>
      <c r="AE6683" s="64">
        <v>36861</v>
      </c>
      <c r="AF6683" s="68" t="s">
        <v>64</v>
      </c>
      <c r="AG6683" s="66" t="s">
        <v>68</v>
      </c>
      <c r="AH6683" s="74">
        <v>5.23</v>
      </c>
      <c r="AI6683" s="68" t="s">
        <v>2254</v>
      </c>
      <c r="AJ6683" s="67">
        <v>0</v>
      </c>
      <c r="AK6683" s="69">
        <v>-155000</v>
      </c>
    </row>
    <row r="6684" spans="30:37" ht="12.75" customHeight="1" x14ac:dyDescent="0.2">
      <c r="AD6684" s="63">
        <v>36809</v>
      </c>
      <c r="AE6684" s="64">
        <v>36861</v>
      </c>
      <c r="AF6684" s="68" t="s">
        <v>4286</v>
      </c>
      <c r="AG6684" s="66" t="s">
        <v>4287</v>
      </c>
      <c r="AH6684" s="74">
        <v>5.2374999999999998</v>
      </c>
      <c r="AI6684" s="68" t="s">
        <v>2254</v>
      </c>
      <c r="AJ6684" s="67">
        <v>0</v>
      </c>
      <c r="AK6684" s="69">
        <v>-500000</v>
      </c>
    </row>
    <row r="6685" spans="30:37" ht="12.75" customHeight="1" x14ac:dyDescent="0.2">
      <c r="AD6685" s="63">
        <v>36809</v>
      </c>
      <c r="AE6685" s="64">
        <v>36861</v>
      </c>
      <c r="AF6685" s="68" t="s">
        <v>4286</v>
      </c>
      <c r="AG6685" s="66" t="s">
        <v>4287</v>
      </c>
      <c r="AH6685" s="74">
        <v>5.25</v>
      </c>
      <c r="AI6685" s="68" t="s">
        <v>2254</v>
      </c>
      <c r="AJ6685" s="67">
        <v>0</v>
      </c>
      <c r="AK6685" s="69">
        <v>-500000</v>
      </c>
    </row>
    <row r="6686" spans="30:37" ht="12.75" customHeight="1" x14ac:dyDescent="0.2">
      <c r="AD6686" s="63">
        <v>36809</v>
      </c>
      <c r="AE6686" s="64">
        <v>36861</v>
      </c>
      <c r="AF6686" s="68" t="s">
        <v>4286</v>
      </c>
      <c r="AG6686" s="66" t="s">
        <v>4288</v>
      </c>
      <c r="AH6686" s="74">
        <v>5.2249999999999996</v>
      </c>
      <c r="AI6686" s="68" t="s">
        <v>2254</v>
      </c>
      <c r="AJ6686" s="67">
        <v>0</v>
      </c>
      <c r="AK6686" s="69">
        <v>620000</v>
      </c>
    </row>
    <row r="6687" spans="30:37" ht="12.75" customHeight="1" x14ac:dyDescent="0.2">
      <c r="AD6687" s="63">
        <v>36809</v>
      </c>
      <c r="AE6687" s="64">
        <v>36861</v>
      </c>
      <c r="AF6687" s="68" t="s">
        <v>4286</v>
      </c>
      <c r="AG6687" s="66" t="s">
        <v>4324</v>
      </c>
      <c r="AH6687" s="74">
        <v>5.2225000000000001</v>
      </c>
      <c r="AI6687" s="68" t="s">
        <v>2254</v>
      </c>
      <c r="AJ6687" s="67">
        <v>0</v>
      </c>
      <c r="AK6687" s="69">
        <v>310000</v>
      </c>
    </row>
    <row r="6688" spans="30:37" ht="12.75" customHeight="1" x14ac:dyDescent="0.2">
      <c r="AD6688" s="63">
        <v>36809</v>
      </c>
      <c r="AE6688" s="64">
        <v>36861</v>
      </c>
      <c r="AF6688" s="68" t="s">
        <v>4286</v>
      </c>
      <c r="AG6688" s="66" t="s">
        <v>4325</v>
      </c>
      <c r="AH6688" s="74">
        <v>5.2424999999999997</v>
      </c>
      <c r="AI6688" s="68" t="s">
        <v>2254</v>
      </c>
      <c r="AJ6688" s="67">
        <v>0</v>
      </c>
      <c r="AK6688" s="69">
        <v>-310000</v>
      </c>
    </row>
    <row r="6689" spans="30:37" ht="12.75" customHeight="1" x14ac:dyDescent="0.2">
      <c r="AD6689" s="63">
        <v>36809</v>
      </c>
      <c r="AE6689" s="64">
        <v>36861</v>
      </c>
      <c r="AF6689" s="68" t="s">
        <v>4286</v>
      </c>
      <c r="AG6689" s="66" t="s">
        <v>4326</v>
      </c>
      <c r="AH6689" s="74">
        <v>5.2275</v>
      </c>
      <c r="AI6689" s="68" t="s">
        <v>2254</v>
      </c>
      <c r="AJ6689" s="67">
        <v>0</v>
      </c>
      <c r="AK6689" s="69">
        <v>-620000</v>
      </c>
    </row>
    <row r="6690" spans="30:37" ht="12.75" customHeight="1" x14ac:dyDescent="0.2">
      <c r="AD6690" s="63">
        <v>36809</v>
      </c>
      <c r="AE6690" s="64">
        <v>36861</v>
      </c>
      <c r="AF6690" s="68" t="s">
        <v>4286</v>
      </c>
      <c r="AG6690" s="66" t="s">
        <v>4327</v>
      </c>
      <c r="AH6690" s="74">
        <v>5.2474999999999996</v>
      </c>
      <c r="AI6690" s="68" t="s">
        <v>2254</v>
      </c>
      <c r="AJ6690" s="67">
        <v>0</v>
      </c>
      <c r="AK6690" s="69">
        <v>-465000</v>
      </c>
    </row>
    <row r="6691" spans="30:37" ht="12.75" customHeight="1" x14ac:dyDescent="0.2">
      <c r="AD6691" s="63">
        <v>36810</v>
      </c>
      <c r="AE6691" s="64">
        <v>36861</v>
      </c>
      <c r="AF6691" s="68" t="s">
        <v>2714</v>
      </c>
      <c r="AG6691" s="66" t="s">
        <v>2715</v>
      </c>
      <c r="AH6691" s="74">
        <v>5.5549999999999997</v>
      </c>
      <c r="AI6691" s="68" t="s">
        <v>2254</v>
      </c>
      <c r="AJ6691" s="67">
        <v>0</v>
      </c>
      <c r="AK6691" s="69">
        <v>-620000</v>
      </c>
    </row>
    <row r="6692" spans="30:37" ht="12.75" customHeight="1" x14ac:dyDescent="0.2">
      <c r="AD6692" s="63">
        <v>36810</v>
      </c>
      <c r="AE6692" s="64">
        <v>36861</v>
      </c>
      <c r="AF6692" s="68" t="s">
        <v>2714</v>
      </c>
      <c r="AG6692" s="66" t="s">
        <v>2716</v>
      </c>
      <c r="AH6692" s="74">
        <v>5.57</v>
      </c>
      <c r="AI6692" s="68" t="s">
        <v>2254</v>
      </c>
      <c r="AJ6692" s="67">
        <v>0</v>
      </c>
      <c r="AK6692" s="69">
        <v>-620000</v>
      </c>
    </row>
    <row r="6693" spans="30:37" ht="12.75" customHeight="1" x14ac:dyDescent="0.2">
      <c r="AD6693" s="63">
        <v>36810</v>
      </c>
      <c r="AE6693" s="64">
        <v>36861</v>
      </c>
      <c r="AF6693" s="68" t="s">
        <v>2714</v>
      </c>
      <c r="AG6693" s="66" t="s">
        <v>2717</v>
      </c>
      <c r="AH6693" s="74">
        <v>5.5449999999999999</v>
      </c>
      <c r="AI6693" s="68" t="s">
        <v>2254</v>
      </c>
      <c r="AJ6693" s="67">
        <v>0</v>
      </c>
      <c r="AK6693" s="69">
        <v>-465000</v>
      </c>
    </row>
    <row r="6694" spans="30:37" ht="12.75" customHeight="1" x14ac:dyDescent="0.2">
      <c r="AD6694" s="63">
        <v>36810</v>
      </c>
      <c r="AE6694" s="64">
        <v>36861</v>
      </c>
      <c r="AF6694" s="68" t="s">
        <v>2714</v>
      </c>
      <c r="AG6694" s="66" t="s">
        <v>2718</v>
      </c>
      <c r="AH6694" s="74">
        <v>5.54</v>
      </c>
      <c r="AI6694" s="68" t="s">
        <v>2254</v>
      </c>
      <c r="AJ6694" s="67">
        <v>0</v>
      </c>
      <c r="AK6694" s="69">
        <v>-310000</v>
      </c>
    </row>
    <row r="6695" spans="30:37" ht="12.75" customHeight="1" x14ac:dyDescent="0.2">
      <c r="AD6695" s="63">
        <v>36810</v>
      </c>
      <c r="AE6695" s="64">
        <v>36861</v>
      </c>
      <c r="AF6695" s="68" t="s">
        <v>2714</v>
      </c>
      <c r="AG6695" s="66" t="s">
        <v>2719</v>
      </c>
      <c r="AH6695" s="74">
        <v>5.51</v>
      </c>
      <c r="AI6695" s="68" t="s">
        <v>2254</v>
      </c>
      <c r="AJ6695" s="67">
        <v>0</v>
      </c>
      <c r="AK6695" s="69">
        <v>620000</v>
      </c>
    </row>
    <row r="6696" spans="30:37" ht="12.75" customHeight="1" x14ac:dyDescent="0.2">
      <c r="AD6696" s="63">
        <v>36810</v>
      </c>
      <c r="AE6696" s="64">
        <v>36861</v>
      </c>
      <c r="AF6696" s="68" t="s">
        <v>2714</v>
      </c>
      <c r="AG6696" s="66" t="s">
        <v>2720</v>
      </c>
      <c r="AH6696" s="74">
        <v>5.48</v>
      </c>
      <c r="AI6696" s="68" t="s">
        <v>2254</v>
      </c>
      <c r="AJ6696" s="67">
        <v>0</v>
      </c>
      <c r="AK6696" s="69">
        <v>620000</v>
      </c>
    </row>
    <row r="6697" spans="30:37" ht="12.75" customHeight="1" x14ac:dyDescent="0.2">
      <c r="AD6697" s="63">
        <v>36810</v>
      </c>
      <c r="AE6697" s="64">
        <v>36861</v>
      </c>
      <c r="AF6697" s="68" t="s">
        <v>2714</v>
      </c>
      <c r="AG6697" s="66" t="s">
        <v>2721</v>
      </c>
      <c r="AH6697" s="74">
        <v>5.4649999999999999</v>
      </c>
      <c r="AI6697" s="68" t="s">
        <v>2254</v>
      </c>
      <c r="AJ6697" s="67">
        <v>0</v>
      </c>
      <c r="AK6697" s="69">
        <v>620000</v>
      </c>
    </row>
    <row r="6698" spans="30:37" ht="12.75" customHeight="1" x14ac:dyDescent="0.2">
      <c r="AD6698" s="63">
        <v>36810</v>
      </c>
      <c r="AE6698" s="64">
        <v>36861</v>
      </c>
      <c r="AF6698" s="68" t="s">
        <v>2714</v>
      </c>
      <c r="AG6698" s="66" t="s">
        <v>2722</v>
      </c>
      <c r="AH6698" s="74">
        <v>5.3550000000000004</v>
      </c>
      <c r="AI6698" s="68" t="s">
        <v>2254</v>
      </c>
      <c r="AJ6698" s="67">
        <v>0</v>
      </c>
      <c r="AK6698" s="69">
        <v>-155000</v>
      </c>
    </row>
    <row r="6699" spans="30:37" ht="12.75" customHeight="1" x14ac:dyDescent="0.2">
      <c r="AD6699" s="63">
        <v>36810</v>
      </c>
      <c r="AE6699" s="64">
        <v>36861</v>
      </c>
      <c r="AF6699" s="68" t="s">
        <v>2714</v>
      </c>
      <c r="AG6699" s="66" t="s">
        <v>2723</v>
      </c>
      <c r="AH6699" s="74">
        <v>5.3449999999999998</v>
      </c>
      <c r="AI6699" s="68" t="s">
        <v>2254</v>
      </c>
      <c r="AJ6699" s="67">
        <v>0</v>
      </c>
      <c r="AK6699" s="69">
        <v>-465000</v>
      </c>
    </row>
    <row r="6700" spans="30:37" ht="12.75" customHeight="1" x14ac:dyDescent="0.2">
      <c r="AD6700" s="63">
        <v>36810</v>
      </c>
      <c r="AE6700" s="64">
        <v>36861</v>
      </c>
      <c r="AF6700" s="68" t="s">
        <v>2714</v>
      </c>
      <c r="AG6700" s="66" t="s">
        <v>2724</v>
      </c>
      <c r="AH6700" s="74">
        <v>5.35</v>
      </c>
      <c r="AI6700" s="68" t="s">
        <v>2254</v>
      </c>
      <c r="AJ6700" s="67">
        <v>0</v>
      </c>
      <c r="AK6700" s="69">
        <v>-620000</v>
      </c>
    </row>
    <row r="6701" spans="30:37" ht="12.75" customHeight="1" x14ac:dyDescent="0.2">
      <c r="AD6701" s="63">
        <v>36810</v>
      </c>
      <c r="AE6701" s="64">
        <v>36861</v>
      </c>
      <c r="AF6701" s="68" t="s">
        <v>2714</v>
      </c>
      <c r="AG6701" s="66" t="s">
        <v>2725</v>
      </c>
      <c r="AH6701" s="74">
        <v>5.31</v>
      </c>
      <c r="AI6701" s="68" t="s">
        <v>2254</v>
      </c>
      <c r="AJ6701" s="67">
        <v>0</v>
      </c>
      <c r="AK6701" s="69">
        <v>-465000</v>
      </c>
    </row>
    <row r="6702" spans="30:37" ht="12.75" customHeight="1" x14ac:dyDescent="0.2">
      <c r="AD6702" s="63">
        <v>36810</v>
      </c>
      <c r="AE6702" s="64">
        <v>36861</v>
      </c>
      <c r="AF6702" s="68" t="s">
        <v>2714</v>
      </c>
      <c r="AG6702" s="66" t="s">
        <v>2726</v>
      </c>
      <c r="AH6702" s="74">
        <v>5.3049999999999997</v>
      </c>
      <c r="AI6702" s="68" t="s">
        <v>2254</v>
      </c>
      <c r="AJ6702" s="67">
        <v>0</v>
      </c>
      <c r="AK6702" s="69">
        <v>-465000</v>
      </c>
    </row>
    <row r="6703" spans="30:37" ht="12.75" customHeight="1" x14ac:dyDescent="0.2">
      <c r="AD6703" s="63">
        <v>36810</v>
      </c>
      <c r="AE6703" s="64">
        <v>36861</v>
      </c>
      <c r="AF6703" s="68" t="s">
        <v>2714</v>
      </c>
      <c r="AG6703" s="66" t="s">
        <v>2727</v>
      </c>
      <c r="AH6703" s="74">
        <v>5.2949999999999999</v>
      </c>
      <c r="AI6703" s="68" t="s">
        <v>2254</v>
      </c>
      <c r="AJ6703" s="67">
        <v>0</v>
      </c>
      <c r="AK6703" s="69">
        <v>-620000</v>
      </c>
    </row>
    <row r="6704" spans="30:37" ht="12.75" customHeight="1" x14ac:dyDescent="0.2">
      <c r="AD6704" s="63">
        <v>36810</v>
      </c>
      <c r="AE6704" s="64">
        <v>36861</v>
      </c>
      <c r="AF6704" s="68" t="s">
        <v>2714</v>
      </c>
      <c r="AG6704" s="66" t="s">
        <v>2728</v>
      </c>
      <c r="AH6704" s="74">
        <v>5.2850000000000001</v>
      </c>
      <c r="AI6704" s="68" t="s">
        <v>2254</v>
      </c>
      <c r="AJ6704" s="67">
        <v>0</v>
      </c>
      <c r="AK6704" s="69">
        <v>-155000</v>
      </c>
    </row>
    <row r="6705" spans="30:37" ht="12.75" customHeight="1" x14ac:dyDescent="0.2">
      <c r="AD6705" s="63">
        <v>36810</v>
      </c>
      <c r="AE6705" s="64">
        <v>36861</v>
      </c>
      <c r="AF6705" s="68" t="s">
        <v>2714</v>
      </c>
      <c r="AG6705" s="66" t="s">
        <v>2729</v>
      </c>
      <c r="AH6705" s="74">
        <v>5.2850000000000001</v>
      </c>
      <c r="AI6705" s="68" t="s">
        <v>2254</v>
      </c>
      <c r="AJ6705" s="67">
        <v>0</v>
      </c>
      <c r="AK6705" s="69">
        <v>-465000</v>
      </c>
    </row>
    <row r="6706" spans="30:37" ht="12.75" customHeight="1" x14ac:dyDescent="0.2">
      <c r="AD6706" s="63">
        <v>36811</v>
      </c>
      <c r="AE6706" s="64">
        <v>36861</v>
      </c>
      <c r="AF6706" s="68" t="s">
        <v>1118</v>
      </c>
      <c r="AG6706" s="66" t="s">
        <v>1288</v>
      </c>
      <c r="AH6706" s="74">
        <v>5.7450000000000001</v>
      </c>
      <c r="AI6706" s="68" t="s">
        <v>2254</v>
      </c>
      <c r="AJ6706" s="67">
        <v>0</v>
      </c>
      <c r="AK6706" s="69">
        <v>-465000</v>
      </c>
    </row>
    <row r="6707" spans="30:37" ht="12.75" customHeight="1" x14ac:dyDescent="0.2">
      <c r="AD6707" s="63">
        <v>36811</v>
      </c>
      <c r="AE6707" s="64">
        <v>36861</v>
      </c>
      <c r="AF6707" s="68" t="s">
        <v>1118</v>
      </c>
      <c r="AG6707" s="66" t="s">
        <v>1289</v>
      </c>
      <c r="AH6707" s="74">
        <v>5.71</v>
      </c>
      <c r="AI6707" s="68" t="s">
        <v>2254</v>
      </c>
      <c r="AJ6707" s="67">
        <v>0</v>
      </c>
      <c r="AK6707" s="69">
        <v>465000</v>
      </c>
    </row>
    <row r="6708" spans="30:37" ht="12.75" customHeight="1" x14ac:dyDescent="0.2">
      <c r="AD6708" s="63">
        <v>36811</v>
      </c>
      <c r="AE6708" s="64">
        <v>36861</v>
      </c>
      <c r="AF6708" s="68" t="s">
        <v>1118</v>
      </c>
      <c r="AG6708" s="66" t="s">
        <v>1290</v>
      </c>
      <c r="AH6708" s="74">
        <v>5.7249999999999996</v>
      </c>
      <c r="AI6708" s="68" t="s">
        <v>2254</v>
      </c>
      <c r="AJ6708" s="67">
        <v>0</v>
      </c>
      <c r="AK6708" s="69">
        <v>465000</v>
      </c>
    </row>
    <row r="6709" spans="30:37" ht="12.75" customHeight="1" x14ac:dyDescent="0.2">
      <c r="AD6709" s="63">
        <v>36811</v>
      </c>
      <c r="AE6709" s="64">
        <v>36861</v>
      </c>
      <c r="AF6709" s="68" t="s">
        <v>1118</v>
      </c>
      <c r="AG6709" s="66" t="s">
        <v>1291</v>
      </c>
      <c r="AH6709" s="74">
        <v>5.74</v>
      </c>
      <c r="AI6709" s="68" t="s">
        <v>2254</v>
      </c>
      <c r="AJ6709" s="67">
        <v>0</v>
      </c>
      <c r="AK6709" s="69">
        <v>465000</v>
      </c>
    </row>
    <row r="6710" spans="30:37" ht="12.75" customHeight="1" x14ac:dyDescent="0.2">
      <c r="AD6710" s="63">
        <v>36811</v>
      </c>
      <c r="AE6710" s="64">
        <v>36861</v>
      </c>
      <c r="AF6710" s="68" t="s">
        <v>1118</v>
      </c>
      <c r="AG6710" s="66" t="s">
        <v>1292</v>
      </c>
      <c r="AH6710" s="74">
        <v>5.7249999999999996</v>
      </c>
      <c r="AI6710" s="68" t="s">
        <v>2254</v>
      </c>
      <c r="AJ6710" s="67">
        <v>0</v>
      </c>
      <c r="AK6710" s="69">
        <v>310000</v>
      </c>
    </row>
    <row r="6711" spans="30:37" ht="12.75" customHeight="1" x14ac:dyDescent="0.2">
      <c r="AD6711" s="63">
        <v>36811</v>
      </c>
      <c r="AE6711" s="64">
        <v>36861</v>
      </c>
      <c r="AF6711" s="68" t="s">
        <v>1118</v>
      </c>
      <c r="AG6711" s="66" t="s">
        <v>1293</v>
      </c>
      <c r="AH6711" s="74">
        <v>5.7350000000000003</v>
      </c>
      <c r="AI6711" s="68" t="s">
        <v>2254</v>
      </c>
      <c r="AJ6711" s="67">
        <v>0</v>
      </c>
      <c r="AK6711" s="69">
        <v>-310000</v>
      </c>
    </row>
    <row r="6712" spans="30:37" ht="12.75" customHeight="1" x14ac:dyDescent="0.2">
      <c r="AD6712" s="63">
        <v>36811</v>
      </c>
      <c r="AE6712" s="64">
        <v>36861</v>
      </c>
      <c r="AF6712" s="68" t="s">
        <v>1118</v>
      </c>
      <c r="AG6712" s="66" t="s">
        <v>1294</v>
      </c>
      <c r="AH6712" s="74">
        <v>5.8</v>
      </c>
      <c r="AI6712" s="68" t="s">
        <v>2254</v>
      </c>
      <c r="AJ6712" s="67">
        <v>0</v>
      </c>
      <c r="AK6712" s="69">
        <v>-155000</v>
      </c>
    </row>
    <row r="6713" spans="30:37" ht="12.75" customHeight="1" x14ac:dyDescent="0.2">
      <c r="AD6713" s="63">
        <v>36811</v>
      </c>
      <c r="AE6713" s="64">
        <v>36861</v>
      </c>
      <c r="AF6713" s="68" t="s">
        <v>1118</v>
      </c>
      <c r="AG6713" s="66" t="s">
        <v>1295</v>
      </c>
      <c r="AH6713" s="74">
        <v>5.7750000000000004</v>
      </c>
      <c r="AI6713" s="68" t="s">
        <v>2254</v>
      </c>
      <c r="AJ6713" s="67">
        <v>0</v>
      </c>
      <c r="AK6713" s="69">
        <v>-465000</v>
      </c>
    </row>
    <row r="6714" spans="30:37" ht="12.75" customHeight="1" x14ac:dyDescent="0.2">
      <c r="AD6714" s="63">
        <v>36811</v>
      </c>
      <c r="AE6714" s="64">
        <v>36861</v>
      </c>
      <c r="AF6714" s="68" t="s">
        <v>1118</v>
      </c>
      <c r="AG6714" s="66" t="s">
        <v>1296</v>
      </c>
      <c r="AH6714" s="74">
        <v>5.76</v>
      </c>
      <c r="AI6714" s="68" t="s">
        <v>2254</v>
      </c>
      <c r="AJ6714" s="67">
        <v>0</v>
      </c>
      <c r="AK6714" s="69">
        <v>-155000</v>
      </c>
    </row>
    <row r="6715" spans="30:37" ht="12.75" customHeight="1" x14ac:dyDescent="0.2">
      <c r="AD6715" s="63">
        <v>36811</v>
      </c>
      <c r="AE6715" s="64">
        <v>36861</v>
      </c>
      <c r="AF6715" s="68" t="s">
        <v>1118</v>
      </c>
      <c r="AG6715" s="66" t="s">
        <v>1297</v>
      </c>
      <c r="AH6715" s="74">
        <v>5.8</v>
      </c>
      <c r="AI6715" s="68" t="s">
        <v>2254</v>
      </c>
      <c r="AJ6715" s="67">
        <v>0</v>
      </c>
      <c r="AK6715" s="69">
        <v>-465000</v>
      </c>
    </row>
    <row r="6716" spans="30:37" ht="12.75" customHeight="1" x14ac:dyDescent="0.2">
      <c r="AD6716" s="63">
        <v>36811</v>
      </c>
      <c r="AE6716" s="64">
        <v>36861</v>
      </c>
      <c r="AF6716" s="68" t="s">
        <v>1118</v>
      </c>
      <c r="AG6716" s="66" t="s">
        <v>1298</v>
      </c>
      <c r="AH6716" s="74">
        <v>5.83</v>
      </c>
      <c r="AI6716" s="68" t="s">
        <v>2254</v>
      </c>
      <c r="AJ6716" s="67">
        <v>0</v>
      </c>
      <c r="AK6716" s="69">
        <v>-465000</v>
      </c>
    </row>
    <row r="6717" spans="30:37" ht="12.75" customHeight="1" x14ac:dyDescent="0.2">
      <c r="AD6717" s="63">
        <v>36811</v>
      </c>
      <c r="AE6717" s="64">
        <v>36861</v>
      </c>
      <c r="AF6717" s="68" t="s">
        <v>1118</v>
      </c>
      <c r="AG6717" s="66" t="s">
        <v>1299</v>
      </c>
      <c r="AH6717" s="74">
        <v>5.67</v>
      </c>
      <c r="AI6717" s="68" t="s">
        <v>2254</v>
      </c>
      <c r="AJ6717" s="67">
        <v>0</v>
      </c>
      <c r="AK6717" s="69">
        <v>155000</v>
      </c>
    </row>
    <row r="6718" spans="30:37" ht="12.75" customHeight="1" x14ac:dyDescent="0.2">
      <c r="AD6718" s="63">
        <v>36811</v>
      </c>
      <c r="AE6718" s="64">
        <v>36861</v>
      </c>
      <c r="AF6718" s="68" t="s">
        <v>1118</v>
      </c>
      <c r="AG6718" s="66" t="s">
        <v>1300</v>
      </c>
      <c r="AH6718" s="74">
        <v>5.6449999999999996</v>
      </c>
      <c r="AI6718" s="68" t="s">
        <v>2254</v>
      </c>
      <c r="AJ6718" s="67">
        <v>0</v>
      </c>
      <c r="AK6718" s="69">
        <v>155000</v>
      </c>
    </row>
    <row r="6719" spans="30:37" ht="12.75" customHeight="1" x14ac:dyDescent="0.2">
      <c r="AD6719" s="63">
        <v>36811</v>
      </c>
      <c r="AE6719" s="64">
        <v>36861</v>
      </c>
      <c r="AF6719" s="68" t="s">
        <v>1118</v>
      </c>
      <c r="AG6719" s="66" t="s">
        <v>1270</v>
      </c>
      <c r="AH6719" s="74">
        <v>5.5650000000000004</v>
      </c>
      <c r="AI6719" s="68" t="s">
        <v>2254</v>
      </c>
      <c r="AJ6719" s="67">
        <v>0</v>
      </c>
      <c r="AK6719" s="69">
        <v>155000</v>
      </c>
    </row>
    <row r="6720" spans="30:37" ht="12.75" customHeight="1" x14ac:dyDescent="0.2">
      <c r="AD6720" s="63">
        <v>36811</v>
      </c>
      <c r="AE6720" s="64">
        <v>36861</v>
      </c>
      <c r="AF6720" s="68" t="s">
        <v>1118</v>
      </c>
      <c r="AG6720" s="66" t="s">
        <v>1271</v>
      </c>
      <c r="AH6720" s="74">
        <v>5.56</v>
      </c>
      <c r="AI6720" s="68" t="s">
        <v>2254</v>
      </c>
      <c r="AJ6720" s="67">
        <v>0</v>
      </c>
      <c r="AK6720" s="69">
        <v>155000</v>
      </c>
    </row>
    <row r="6721" spans="30:37" ht="12.75" customHeight="1" x14ac:dyDescent="0.2">
      <c r="AD6721" s="63">
        <v>36811</v>
      </c>
      <c r="AE6721" s="64">
        <v>36861</v>
      </c>
      <c r="AF6721" s="68" t="s">
        <v>1118</v>
      </c>
      <c r="AG6721" s="66" t="s">
        <v>1272</v>
      </c>
      <c r="AH6721" s="74">
        <v>5.6</v>
      </c>
      <c r="AI6721" s="68" t="s">
        <v>2254</v>
      </c>
      <c r="AJ6721" s="67">
        <v>0</v>
      </c>
      <c r="AK6721" s="69">
        <v>155000</v>
      </c>
    </row>
    <row r="6722" spans="30:37" ht="12.75" customHeight="1" x14ac:dyDescent="0.2">
      <c r="AD6722" s="63">
        <v>36811</v>
      </c>
      <c r="AE6722" s="64">
        <v>36861</v>
      </c>
      <c r="AF6722" s="68" t="s">
        <v>1118</v>
      </c>
      <c r="AG6722" s="66" t="s">
        <v>1273</v>
      </c>
      <c r="AH6722" s="74">
        <v>5.6449999999999996</v>
      </c>
      <c r="AI6722" s="68" t="s">
        <v>2254</v>
      </c>
      <c r="AJ6722" s="67">
        <v>0</v>
      </c>
      <c r="AK6722" s="69">
        <v>155000</v>
      </c>
    </row>
    <row r="6723" spans="30:37" ht="12.75" customHeight="1" x14ac:dyDescent="0.2">
      <c r="AD6723" s="63">
        <v>36811</v>
      </c>
      <c r="AE6723" s="64">
        <v>36861</v>
      </c>
      <c r="AF6723" s="68" t="s">
        <v>1118</v>
      </c>
      <c r="AG6723" s="66" t="s">
        <v>1278</v>
      </c>
      <c r="AH6723" s="74">
        <v>5.7050000000000001</v>
      </c>
      <c r="AI6723" s="68" t="s">
        <v>2254</v>
      </c>
      <c r="AJ6723" s="67">
        <v>0</v>
      </c>
      <c r="AK6723" s="69">
        <v>155000</v>
      </c>
    </row>
    <row r="6724" spans="30:37" ht="12.75" customHeight="1" x14ac:dyDescent="0.2">
      <c r="AD6724" s="63">
        <v>36811</v>
      </c>
      <c r="AE6724" s="64">
        <v>36861</v>
      </c>
      <c r="AF6724" s="68" t="s">
        <v>1118</v>
      </c>
      <c r="AG6724" s="66" t="s">
        <v>1279</v>
      </c>
      <c r="AH6724" s="74">
        <v>5.65</v>
      </c>
      <c r="AI6724" s="68" t="s">
        <v>2254</v>
      </c>
      <c r="AJ6724" s="67">
        <v>0</v>
      </c>
      <c r="AK6724" s="69">
        <v>155000</v>
      </c>
    </row>
    <row r="6725" spans="30:37" ht="12.75" customHeight="1" x14ac:dyDescent="0.2">
      <c r="AD6725" s="63">
        <v>36811</v>
      </c>
      <c r="AE6725" s="64">
        <v>36861</v>
      </c>
      <c r="AF6725" s="68" t="s">
        <v>1118</v>
      </c>
      <c r="AG6725" s="66" t="s">
        <v>1281</v>
      </c>
      <c r="AH6725" s="74">
        <v>5.6</v>
      </c>
      <c r="AI6725" s="68" t="s">
        <v>2254</v>
      </c>
      <c r="AJ6725" s="67">
        <v>0</v>
      </c>
      <c r="AK6725" s="69">
        <v>77500</v>
      </c>
    </row>
    <row r="6726" spans="30:37" ht="12.75" customHeight="1" x14ac:dyDescent="0.2">
      <c r="AD6726" s="63">
        <v>36811</v>
      </c>
      <c r="AE6726" s="64">
        <v>36861</v>
      </c>
      <c r="AF6726" s="68" t="s">
        <v>1118</v>
      </c>
      <c r="AG6726" s="66" t="s">
        <v>1282</v>
      </c>
      <c r="AH6726" s="74">
        <v>5.59</v>
      </c>
      <c r="AI6726" s="68" t="s">
        <v>2254</v>
      </c>
      <c r="AJ6726" s="67">
        <v>0</v>
      </c>
      <c r="AK6726" s="69">
        <v>155000</v>
      </c>
    </row>
    <row r="6727" spans="30:37" ht="12.75" customHeight="1" x14ac:dyDescent="0.2">
      <c r="AD6727" s="63">
        <v>36811</v>
      </c>
      <c r="AE6727" s="64">
        <v>36861</v>
      </c>
      <c r="AF6727" s="68" t="s">
        <v>1118</v>
      </c>
      <c r="AG6727" s="66" t="s">
        <v>1283</v>
      </c>
      <c r="AH6727" s="74">
        <v>5.5250000000000004</v>
      </c>
      <c r="AI6727" s="68" t="s">
        <v>2254</v>
      </c>
      <c r="AJ6727" s="67">
        <v>0</v>
      </c>
      <c r="AK6727" s="69">
        <v>155000</v>
      </c>
    </row>
    <row r="6728" spans="30:37" ht="12.75" customHeight="1" x14ac:dyDescent="0.2">
      <c r="AD6728" s="63">
        <v>36811</v>
      </c>
      <c r="AE6728" s="64">
        <v>36861</v>
      </c>
      <c r="AF6728" s="68" t="s">
        <v>1118</v>
      </c>
      <c r="AG6728" s="66" t="s">
        <v>1284</v>
      </c>
      <c r="AH6728" s="74">
        <v>5.5</v>
      </c>
      <c r="AI6728" s="68" t="s">
        <v>2254</v>
      </c>
      <c r="AJ6728" s="67">
        <v>0</v>
      </c>
      <c r="AK6728" s="69">
        <v>155000</v>
      </c>
    </row>
    <row r="6729" spans="30:37" ht="12.75" customHeight="1" x14ac:dyDescent="0.2">
      <c r="AD6729" s="63">
        <v>36811</v>
      </c>
      <c r="AE6729" s="64">
        <v>36861</v>
      </c>
      <c r="AF6729" s="68" t="s">
        <v>1118</v>
      </c>
      <c r="AG6729" s="66" t="s">
        <v>1285</v>
      </c>
      <c r="AH6729" s="74">
        <v>5.4749999999999996</v>
      </c>
      <c r="AI6729" s="68" t="s">
        <v>2254</v>
      </c>
      <c r="AJ6729" s="67">
        <v>0</v>
      </c>
      <c r="AK6729" s="69">
        <v>155000</v>
      </c>
    </row>
    <row r="6730" spans="30:37" ht="12.75" customHeight="1" x14ac:dyDescent="0.2">
      <c r="AD6730" s="63">
        <v>36811</v>
      </c>
      <c r="AE6730" s="64">
        <v>36861</v>
      </c>
      <c r="AF6730" s="68" t="s">
        <v>1118</v>
      </c>
      <c r="AG6730" s="66" t="s">
        <v>1287</v>
      </c>
      <c r="AH6730" s="74">
        <v>5.5350000000000001</v>
      </c>
      <c r="AI6730" s="68" t="s">
        <v>2254</v>
      </c>
      <c r="AJ6730" s="67">
        <v>0</v>
      </c>
      <c r="AK6730" s="69">
        <v>-155000</v>
      </c>
    </row>
    <row r="6731" spans="30:37" ht="12.75" customHeight="1" x14ac:dyDescent="0.2">
      <c r="AD6731" s="63">
        <v>36812</v>
      </c>
      <c r="AE6731" s="64">
        <v>36861</v>
      </c>
      <c r="AF6731" s="68" t="s">
        <v>5401</v>
      </c>
      <c r="AG6731" s="66" t="s">
        <v>5409</v>
      </c>
      <c r="AH6731" s="74">
        <v>5.6449999999999996</v>
      </c>
      <c r="AI6731" s="68" t="s">
        <v>2254</v>
      </c>
      <c r="AJ6731" s="67">
        <v>0</v>
      </c>
      <c r="AK6731" s="69">
        <v>310000</v>
      </c>
    </row>
    <row r="6732" spans="30:37" ht="12.75" customHeight="1" x14ac:dyDescent="0.2">
      <c r="AD6732" s="63">
        <v>36812</v>
      </c>
      <c r="AE6732" s="64">
        <v>36861</v>
      </c>
      <c r="AF6732" s="68" t="s">
        <v>5401</v>
      </c>
      <c r="AG6732" s="66" t="s">
        <v>5410</v>
      </c>
      <c r="AH6732" s="74">
        <v>5.6624999999999996</v>
      </c>
      <c r="AI6732" s="68" t="s">
        <v>2254</v>
      </c>
      <c r="AJ6732" s="67">
        <v>0</v>
      </c>
      <c r="AK6732" s="69">
        <v>310000</v>
      </c>
    </row>
    <row r="6733" spans="30:37" ht="12.75" customHeight="1" x14ac:dyDescent="0.2">
      <c r="AD6733" s="63">
        <v>36815</v>
      </c>
      <c r="AE6733" s="64">
        <v>36861</v>
      </c>
      <c r="AF6733" s="68" t="s">
        <v>3742</v>
      </c>
      <c r="AG6733" s="66" t="s">
        <v>3778</v>
      </c>
      <c r="AH6733" s="74">
        <v>5.37</v>
      </c>
      <c r="AI6733" s="68" t="s">
        <v>2254</v>
      </c>
      <c r="AJ6733" s="67">
        <v>0</v>
      </c>
      <c r="AK6733" s="69">
        <v>-155000</v>
      </c>
    </row>
    <row r="6734" spans="30:37" ht="12.75" customHeight="1" x14ac:dyDescent="0.2">
      <c r="AD6734" s="63">
        <v>36815</v>
      </c>
      <c r="AE6734" s="64">
        <v>36861</v>
      </c>
      <c r="AF6734" s="68" t="s">
        <v>3742</v>
      </c>
      <c r="AG6734" s="66" t="s">
        <v>3779</v>
      </c>
      <c r="AH6734" s="74">
        <v>5.55</v>
      </c>
      <c r="AI6734" s="68" t="s">
        <v>2254</v>
      </c>
      <c r="AJ6734" s="67">
        <v>0</v>
      </c>
      <c r="AK6734" s="69">
        <v>-465000</v>
      </c>
    </row>
    <row r="6735" spans="30:37" ht="12.75" customHeight="1" x14ac:dyDescent="0.2">
      <c r="AD6735" s="63">
        <v>36815</v>
      </c>
      <c r="AE6735" s="64">
        <v>36861</v>
      </c>
      <c r="AF6735" s="68" t="s">
        <v>3742</v>
      </c>
      <c r="AG6735" s="66" t="s">
        <v>3780</v>
      </c>
      <c r="AH6735" s="74">
        <v>5.57</v>
      </c>
      <c r="AI6735" s="68" t="s">
        <v>2254</v>
      </c>
      <c r="AJ6735" s="67">
        <v>0</v>
      </c>
      <c r="AK6735" s="69">
        <v>-465000</v>
      </c>
    </row>
    <row r="6736" spans="30:37" ht="12.75" customHeight="1" x14ac:dyDescent="0.2">
      <c r="AD6736" s="63">
        <v>36815</v>
      </c>
      <c r="AE6736" s="64">
        <v>36861</v>
      </c>
      <c r="AF6736" s="68" t="s">
        <v>3742</v>
      </c>
      <c r="AG6736" s="66" t="s">
        <v>3781</v>
      </c>
      <c r="AH6736" s="74">
        <v>5.57</v>
      </c>
      <c r="AI6736" s="68" t="s">
        <v>2254</v>
      </c>
      <c r="AJ6736" s="67">
        <v>0</v>
      </c>
      <c r="AK6736" s="69">
        <v>-465000</v>
      </c>
    </row>
    <row r="6737" spans="30:37" ht="12.75" customHeight="1" x14ac:dyDescent="0.2">
      <c r="AD6737" s="63">
        <v>36815</v>
      </c>
      <c r="AE6737" s="64">
        <v>36861</v>
      </c>
      <c r="AF6737" s="68" t="s">
        <v>3742</v>
      </c>
      <c r="AG6737" s="66" t="s">
        <v>3782</v>
      </c>
      <c r="AH6737" s="74">
        <v>5.5750000000000002</v>
      </c>
      <c r="AI6737" s="68" t="s">
        <v>2254</v>
      </c>
      <c r="AJ6737" s="67">
        <v>0</v>
      </c>
      <c r="AK6737" s="69">
        <v>-465000</v>
      </c>
    </row>
    <row r="6738" spans="30:37" ht="12.75" customHeight="1" x14ac:dyDescent="0.2">
      <c r="AD6738" s="63">
        <v>36816</v>
      </c>
      <c r="AE6738" s="64">
        <v>36861</v>
      </c>
      <c r="AF6738" s="68" t="s">
        <v>2113</v>
      </c>
      <c r="AG6738" s="66" t="s">
        <v>2132</v>
      </c>
      <c r="AH6738" s="74">
        <v>5.5525000000000002</v>
      </c>
      <c r="AI6738" s="68" t="s">
        <v>2254</v>
      </c>
      <c r="AJ6738" s="67">
        <v>0</v>
      </c>
      <c r="AK6738" s="69">
        <v>155000</v>
      </c>
    </row>
    <row r="6739" spans="30:37" ht="12.75" customHeight="1" x14ac:dyDescent="0.2">
      <c r="AD6739" s="63">
        <v>36816</v>
      </c>
      <c r="AE6739" s="64">
        <v>36861</v>
      </c>
      <c r="AF6739" s="68" t="s">
        <v>2113</v>
      </c>
      <c r="AG6739" s="66" t="s">
        <v>2133</v>
      </c>
      <c r="AH6739" s="74">
        <v>5.5</v>
      </c>
      <c r="AI6739" s="68" t="s">
        <v>2254</v>
      </c>
      <c r="AJ6739" s="67">
        <v>0</v>
      </c>
      <c r="AK6739" s="69">
        <v>620000</v>
      </c>
    </row>
    <row r="6740" spans="30:37" ht="12.75" customHeight="1" x14ac:dyDescent="0.2">
      <c r="AD6740" s="63">
        <v>36816</v>
      </c>
      <c r="AE6740" s="64">
        <v>36861</v>
      </c>
      <c r="AF6740" s="68" t="s">
        <v>2113</v>
      </c>
      <c r="AG6740" s="66" t="s">
        <v>2128</v>
      </c>
      <c r="AH6740" s="74">
        <v>5.32</v>
      </c>
      <c r="AI6740" s="68" t="s">
        <v>2254</v>
      </c>
      <c r="AJ6740" s="67">
        <v>0</v>
      </c>
      <c r="AK6740" s="69">
        <v>-155000</v>
      </c>
    </row>
    <row r="6741" spans="30:37" ht="12.75" customHeight="1" x14ac:dyDescent="0.2">
      <c r="AD6741" s="63">
        <v>36816</v>
      </c>
      <c r="AE6741" s="64">
        <v>36861</v>
      </c>
      <c r="AF6741" s="68" t="s">
        <v>2113</v>
      </c>
      <c r="AG6741" s="66" t="s">
        <v>2129</v>
      </c>
      <c r="AH6741" s="74">
        <v>5.3150000000000004</v>
      </c>
      <c r="AI6741" s="68" t="s">
        <v>2254</v>
      </c>
      <c r="AJ6741" s="67">
        <v>0</v>
      </c>
      <c r="AK6741" s="69">
        <v>-155000</v>
      </c>
    </row>
    <row r="6742" spans="30:37" ht="12.75" customHeight="1" x14ac:dyDescent="0.2">
      <c r="AD6742" s="63">
        <v>36816</v>
      </c>
      <c r="AE6742" s="64">
        <v>36861</v>
      </c>
      <c r="AF6742" s="68" t="s">
        <v>2113</v>
      </c>
      <c r="AG6742" s="66" t="s">
        <v>2130</v>
      </c>
      <c r="AH6742" s="74">
        <v>5.3449999999999998</v>
      </c>
      <c r="AI6742" s="68" t="s">
        <v>2254</v>
      </c>
      <c r="AJ6742" s="67">
        <v>0</v>
      </c>
      <c r="AK6742" s="69">
        <v>-155000</v>
      </c>
    </row>
    <row r="6743" spans="30:37" ht="12.75" customHeight="1" x14ac:dyDescent="0.2">
      <c r="AD6743" s="63">
        <v>36816</v>
      </c>
      <c r="AE6743" s="64">
        <v>36861</v>
      </c>
      <c r="AF6743" s="68" t="s">
        <v>2113</v>
      </c>
      <c r="AG6743" s="66" t="s">
        <v>2131</v>
      </c>
      <c r="AH6743" s="74">
        <v>5.29</v>
      </c>
      <c r="AI6743" s="68" t="s">
        <v>2254</v>
      </c>
      <c r="AJ6743" s="67">
        <v>0</v>
      </c>
      <c r="AK6743" s="69">
        <v>-155000</v>
      </c>
    </row>
    <row r="6744" spans="30:37" ht="12.75" customHeight="1" x14ac:dyDescent="0.2">
      <c r="AD6744" s="63">
        <v>36817</v>
      </c>
      <c r="AE6744" s="64">
        <v>36861</v>
      </c>
      <c r="AF6744" s="68" t="s">
        <v>486</v>
      </c>
      <c r="AG6744" s="66" t="s">
        <v>498</v>
      </c>
      <c r="AH6744" s="74">
        <v>5.37</v>
      </c>
      <c r="AI6744" s="68" t="s">
        <v>2254</v>
      </c>
      <c r="AJ6744" s="67">
        <v>0</v>
      </c>
      <c r="AK6744" s="69">
        <v>155000</v>
      </c>
    </row>
    <row r="6745" spans="30:37" ht="12.75" customHeight="1" x14ac:dyDescent="0.2">
      <c r="AD6745" s="63">
        <v>36817</v>
      </c>
      <c r="AE6745" s="64">
        <v>36861</v>
      </c>
      <c r="AF6745" s="68" t="s">
        <v>486</v>
      </c>
      <c r="AG6745" s="66" t="s">
        <v>499</v>
      </c>
      <c r="AH6745" s="74">
        <v>5.3849999999999998</v>
      </c>
      <c r="AI6745" s="68" t="s">
        <v>2254</v>
      </c>
      <c r="AJ6745" s="67">
        <v>0</v>
      </c>
      <c r="AK6745" s="69">
        <v>620000</v>
      </c>
    </row>
    <row r="6746" spans="30:37" ht="12.75" customHeight="1" x14ac:dyDescent="0.2">
      <c r="AD6746" s="63">
        <v>36817</v>
      </c>
      <c r="AE6746" s="64">
        <v>36861</v>
      </c>
      <c r="AF6746" s="68" t="s">
        <v>486</v>
      </c>
      <c r="AG6746" s="66" t="s">
        <v>500</v>
      </c>
      <c r="AH6746" s="74">
        <v>5.3650000000000002</v>
      </c>
      <c r="AI6746" s="68" t="s">
        <v>2254</v>
      </c>
      <c r="AJ6746" s="67">
        <v>0</v>
      </c>
      <c r="AK6746" s="69">
        <v>310000</v>
      </c>
    </row>
    <row r="6747" spans="30:37" ht="12.75" customHeight="1" x14ac:dyDescent="0.2">
      <c r="AD6747" s="63">
        <v>36817</v>
      </c>
      <c r="AE6747" s="64">
        <v>36861</v>
      </c>
      <c r="AF6747" s="68" t="s">
        <v>486</v>
      </c>
      <c r="AG6747" s="66" t="s">
        <v>501</v>
      </c>
      <c r="AH6747" s="74">
        <v>5.41</v>
      </c>
      <c r="AI6747" s="68" t="s">
        <v>2254</v>
      </c>
      <c r="AJ6747" s="67">
        <v>0</v>
      </c>
      <c r="AK6747" s="69">
        <v>-620000</v>
      </c>
    </row>
    <row r="6748" spans="30:37" ht="12.75" customHeight="1" x14ac:dyDescent="0.2">
      <c r="AD6748" s="63">
        <v>36817</v>
      </c>
      <c r="AE6748" s="64">
        <v>36861</v>
      </c>
      <c r="AF6748" s="68" t="s">
        <v>486</v>
      </c>
      <c r="AG6748" s="66" t="s">
        <v>494</v>
      </c>
      <c r="AH6748" s="74">
        <v>5.2</v>
      </c>
      <c r="AI6748" s="68" t="s">
        <v>2254</v>
      </c>
      <c r="AJ6748" s="67">
        <v>0</v>
      </c>
      <c r="AK6748" s="69">
        <v>155000</v>
      </c>
    </row>
    <row r="6749" spans="30:37" ht="12.75" customHeight="1" x14ac:dyDescent="0.2">
      <c r="AD6749" s="63">
        <v>36817</v>
      </c>
      <c r="AE6749" s="64">
        <v>36861</v>
      </c>
      <c r="AF6749" s="68" t="s">
        <v>486</v>
      </c>
      <c r="AG6749" s="66" t="s">
        <v>495</v>
      </c>
      <c r="AH6749" s="74">
        <v>5.26</v>
      </c>
      <c r="AI6749" s="68" t="s">
        <v>2254</v>
      </c>
      <c r="AJ6749" s="67">
        <v>0</v>
      </c>
      <c r="AK6749" s="69">
        <v>155000</v>
      </c>
    </row>
    <row r="6750" spans="30:37" ht="12.75" customHeight="1" x14ac:dyDescent="0.2">
      <c r="AD6750" s="63">
        <v>36817</v>
      </c>
      <c r="AE6750" s="64">
        <v>36861</v>
      </c>
      <c r="AF6750" s="68" t="s">
        <v>486</v>
      </c>
      <c r="AG6750" s="66" t="s">
        <v>496</v>
      </c>
      <c r="AH6750" s="74">
        <v>5.38</v>
      </c>
      <c r="AI6750" s="68" t="s">
        <v>2254</v>
      </c>
      <c r="AJ6750" s="67">
        <v>0</v>
      </c>
      <c r="AK6750" s="69">
        <v>-155000</v>
      </c>
    </row>
    <row r="6751" spans="30:37" ht="12.75" customHeight="1" x14ac:dyDescent="0.2">
      <c r="AD6751" s="63">
        <v>36817</v>
      </c>
      <c r="AE6751" s="64">
        <v>36861</v>
      </c>
      <c r="AF6751" s="68" t="s">
        <v>486</v>
      </c>
      <c r="AG6751" s="66" t="s">
        <v>497</v>
      </c>
      <c r="AH6751" s="74">
        <v>5.3949999999999996</v>
      </c>
      <c r="AI6751" s="68" t="s">
        <v>2254</v>
      </c>
      <c r="AJ6751" s="67">
        <v>0</v>
      </c>
      <c r="AK6751" s="69">
        <v>-155000</v>
      </c>
    </row>
    <row r="6752" spans="30:37" ht="12.75" customHeight="1" x14ac:dyDescent="0.2">
      <c r="AD6752" s="63">
        <v>36817</v>
      </c>
      <c r="AE6752" s="64">
        <v>36861</v>
      </c>
      <c r="AF6752" s="68" t="s">
        <v>486</v>
      </c>
      <c r="AG6752" s="66" t="s">
        <v>786</v>
      </c>
      <c r="AH6752" s="74">
        <v>5.3490000000000002</v>
      </c>
      <c r="AI6752" s="68" t="s">
        <v>2254</v>
      </c>
      <c r="AJ6752" s="67">
        <v>0</v>
      </c>
      <c r="AK6752" s="69">
        <v>-933323</v>
      </c>
    </row>
    <row r="6753" spans="30:37" ht="12.75" customHeight="1" x14ac:dyDescent="0.2">
      <c r="AD6753" s="63">
        <v>36818</v>
      </c>
      <c r="AE6753" s="64">
        <v>36861</v>
      </c>
      <c r="AF6753" s="68" t="s">
        <v>3001</v>
      </c>
      <c r="AG6753" s="66" t="s">
        <v>3022</v>
      </c>
      <c r="AH6753" s="74">
        <v>5.25</v>
      </c>
      <c r="AI6753" s="68" t="s">
        <v>2254</v>
      </c>
      <c r="AJ6753" s="67">
        <v>0</v>
      </c>
      <c r="AK6753" s="69">
        <v>-465000</v>
      </c>
    </row>
    <row r="6754" spans="30:37" ht="12.75" customHeight="1" x14ac:dyDescent="0.2">
      <c r="AD6754" s="63">
        <v>36818</v>
      </c>
      <c r="AE6754" s="64">
        <v>36861</v>
      </c>
      <c r="AF6754" s="68" t="s">
        <v>3001</v>
      </c>
      <c r="AG6754" s="66" t="s">
        <v>3023</v>
      </c>
      <c r="AH6754" s="74">
        <v>5.2549999999999999</v>
      </c>
      <c r="AI6754" s="68" t="s">
        <v>2254</v>
      </c>
      <c r="AJ6754" s="67">
        <v>0</v>
      </c>
      <c r="AK6754" s="69">
        <v>-465000</v>
      </c>
    </row>
    <row r="6755" spans="30:37" ht="12.75" customHeight="1" x14ac:dyDescent="0.2">
      <c r="AD6755" s="63">
        <v>36818</v>
      </c>
      <c r="AE6755" s="64">
        <v>36861</v>
      </c>
      <c r="AF6755" s="68" t="s">
        <v>3001</v>
      </c>
      <c r="AG6755" s="66" t="s">
        <v>3024</v>
      </c>
      <c r="AH6755" s="74">
        <v>5.26</v>
      </c>
      <c r="AI6755" s="68" t="s">
        <v>2254</v>
      </c>
      <c r="AJ6755" s="67">
        <v>0</v>
      </c>
      <c r="AK6755" s="69">
        <v>-465000</v>
      </c>
    </row>
    <row r="6756" spans="30:37" ht="12.75" customHeight="1" x14ac:dyDescent="0.2">
      <c r="AD6756" s="63">
        <v>36818</v>
      </c>
      <c r="AE6756" s="64">
        <v>36861</v>
      </c>
      <c r="AF6756" s="68" t="s">
        <v>3001</v>
      </c>
      <c r="AG6756" s="66" t="s">
        <v>3025</v>
      </c>
      <c r="AH6756" s="74">
        <v>5.26</v>
      </c>
      <c r="AI6756" s="68" t="s">
        <v>2254</v>
      </c>
      <c r="AJ6756" s="67">
        <v>0</v>
      </c>
      <c r="AK6756" s="69">
        <v>-155000</v>
      </c>
    </row>
    <row r="6757" spans="30:37" ht="12.75" customHeight="1" x14ac:dyDescent="0.2">
      <c r="AD6757" s="63">
        <v>36818</v>
      </c>
      <c r="AE6757" s="64">
        <v>36861</v>
      </c>
      <c r="AF6757" s="68" t="s">
        <v>3001</v>
      </c>
      <c r="AG6757" s="66" t="s">
        <v>3026</v>
      </c>
      <c r="AH6757" s="74">
        <v>5.26</v>
      </c>
      <c r="AI6757" s="68" t="s">
        <v>2254</v>
      </c>
      <c r="AJ6757" s="67">
        <v>0</v>
      </c>
      <c r="AK6757" s="69">
        <v>-465000</v>
      </c>
    </row>
    <row r="6758" spans="30:37" ht="12.75" customHeight="1" x14ac:dyDescent="0.2">
      <c r="AD6758" s="63">
        <v>36818</v>
      </c>
      <c r="AE6758" s="64">
        <v>36861</v>
      </c>
      <c r="AF6758" s="68" t="s">
        <v>3001</v>
      </c>
      <c r="AG6758" s="66" t="s">
        <v>3027</v>
      </c>
      <c r="AH6758" s="74">
        <v>5.28</v>
      </c>
      <c r="AI6758" s="68" t="s">
        <v>2254</v>
      </c>
      <c r="AJ6758" s="67">
        <v>0</v>
      </c>
      <c r="AK6758" s="69">
        <v>-465000</v>
      </c>
    </row>
    <row r="6759" spans="30:37" ht="12.75" customHeight="1" x14ac:dyDescent="0.2">
      <c r="AD6759" s="63">
        <v>36818</v>
      </c>
      <c r="AE6759" s="64">
        <v>36861</v>
      </c>
      <c r="AF6759" s="68" t="s">
        <v>3001</v>
      </c>
      <c r="AG6759" s="66" t="s">
        <v>3028</v>
      </c>
      <c r="AH6759" s="74">
        <v>5.28</v>
      </c>
      <c r="AI6759" s="68" t="s">
        <v>2254</v>
      </c>
      <c r="AJ6759" s="67">
        <v>0</v>
      </c>
      <c r="AK6759" s="69">
        <v>-465000</v>
      </c>
    </row>
    <row r="6760" spans="30:37" ht="12.75" customHeight="1" x14ac:dyDescent="0.2">
      <c r="AD6760" s="63">
        <v>36818</v>
      </c>
      <c r="AE6760" s="64">
        <v>36861</v>
      </c>
      <c r="AF6760" s="68" t="s">
        <v>3001</v>
      </c>
      <c r="AG6760" s="66" t="s">
        <v>3017</v>
      </c>
      <c r="AH6760" s="74">
        <v>4.9550000000000001</v>
      </c>
      <c r="AI6760" s="68" t="s">
        <v>2254</v>
      </c>
      <c r="AJ6760" s="67">
        <v>0</v>
      </c>
      <c r="AK6760" s="69">
        <v>155000</v>
      </c>
    </row>
    <row r="6761" spans="30:37" ht="12.75" customHeight="1" x14ac:dyDescent="0.2">
      <c r="AD6761" s="63">
        <v>36818</v>
      </c>
      <c r="AE6761" s="64">
        <v>36861</v>
      </c>
      <c r="AF6761" s="68" t="s">
        <v>3001</v>
      </c>
      <c r="AG6761" s="66" t="s">
        <v>3018</v>
      </c>
      <c r="AH6761" s="74">
        <v>5.0149999999999997</v>
      </c>
      <c r="AI6761" s="68" t="s">
        <v>2254</v>
      </c>
      <c r="AJ6761" s="67">
        <v>0</v>
      </c>
      <c r="AK6761" s="69">
        <v>155000</v>
      </c>
    </row>
    <row r="6762" spans="30:37" ht="12.75" customHeight="1" x14ac:dyDescent="0.2">
      <c r="AD6762" s="63">
        <v>36818</v>
      </c>
      <c r="AE6762" s="64">
        <v>36861</v>
      </c>
      <c r="AF6762" s="68" t="s">
        <v>3001</v>
      </c>
      <c r="AG6762" s="66" t="s">
        <v>3019</v>
      </c>
      <c r="AH6762" s="74">
        <v>5.03</v>
      </c>
      <c r="AI6762" s="68" t="s">
        <v>2254</v>
      </c>
      <c r="AJ6762" s="67">
        <v>0</v>
      </c>
      <c r="AK6762" s="69">
        <v>155000</v>
      </c>
    </row>
    <row r="6763" spans="30:37" ht="12.75" customHeight="1" x14ac:dyDescent="0.2">
      <c r="AD6763" s="63">
        <v>36819</v>
      </c>
      <c r="AE6763" s="64">
        <v>36861</v>
      </c>
      <c r="AF6763" s="68" t="s">
        <v>1363</v>
      </c>
      <c r="AG6763" s="66" t="s">
        <v>1371</v>
      </c>
      <c r="AH6763" s="74">
        <v>4.97</v>
      </c>
      <c r="AI6763" s="68" t="s">
        <v>2254</v>
      </c>
      <c r="AJ6763" s="67">
        <v>0</v>
      </c>
      <c r="AK6763" s="69">
        <v>-155000</v>
      </c>
    </row>
    <row r="6764" spans="30:37" ht="12.75" customHeight="1" x14ac:dyDescent="0.2">
      <c r="AD6764" s="63">
        <v>36823</v>
      </c>
      <c r="AE6764" s="64">
        <v>36861</v>
      </c>
      <c r="AF6764" s="68" t="s">
        <v>262</v>
      </c>
      <c r="AG6764" s="66" t="s">
        <v>294</v>
      </c>
      <c r="AH6764" s="74">
        <v>4.9400000000000004</v>
      </c>
      <c r="AI6764" s="68" t="s">
        <v>2254</v>
      </c>
      <c r="AJ6764" s="67">
        <v>0</v>
      </c>
      <c r="AK6764" s="69">
        <v>465000</v>
      </c>
    </row>
    <row r="6765" spans="30:37" ht="12.75" customHeight="1" x14ac:dyDescent="0.2">
      <c r="AD6765" s="63">
        <v>36823</v>
      </c>
      <c r="AE6765" s="64">
        <v>36861</v>
      </c>
      <c r="AF6765" s="68" t="s">
        <v>262</v>
      </c>
      <c r="AG6765" s="66" t="s">
        <v>295</v>
      </c>
      <c r="AH6765" s="74">
        <v>4.9775</v>
      </c>
      <c r="AI6765" s="68" t="s">
        <v>2254</v>
      </c>
      <c r="AJ6765" s="67">
        <v>0</v>
      </c>
      <c r="AK6765" s="69">
        <v>310000</v>
      </c>
    </row>
    <row r="6766" spans="30:37" ht="12.75" customHeight="1" x14ac:dyDescent="0.2">
      <c r="AD6766" s="63">
        <v>36823</v>
      </c>
      <c r="AE6766" s="64">
        <v>36861</v>
      </c>
      <c r="AF6766" s="68" t="s">
        <v>262</v>
      </c>
      <c r="AG6766" s="66" t="s">
        <v>296</v>
      </c>
      <c r="AH6766" s="74">
        <v>4.9749999999999996</v>
      </c>
      <c r="AI6766" s="68" t="s">
        <v>2254</v>
      </c>
      <c r="AJ6766" s="67">
        <v>0</v>
      </c>
      <c r="AK6766" s="69">
        <v>620000</v>
      </c>
    </row>
    <row r="6767" spans="30:37" ht="12.75" customHeight="1" x14ac:dyDescent="0.2">
      <c r="AD6767" s="63">
        <v>36823</v>
      </c>
      <c r="AE6767" s="64">
        <v>36861</v>
      </c>
      <c r="AF6767" s="68" t="s">
        <v>262</v>
      </c>
      <c r="AG6767" s="66" t="s">
        <v>297</v>
      </c>
      <c r="AH6767" s="74">
        <v>4.9800000000000004</v>
      </c>
      <c r="AI6767" s="68" t="s">
        <v>2254</v>
      </c>
      <c r="AJ6767" s="67">
        <v>0</v>
      </c>
      <c r="AK6767" s="69">
        <v>465000</v>
      </c>
    </row>
    <row r="6768" spans="30:37" ht="12.75" customHeight="1" x14ac:dyDescent="0.2">
      <c r="AD6768" s="63">
        <v>36823</v>
      </c>
      <c r="AE6768" s="64">
        <v>36861</v>
      </c>
      <c r="AF6768" s="68" t="s">
        <v>262</v>
      </c>
      <c r="AG6768" s="66" t="s">
        <v>298</v>
      </c>
      <c r="AH6768" s="74">
        <v>4.9749999999999996</v>
      </c>
      <c r="AI6768" s="68" t="s">
        <v>2254</v>
      </c>
      <c r="AJ6768" s="67">
        <v>0</v>
      </c>
      <c r="AK6768" s="69">
        <v>620000</v>
      </c>
    </row>
    <row r="6769" spans="30:37" ht="12.75" customHeight="1" x14ac:dyDescent="0.2">
      <c r="AD6769" s="63">
        <v>36823</v>
      </c>
      <c r="AE6769" s="64">
        <v>36861</v>
      </c>
      <c r="AF6769" s="68" t="s">
        <v>262</v>
      </c>
      <c r="AG6769" s="66" t="s">
        <v>299</v>
      </c>
      <c r="AH6769" s="74">
        <v>4.9800000000000004</v>
      </c>
      <c r="AI6769" s="68" t="s">
        <v>2254</v>
      </c>
      <c r="AJ6769" s="67">
        <v>0</v>
      </c>
      <c r="AK6769" s="69">
        <v>-155000</v>
      </c>
    </row>
    <row r="6770" spans="30:37" ht="12.75" customHeight="1" x14ac:dyDescent="0.2">
      <c r="AD6770" s="63">
        <v>36823</v>
      </c>
      <c r="AE6770" s="64">
        <v>36861</v>
      </c>
      <c r="AF6770" s="68" t="s">
        <v>262</v>
      </c>
      <c r="AG6770" s="66" t="s">
        <v>300</v>
      </c>
      <c r="AH6770" s="74">
        <v>5</v>
      </c>
      <c r="AI6770" s="68" t="s">
        <v>2254</v>
      </c>
      <c r="AJ6770" s="67">
        <v>0</v>
      </c>
      <c r="AK6770" s="69">
        <v>310000</v>
      </c>
    </row>
    <row r="6771" spans="30:37" ht="12.75" customHeight="1" x14ac:dyDescent="0.2">
      <c r="AD6771" s="63">
        <v>36823</v>
      </c>
      <c r="AE6771" s="64">
        <v>36861</v>
      </c>
      <c r="AF6771" s="68" t="s">
        <v>262</v>
      </c>
      <c r="AG6771" s="66" t="s">
        <v>301</v>
      </c>
      <c r="AH6771" s="74">
        <v>5.01</v>
      </c>
      <c r="AI6771" s="68" t="s">
        <v>2254</v>
      </c>
      <c r="AJ6771" s="67">
        <v>0</v>
      </c>
      <c r="AK6771" s="69">
        <v>620000</v>
      </c>
    </row>
    <row r="6772" spans="30:37" ht="12.75" customHeight="1" x14ac:dyDescent="0.2">
      <c r="AD6772" s="63">
        <v>36823</v>
      </c>
      <c r="AE6772" s="64">
        <v>36861</v>
      </c>
      <c r="AF6772" s="68" t="s">
        <v>262</v>
      </c>
      <c r="AG6772" s="66" t="s">
        <v>302</v>
      </c>
      <c r="AH6772" s="74">
        <v>5.04</v>
      </c>
      <c r="AI6772" s="68" t="s">
        <v>2254</v>
      </c>
      <c r="AJ6772" s="67">
        <v>0</v>
      </c>
      <c r="AK6772" s="69">
        <v>155000</v>
      </c>
    </row>
    <row r="6773" spans="30:37" ht="12.75" customHeight="1" x14ac:dyDescent="0.2">
      <c r="AD6773" s="63">
        <v>36823</v>
      </c>
      <c r="AE6773" s="64">
        <v>36861</v>
      </c>
      <c r="AF6773" s="68" t="s">
        <v>262</v>
      </c>
      <c r="AG6773" s="66" t="s">
        <v>303</v>
      </c>
      <c r="AH6773" s="74">
        <v>5.0599999999999996</v>
      </c>
      <c r="AI6773" s="68" t="s">
        <v>2254</v>
      </c>
      <c r="AJ6773" s="67">
        <v>0</v>
      </c>
      <c r="AK6773" s="69">
        <v>-620000</v>
      </c>
    </row>
    <row r="6774" spans="30:37" ht="12.75" customHeight="1" x14ac:dyDescent="0.2">
      <c r="AD6774" s="63">
        <v>36823</v>
      </c>
      <c r="AE6774" s="64">
        <v>36861</v>
      </c>
      <c r="AF6774" s="68" t="s">
        <v>262</v>
      </c>
      <c r="AG6774" s="66" t="s">
        <v>304</v>
      </c>
      <c r="AH6774" s="74">
        <v>5.05</v>
      </c>
      <c r="AI6774" s="68" t="s">
        <v>2254</v>
      </c>
      <c r="AJ6774" s="67">
        <v>0</v>
      </c>
      <c r="AK6774" s="69">
        <v>620000</v>
      </c>
    </row>
    <row r="6775" spans="30:37" ht="12.75" customHeight="1" x14ac:dyDescent="0.2">
      <c r="AD6775" s="63">
        <v>36823</v>
      </c>
      <c r="AE6775" s="64">
        <v>36861</v>
      </c>
      <c r="AF6775" s="68" t="s">
        <v>262</v>
      </c>
      <c r="AG6775" s="66" t="s">
        <v>305</v>
      </c>
      <c r="AH6775" s="74">
        <v>5.0650000000000004</v>
      </c>
      <c r="AI6775" s="68" t="s">
        <v>2254</v>
      </c>
      <c r="AJ6775" s="67">
        <v>0</v>
      </c>
      <c r="AK6775" s="69">
        <v>620000</v>
      </c>
    </row>
    <row r="6776" spans="30:37" ht="12.75" customHeight="1" x14ac:dyDescent="0.2">
      <c r="AD6776" s="63">
        <v>36823</v>
      </c>
      <c r="AE6776" s="64">
        <v>36861</v>
      </c>
      <c r="AF6776" s="68" t="s">
        <v>262</v>
      </c>
      <c r="AG6776" s="66" t="s">
        <v>291</v>
      </c>
      <c r="AH6776" s="74">
        <v>4.8449999999999998</v>
      </c>
      <c r="AI6776" s="68" t="s">
        <v>2254</v>
      </c>
      <c r="AJ6776" s="67">
        <v>0</v>
      </c>
      <c r="AK6776" s="69">
        <v>-77500</v>
      </c>
    </row>
    <row r="6777" spans="30:37" ht="12.75" customHeight="1" x14ac:dyDescent="0.2">
      <c r="AD6777" s="63">
        <v>36823</v>
      </c>
      <c r="AE6777" s="64">
        <v>36861</v>
      </c>
      <c r="AF6777" s="68" t="s">
        <v>262</v>
      </c>
      <c r="AG6777" s="66" t="s">
        <v>292</v>
      </c>
      <c r="AH6777" s="74">
        <v>4.8449999999999998</v>
      </c>
      <c r="AI6777" s="68" t="s">
        <v>2254</v>
      </c>
      <c r="AJ6777" s="67">
        <v>0</v>
      </c>
      <c r="AK6777" s="69">
        <v>-77500</v>
      </c>
    </row>
    <row r="6778" spans="30:37" ht="12.75" customHeight="1" x14ac:dyDescent="0.2">
      <c r="AD6778" s="63">
        <v>36823</v>
      </c>
      <c r="AE6778" s="64">
        <v>36861</v>
      </c>
      <c r="AF6778" s="68" t="s">
        <v>262</v>
      </c>
      <c r="AG6778" s="66" t="s">
        <v>293</v>
      </c>
      <c r="AH6778" s="74">
        <v>4.8949999999999996</v>
      </c>
      <c r="AI6778" s="68" t="s">
        <v>2254</v>
      </c>
      <c r="AJ6778" s="67">
        <v>0</v>
      </c>
      <c r="AK6778" s="69">
        <v>-155000</v>
      </c>
    </row>
    <row r="6779" spans="30:37" ht="12.75" customHeight="1" x14ac:dyDescent="0.2">
      <c r="AD6779" s="63">
        <v>36824</v>
      </c>
      <c r="AE6779" s="64">
        <v>36861</v>
      </c>
      <c r="AF6779" s="68" t="s">
        <v>4289</v>
      </c>
      <c r="AG6779" s="66" t="s">
        <v>4317</v>
      </c>
      <c r="AH6779" s="74">
        <v>4.92</v>
      </c>
      <c r="AI6779" s="68" t="s">
        <v>2254</v>
      </c>
      <c r="AJ6779" s="67">
        <v>0</v>
      </c>
      <c r="AK6779" s="69">
        <v>-310000</v>
      </c>
    </row>
    <row r="6780" spans="30:37" ht="12.75" customHeight="1" x14ac:dyDescent="0.2">
      <c r="AD6780" s="63">
        <v>36824</v>
      </c>
      <c r="AE6780" s="64">
        <v>36861</v>
      </c>
      <c r="AF6780" s="68" t="s">
        <v>4289</v>
      </c>
      <c r="AG6780" s="66" t="s">
        <v>4318</v>
      </c>
      <c r="AH6780" s="74">
        <v>4.9050000000000002</v>
      </c>
      <c r="AI6780" s="68" t="s">
        <v>2254</v>
      </c>
      <c r="AJ6780" s="67">
        <v>0</v>
      </c>
      <c r="AK6780" s="69">
        <v>-310000</v>
      </c>
    </row>
    <row r="6781" spans="30:37" ht="12.75" customHeight="1" x14ac:dyDescent="0.2">
      <c r="AD6781" s="63">
        <v>36824</v>
      </c>
      <c r="AE6781" s="64">
        <v>36861</v>
      </c>
      <c r="AF6781" s="68" t="s">
        <v>4289</v>
      </c>
      <c r="AG6781" s="66" t="s">
        <v>4319</v>
      </c>
      <c r="AH6781" s="74">
        <v>4.9050000000000002</v>
      </c>
      <c r="AI6781" s="68" t="s">
        <v>2254</v>
      </c>
      <c r="AJ6781" s="67">
        <v>0</v>
      </c>
      <c r="AK6781" s="69">
        <v>-620000</v>
      </c>
    </row>
    <row r="6782" spans="30:37" ht="12.75" customHeight="1" x14ac:dyDescent="0.2">
      <c r="AD6782" s="63">
        <v>36824</v>
      </c>
      <c r="AE6782" s="64">
        <v>36861</v>
      </c>
      <c r="AF6782" s="68" t="s">
        <v>4289</v>
      </c>
      <c r="AG6782" s="66" t="s">
        <v>4320</v>
      </c>
      <c r="AH6782" s="74">
        <v>4.92</v>
      </c>
      <c r="AI6782" s="68" t="s">
        <v>2254</v>
      </c>
      <c r="AJ6782" s="67">
        <v>0</v>
      </c>
      <c r="AK6782" s="69">
        <v>-465000</v>
      </c>
    </row>
    <row r="6783" spans="30:37" ht="12.75" customHeight="1" x14ac:dyDescent="0.2">
      <c r="AD6783" s="63">
        <v>36824</v>
      </c>
      <c r="AE6783" s="64">
        <v>36861</v>
      </c>
      <c r="AF6783" s="68" t="s">
        <v>4289</v>
      </c>
      <c r="AG6783" s="66" t="s">
        <v>4321</v>
      </c>
      <c r="AH6783" s="74">
        <v>4.8674999999999997</v>
      </c>
      <c r="AI6783" s="68" t="s">
        <v>2254</v>
      </c>
      <c r="AJ6783" s="67">
        <v>0</v>
      </c>
      <c r="AK6783" s="69">
        <v>-310000</v>
      </c>
    </row>
    <row r="6784" spans="30:37" ht="12.75" customHeight="1" x14ac:dyDescent="0.2">
      <c r="AD6784" s="63">
        <v>36824</v>
      </c>
      <c r="AE6784" s="64">
        <v>36861</v>
      </c>
      <c r="AF6784" s="68" t="s">
        <v>4289</v>
      </c>
      <c r="AG6784" s="66" t="s">
        <v>4322</v>
      </c>
      <c r="AH6784" s="74">
        <v>4.8775000000000004</v>
      </c>
      <c r="AI6784" s="68" t="s">
        <v>2254</v>
      </c>
      <c r="AJ6784" s="67">
        <v>0</v>
      </c>
      <c r="AK6784" s="69">
        <v>-620000</v>
      </c>
    </row>
    <row r="6785" spans="30:37" ht="12.75" customHeight="1" x14ac:dyDescent="0.2">
      <c r="AD6785" s="63">
        <v>36824</v>
      </c>
      <c r="AE6785" s="64">
        <v>36861</v>
      </c>
      <c r="AF6785" s="68" t="s">
        <v>4289</v>
      </c>
      <c r="AG6785" s="66" t="s">
        <v>4323</v>
      </c>
      <c r="AH6785" s="74">
        <v>4.8975</v>
      </c>
      <c r="AI6785" s="68" t="s">
        <v>2254</v>
      </c>
      <c r="AJ6785" s="67">
        <v>0</v>
      </c>
      <c r="AK6785" s="69">
        <v>-620000</v>
      </c>
    </row>
    <row r="6786" spans="30:37" ht="12.75" customHeight="1" x14ac:dyDescent="0.2">
      <c r="AD6786" s="63">
        <v>36824</v>
      </c>
      <c r="AE6786" s="64">
        <v>36861</v>
      </c>
      <c r="AF6786" s="68" t="s">
        <v>4289</v>
      </c>
      <c r="AG6786" s="66" t="s">
        <v>4315</v>
      </c>
      <c r="AH6786" s="74">
        <v>4.78</v>
      </c>
      <c r="AI6786" s="68" t="s">
        <v>2254</v>
      </c>
      <c r="AJ6786" s="67">
        <v>0</v>
      </c>
      <c r="AK6786" s="69">
        <v>-155000</v>
      </c>
    </row>
    <row r="6787" spans="30:37" ht="12.75" customHeight="1" x14ac:dyDescent="0.2">
      <c r="AD6787" s="63">
        <v>36824</v>
      </c>
      <c r="AE6787" s="64">
        <v>36861</v>
      </c>
      <c r="AF6787" s="68" t="s">
        <v>4289</v>
      </c>
      <c r="AG6787" s="66" t="s">
        <v>4316</v>
      </c>
      <c r="AH6787" s="74">
        <v>4.76</v>
      </c>
      <c r="AI6787" s="68" t="s">
        <v>2254</v>
      </c>
      <c r="AJ6787" s="67">
        <v>0</v>
      </c>
      <c r="AK6787" s="69">
        <v>-155000</v>
      </c>
    </row>
    <row r="6788" spans="30:37" ht="12.75" customHeight="1" x14ac:dyDescent="0.2">
      <c r="AD6788" s="63">
        <v>36824</v>
      </c>
      <c r="AE6788" s="64">
        <v>36861</v>
      </c>
      <c r="AF6788" s="68" t="s">
        <v>4289</v>
      </c>
      <c r="AG6788" s="66" t="s">
        <v>2385</v>
      </c>
      <c r="AH6788" s="74">
        <v>4.92</v>
      </c>
      <c r="AI6788" s="68" t="s">
        <v>2254</v>
      </c>
      <c r="AJ6788" s="67">
        <v>0</v>
      </c>
      <c r="AK6788" s="69">
        <v>-1000000</v>
      </c>
    </row>
    <row r="6789" spans="30:37" ht="12.75" customHeight="1" x14ac:dyDescent="0.2">
      <c r="AD6789" s="63">
        <v>36825</v>
      </c>
      <c r="AE6789" s="64">
        <v>36861</v>
      </c>
      <c r="AF6789" s="68" t="s">
        <v>681</v>
      </c>
      <c r="AG6789" s="66" t="s">
        <v>694</v>
      </c>
      <c r="AH6789" s="74">
        <v>4.7450000000000001</v>
      </c>
      <c r="AI6789" s="68" t="s">
        <v>2254</v>
      </c>
      <c r="AJ6789" s="67">
        <v>0</v>
      </c>
      <c r="AK6789" s="69">
        <v>-620000</v>
      </c>
    </row>
    <row r="6790" spans="30:37" ht="12.75" customHeight="1" x14ac:dyDescent="0.2">
      <c r="AD6790" s="63">
        <v>36825</v>
      </c>
      <c r="AE6790" s="64">
        <v>36861</v>
      </c>
      <c r="AF6790" s="68" t="s">
        <v>681</v>
      </c>
      <c r="AG6790" s="66" t="s">
        <v>695</v>
      </c>
      <c r="AH6790" s="74">
        <v>4.7750000000000004</v>
      </c>
      <c r="AI6790" s="68" t="s">
        <v>2254</v>
      </c>
      <c r="AJ6790" s="67">
        <v>0</v>
      </c>
      <c r="AK6790" s="69">
        <v>310000</v>
      </c>
    </row>
    <row r="6791" spans="30:37" ht="12.75" customHeight="1" x14ac:dyDescent="0.2">
      <c r="AD6791" s="63">
        <v>36825</v>
      </c>
      <c r="AE6791" s="64">
        <v>36861</v>
      </c>
      <c r="AF6791" s="68" t="s">
        <v>681</v>
      </c>
      <c r="AG6791" s="66" t="s">
        <v>696</v>
      </c>
      <c r="AH6791" s="74">
        <v>4.6375000000000002</v>
      </c>
      <c r="AI6791" s="68" t="s">
        <v>2254</v>
      </c>
      <c r="AJ6791" s="67">
        <v>0</v>
      </c>
      <c r="AK6791" s="69">
        <v>-155000</v>
      </c>
    </row>
    <row r="6792" spans="30:37" ht="12.75" customHeight="1" x14ac:dyDescent="0.2">
      <c r="AD6792" s="63">
        <v>36825</v>
      </c>
      <c r="AE6792" s="64">
        <v>36861</v>
      </c>
      <c r="AF6792" s="68" t="s">
        <v>681</v>
      </c>
      <c r="AG6792" s="66" t="s">
        <v>697</v>
      </c>
      <c r="AH6792" s="74">
        <v>4.6550000000000002</v>
      </c>
      <c r="AI6792" s="68" t="s">
        <v>2254</v>
      </c>
      <c r="AJ6792" s="67">
        <v>0</v>
      </c>
      <c r="AK6792" s="69">
        <v>-155000</v>
      </c>
    </row>
    <row r="6793" spans="30:37" ht="12.75" customHeight="1" x14ac:dyDescent="0.2">
      <c r="AD6793" s="63">
        <v>36825</v>
      </c>
      <c r="AE6793" s="64">
        <v>36861</v>
      </c>
      <c r="AF6793" s="68" t="s">
        <v>681</v>
      </c>
      <c r="AG6793" s="66" t="s">
        <v>698</v>
      </c>
      <c r="AH6793" s="74">
        <v>4.6550000000000002</v>
      </c>
      <c r="AI6793" s="68" t="s">
        <v>2254</v>
      </c>
      <c r="AJ6793" s="67">
        <v>0</v>
      </c>
      <c r="AK6793" s="69">
        <v>-155000</v>
      </c>
    </row>
    <row r="6794" spans="30:37" ht="12.75" customHeight="1" x14ac:dyDescent="0.2">
      <c r="AD6794" s="63">
        <v>36825</v>
      </c>
      <c r="AE6794" s="64">
        <v>36861</v>
      </c>
      <c r="AF6794" s="68" t="s">
        <v>681</v>
      </c>
      <c r="AG6794" s="66" t="s">
        <v>699</v>
      </c>
      <c r="AH6794" s="74">
        <v>4.6399999999999997</v>
      </c>
      <c r="AI6794" s="68" t="s">
        <v>2254</v>
      </c>
      <c r="AJ6794" s="67">
        <v>0</v>
      </c>
      <c r="AK6794" s="69">
        <v>-155000</v>
      </c>
    </row>
    <row r="6795" spans="30:37" ht="12.75" customHeight="1" x14ac:dyDescent="0.2">
      <c r="AD6795" s="63">
        <v>36825</v>
      </c>
      <c r="AE6795" s="64">
        <v>36861</v>
      </c>
      <c r="AF6795" s="68" t="s">
        <v>681</v>
      </c>
      <c r="AG6795" s="66" t="s">
        <v>700</v>
      </c>
      <c r="AH6795" s="74">
        <v>4.6449999999999996</v>
      </c>
      <c r="AI6795" s="68" t="s">
        <v>2254</v>
      </c>
      <c r="AJ6795" s="67">
        <v>0</v>
      </c>
      <c r="AK6795" s="69">
        <v>-155000</v>
      </c>
    </row>
    <row r="6796" spans="30:37" ht="12.75" customHeight="1" x14ac:dyDescent="0.2">
      <c r="AD6796" s="63">
        <v>36825</v>
      </c>
      <c r="AE6796" s="64">
        <v>36861</v>
      </c>
      <c r="AF6796" s="68" t="s">
        <v>681</v>
      </c>
      <c r="AG6796" s="66" t="s">
        <v>691</v>
      </c>
      <c r="AH6796" s="74">
        <v>4.6399999999999997</v>
      </c>
      <c r="AI6796" s="68" t="s">
        <v>2254</v>
      </c>
      <c r="AJ6796" s="67">
        <v>0</v>
      </c>
      <c r="AK6796" s="69">
        <v>-155000</v>
      </c>
    </row>
    <row r="6797" spans="30:37" ht="12.75" customHeight="1" x14ac:dyDescent="0.2">
      <c r="AD6797" s="63">
        <v>36825</v>
      </c>
      <c r="AE6797" s="64">
        <v>36861</v>
      </c>
      <c r="AF6797" s="68" t="s">
        <v>681</v>
      </c>
      <c r="AG6797" s="66" t="s">
        <v>692</v>
      </c>
      <c r="AH6797" s="74">
        <v>4.6449999999999996</v>
      </c>
      <c r="AI6797" s="68" t="s">
        <v>2254</v>
      </c>
      <c r="AJ6797" s="67">
        <v>0</v>
      </c>
      <c r="AK6797" s="69">
        <v>-155000</v>
      </c>
    </row>
    <row r="6798" spans="30:37" ht="12.75" customHeight="1" x14ac:dyDescent="0.2">
      <c r="AD6798" s="63">
        <v>36825</v>
      </c>
      <c r="AE6798" s="64">
        <v>36861</v>
      </c>
      <c r="AF6798" s="68" t="s">
        <v>681</v>
      </c>
      <c r="AG6798" s="66" t="s">
        <v>693</v>
      </c>
      <c r="AH6798" s="74">
        <v>4.6500000000000004</v>
      </c>
      <c r="AI6798" s="68" t="s">
        <v>2254</v>
      </c>
      <c r="AJ6798" s="67">
        <v>0</v>
      </c>
      <c r="AK6798" s="69">
        <v>-155000</v>
      </c>
    </row>
    <row r="6799" spans="30:37" ht="12.75" customHeight="1" x14ac:dyDescent="0.2">
      <c r="AD6799" s="63">
        <v>36826</v>
      </c>
      <c r="AE6799" s="64">
        <v>36861</v>
      </c>
      <c r="AF6799" s="68" t="s">
        <v>4689</v>
      </c>
      <c r="AG6799" s="66" t="s">
        <v>4721</v>
      </c>
      <c r="AH6799" s="74">
        <v>4.6550000000000002</v>
      </c>
      <c r="AI6799" s="68" t="s">
        <v>2254</v>
      </c>
      <c r="AJ6799" s="67">
        <v>0</v>
      </c>
      <c r="AK6799" s="69">
        <v>930000</v>
      </c>
    </row>
    <row r="6800" spans="30:37" ht="12.75" customHeight="1" x14ac:dyDescent="0.2">
      <c r="AD6800" s="63">
        <v>36826</v>
      </c>
      <c r="AE6800" s="64">
        <v>36861</v>
      </c>
      <c r="AF6800" s="68" t="s">
        <v>4689</v>
      </c>
      <c r="AG6800" s="66" t="s">
        <v>4722</v>
      </c>
      <c r="AH6800" s="74">
        <v>4.665</v>
      </c>
      <c r="AI6800" s="68" t="s">
        <v>2254</v>
      </c>
      <c r="AJ6800" s="67">
        <v>0</v>
      </c>
      <c r="AK6800" s="69">
        <v>620000</v>
      </c>
    </row>
    <row r="6801" spans="30:37" ht="12.75" customHeight="1" x14ac:dyDescent="0.2">
      <c r="AD6801" s="63">
        <v>36826</v>
      </c>
      <c r="AE6801" s="64">
        <v>36861</v>
      </c>
      <c r="AF6801" s="68" t="s">
        <v>4689</v>
      </c>
      <c r="AG6801" s="66" t="s">
        <v>4723</v>
      </c>
      <c r="AH6801" s="74">
        <v>4.665</v>
      </c>
      <c r="AI6801" s="68" t="s">
        <v>2254</v>
      </c>
      <c r="AJ6801" s="67">
        <v>0</v>
      </c>
      <c r="AK6801" s="69">
        <v>465000</v>
      </c>
    </row>
    <row r="6802" spans="30:37" ht="12.75" customHeight="1" x14ac:dyDescent="0.2">
      <c r="AD6802" s="63">
        <v>36826</v>
      </c>
      <c r="AE6802" s="64">
        <v>36861</v>
      </c>
      <c r="AF6802" s="68" t="s">
        <v>4689</v>
      </c>
      <c r="AG6802" s="66" t="s">
        <v>4724</v>
      </c>
      <c r="AH6802" s="74">
        <v>4.6749999999999998</v>
      </c>
      <c r="AI6802" s="68" t="s">
        <v>2254</v>
      </c>
      <c r="AJ6802" s="67">
        <v>0</v>
      </c>
      <c r="AK6802" s="69">
        <v>-775000</v>
      </c>
    </row>
    <row r="6803" spans="30:37" ht="12.75" customHeight="1" x14ac:dyDescent="0.2">
      <c r="AD6803" s="63">
        <v>36826</v>
      </c>
      <c r="AE6803" s="64">
        <v>36861</v>
      </c>
      <c r="AF6803" s="68" t="s">
        <v>4689</v>
      </c>
      <c r="AG6803" s="66" t="s">
        <v>4725</v>
      </c>
      <c r="AH6803" s="74">
        <v>4.665</v>
      </c>
      <c r="AI6803" s="68" t="s">
        <v>2254</v>
      </c>
      <c r="AJ6803" s="67">
        <v>0</v>
      </c>
      <c r="AK6803" s="69">
        <v>-155000</v>
      </c>
    </row>
    <row r="6804" spans="30:37" ht="12.75" customHeight="1" x14ac:dyDescent="0.2">
      <c r="AD6804" s="63">
        <v>36826</v>
      </c>
      <c r="AE6804" s="64">
        <v>36861</v>
      </c>
      <c r="AF6804" s="68" t="s">
        <v>4689</v>
      </c>
      <c r="AG6804" s="66" t="s">
        <v>4726</v>
      </c>
      <c r="AH6804" s="74">
        <v>4.72</v>
      </c>
      <c r="AI6804" s="68" t="s">
        <v>2254</v>
      </c>
      <c r="AJ6804" s="67">
        <v>0</v>
      </c>
      <c r="AK6804" s="69">
        <v>620000</v>
      </c>
    </row>
    <row r="6805" spans="30:37" ht="12.75" customHeight="1" x14ac:dyDescent="0.2">
      <c r="AD6805" s="63">
        <v>36826</v>
      </c>
      <c r="AE6805" s="64">
        <v>36861</v>
      </c>
      <c r="AF6805" s="68" t="s">
        <v>4689</v>
      </c>
      <c r="AG6805" s="66" t="s">
        <v>4727</v>
      </c>
      <c r="AH6805" s="74">
        <v>4.7125000000000004</v>
      </c>
      <c r="AI6805" s="68" t="s">
        <v>2254</v>
      </c>
      <c r="AJ6805" s="67">
        <v>0</v>
      </c>
      <c r="AK6805" s="69">
        <v>620000</v>
      </c>
    </row>
    <row r="6806" spans="30:37" ht="12.75" customHeight="1" x14ac:dyDescent="0.2">
      <c r="AD6806" s="63">
        <v>36826</v>
      </c>
      <c r="AE6806" s="64">
        <v>36861</v>
      </c>
      <c r="AF6806" s="68" t="s">
        <v>4689</v>
      </c>
      <c r="AG6806" s="66" t="s">
        <v>4728</v>
      </c>
      <c r="AH6806" s="74">
        <v>4.7275</v>
      </c>
      <c r="AI6806" s="68" t="s">
        <v>2254</v>
      </c>
      <c r="AJ6806" s="67">
        <v>0</v>
      </c>
      <c r="AK6806" s="69">
        <v>310000</v>
      </c>
    </row>
    <row r="6807" spans="30:37" ht="12.75" customHeight="1" x14ac:dyDescent="0.2">
      <c r="AD6807" s="63">
        <v>36826</v>
      </c>
      <c r="AE6807" s="64">
        <v>36861</v>
      </c>
      <c r="AF6807" s="68" t="s">
        <v>4689</v>
      </c>
      <c r="AG6807" s="66" t="s">
        <v>4729</v>
      </c>
      <c r="AH6807" s="74">
        <v>4.7275</v>
      </c>
      <c r="AI6807" s="68" t="s">
        <v>2254</v>
      </c>
      <c r="AJ6807" s="67">
        <v>0</v>
      </c>
      <c r="AK6807" s="69">
        <v>155000</v>
      </c>
    </row>
    <row r="6808" spans="30:37" ht="12.75" customHeight="1" x14ac:dyDescent="0.2">
      <c r="AD6808" s="63">
        <v>36826</v>
      </c>
      <c r="AE6808" s="64">
        <v>36861</v>
      </c>
      <c r="AF6808" s="68" t="s">
        <v>4689</v>
      </c>
      <c r="AG6808" s="66" t="s">
        <v>4730</v>
      </c>
      <c r="AH6808" s="74">
        <v>4.7175000000000002</v>
      </c>
      <c r="AI6808" s="68" t="s">
        <v>2254</v>
      </c>
      <c r="AJ6808" s="67">
        <v>0</v>
      </c>
      <c r="AK6808" s="69">
        <v>465000</v>
      </c>
    </row>
    <row r="6809" spans="30:37" ht="12.75" customHeight="1" x14ac:dyDescent="0.2">
      <c r="AD6809" s="63">
        <v>36826</v>
      </c>
      <c r="AE6809" s="64">
        <v>36861</v>
      </c>
      <c r="AF6809" s="68" t="s">
        <v>4689</v>
      </c>
      <c r="AG6809" s="66" t="s">
        <v>4738</v>
      </c>
      <c r="AH6809" s="74">
        <v>4.6725000000000003</v>
      </c>
      <c r="AI6809" s="68" t="s">
        <v>2254</v>
      </c>
      <c r="AJ6809" s="67">
        <v>0</v>
      </c>
      <c r="AK6809" s="69">
        <v>620000</v>
      </c>
    </row>
    <row r="6810" spans="30:37" ht="12.75" customHeight="1" x14ac:dyDescent="0.2">
      <c r="AD6810" s="63">
        <v>36826</v>
      </c>
      <c r="AE6810" s="64">
        <v>36861</v>
      </c>
      <c r="AF6810" s="68" t="s">
        <v>4689</v>
      </c>
      <c r="AG6810" s="66" t="s">
        <v>4739</v>
      </c>
      <c r="AH6810" s="74">
        <v>4.7</v>
      </c>
      <c r="AI6810" s="68" t="s">
        <v>2254</v>
      </c>
      <c r="AJ6810" s="67">
        <v>0</v>
      </c>
      <c r="AK6810" s="69">
        <v>465000</v>
      </c>
    </row>
    <row r="6811" spans="30:37" ht="12.75" customHeight="1" x14ac:dyDescent="0.2">
      <c r="AD6811" s="63">
        <v>36826</v>
      </c>
      <c r="AE6811" s="64">
        <v>36861</v>
      </c>
      <c r="AF6811" s="68" t="s">
        <v>4689</v>
      </c>
      <c r="AG6811" s="66" t="s">
        <v>4740</v>
      </c>
      <c r="AH6811" s="74">
        <v>4.55</v>
      </c>
      <c r="AI6811" s="68" t="s">
        <v>2254</v>
      </c>
      <c r="AJ6811" s="67">
        <v>0</v>
      </c>
      <c r="AK6811" s="69">
        <v>-155000</v>
      </c>
    </row>
    <row r="6812" spans="30:37" ht="12.75" customHeight="1" x14ac:dyDescent="0.2">
      <c r="AD6812" s="63">
        <v>36826</v>
      </c>
      <c r="AE6812" s="64">
        <v>36861</v>
      </c>
      <c r="AF6812" s="68" t="s">
        <v>4689</v>
      </c>
      <c r="AG6812" s="66" t="s">
        <v>4741</v>
      </c>
      <c r="AH6812" s="74">
        <v>4.5599999999999996</v>
      </c>
      <c r="AI6812" s="68" t="s">
        <v>2254</v>
      </c>
      <c r="AJ6812" s="67">
        <v>0</v>
      </c>
      <c r="AK6812" s="69">
        <v>-155000</v>
      </c>
    </row>
    <row r="6813" spans="30:37" ht="12.75" customHeight="1" x14ac:dyDescent="0.2">
      <c r="AD6813" s="63">
        <v>36826</v>
      </c>
      <c r="AE6813" s="64">
        <v>36861</v>
      </c>
      <c r="AF6813" s="68" t="s">
        <v>4689</v>
      </c>
      <c r="AG6813" s="66" t="s">
        <v>4742</v>
      </c>
      <c r="AH6813" s="74">
        <v>4.5599999999999996</v>
      </c>
      <c r="AI6813" s="68" t="s">
        <v>2254</v>
      </c>
      <c r="AJ6813" s="67">
        <v>0</v>
      </c>
      <c r="AK6813" s="69">
        <v>-155000</v>
      </c>
    </row>
    <row r="6814" spans="30:37" ht="12.75" customHeight="1" x14ac:dyDescent="0.2">
      <c r="AD6814" s="63">
        <v>36826</v>
      </c>
      <c r="AE6814" s="64">
        <v>36861</v>
      </c>
      <c r="AF6814" s="68" t="s">
        <v>4689</v>
      </c>
      <c r="AG6814" s="66" t="s">
        <v>4743</v>
      </c>
      <c r="AH6814" s="74">
        <v>4.585</v>
      </c>
      <c r="AI6814" s="68" t="s">
        <v>2254</v>
      </c>
      <c r="AJ6814" s="67">
        <v>0</v>
      </c>
      <c r="AK6814" s="69">
        <v>-155000</v>
      </c>
    </row>
    <row r="6815" spans="30:37" ht="12.75" customHeight="1" x14ac:dyDescent="0.2">
      <c r="AD6815" s="63">
        <v>36829</v>
      </c>
      <c r="AE6815" s="64">
        <v>36861</v>
      </c>
      <c r="AF6815" s="68" t="s">
        <v>2950</v>
      </c>
      <c r="AG6815" s="66" t="s">
        <v>2951</v>
      </c>
      <c r="AH6815" s="74">
        <v>4.4850000000000003</v>
      </c>
      <c r="AI6815" s="68" t="s">
        <v>2254</v>
      </c>
      <c r="AJ6815" s="67">
        <v>0</v>
      </c>
      <c r="AK6815" s="69">
        <v>-310000</v>
      </c>
    </row>
    <row r="6816" spans="30:37" ht="12.75" customHeight="1" x14ac:dyDescent="0.2">
      <c r="AD6816" s="63">
        <v>36829</v>
      </c>
      <c r="AE6816" s="64">
        <v>36861</v>
      </c>
      <c r="AF6816" s="68" t="s">
        <v>2950</v>
      </c>
      <c r="AG6816" s="66" t="s">
        <v>2952</v>
      </c>
      <c r="AH6816" s="74">
        <v>4.5199999999999996</v>
      </c>
      <c r="AI6816" s="68" t="s">
        <v>2254</v>
      </c>
      <c r="AJ6816" s="67">
        <v>0</v>
      </c>
      <c r="AK6816" s="69">
        <v>-465000</v>
      </c>
    </row>
    <row r="6817" spans="30:37" ht="12.75" customHeight="1" x14ac:dyDescent="0.2">
      <c r="AD6817" s="63">
        <v>36829</v>
      </c>
      <c r="AE6817" s="64">
        <v>36861</v>
      </c>
      <c r="AF6817" s="68" t="s">
        <v>2950</v>
      </c>
      <c r="AG6817" s="66" t="s">
        <v>2953</v>
      </c>
      <c r="AH6817" s="74">
        <v>4.47</v>
      </c>
      <c r="AI6817" s="68" t="s">
        <v>2254</v>
      </c>
      <c r="AJ6817" s="67">
        <v>0</v>
      </c>
      <c r="AK6817" s="69">
        <v>-155000</v>
      </c>
    </row>
    <row r="6818" spans="30:37" ht="12.75" customHeight="1" x14ac:dyDescent="0.2">
      <c r="AD6818" s="63">
        <v>36829</v>
      </c>
      <c r="AE6818" s="64">
        <v>36861</v>
      </c>
      <c r="AF6818" s="68" t="s">
        <v>2950</v>
      </c>
      <c r="AG6818" s="66" t="s">
        <v>2954</v>
      </c>
      <c r="AH6818" s="74">
        <v>4.4850000000000003</v>
      </c>
      <c r="AI6818" s="68" t="s">
        <v>2254</v>
      </c>
      <c r="AJ6818" s="67">
        <v>0</v>
      </c>
      <c r="AK6818" s="69">
        <v>-542500</v>
      </c>
    </row>
    <row r="6819" spans="30:37" ht="12.75" customHeight="1" x14ac:dyDescent="0.2">
      <c r="AD6819" s="63">
        <v>36829</v>
      </c>
      <c r="AE6819" s="64">
        <v>36861</v>
      </c>
      <c r="AF6819" s="68" t="s">
        <v>2950</v>
      </c>
      <c r="AG6819" s="66" t="s">
        <v>2955</v>
      </c>
      <c r="AH6819" s="74">
        <v>4.5750000000000002</v>
      </c>
      <c r="AI6819" s="68" t="s">
        <v>2254</v>
      </c>
      <c r="AJ6819" s="67">
        <v>0</v>
      </c>
      <c r="AK6819" s="69">
        <v>-620000</v>
      </c>
    </row>
    <row r="6820" spans="30:37" ht="12.75" customHeight="1" x14ac:dyDescent="0.2">
      <c r="AD6820" s="63">
        <v>36829</v>
      </c>
      <c r="AE6820" s="64">
        <v>36861</v>
      </c>
      <c r="AF6820" s="68" t="s">
        <v>2950</v>
      </c>
      <c r="AG6820" s="66" t="s">
        <v>2956</v>
      </c>
      <c r="AH6820" s="74">
        <v>4.5999999999999996</v>
      </c>
      <c r="AI6820" s="68" t="s">
        <v>2254</v>
      </c>
      <c r="AJ6820" s="67">
        <v>0</v>
      </c>
      <c r="AK6820" s="69">
        <v>-310000</v>
      </c>
    </row>
    <row r="6821" spans="30:37" ht="12.75" customHeight="1" x14ac:dyDescent="0.2">
      <c r="AD6821" s="63">
        <v>36829</v>
      </c>
      <c r="AE6821" s="64">
        <v>36861</v>
      </c>
      <c r="AF6821" s="68" t="s">
        <v>2950</v>
      </c>
      <c r="AG6821" s="66" t="s">
        <v>2957</v>
      </c>
      <c r="AH6821" s="74">
        <v>4.57</v>
      </c>
      <c r="AI6821" s="68" t="s">
        <v>2254</v>
      </c>
      <c r="AJ6821" s="67">
        <v>0</v>
      </c>
      <c r="AK6821" s="69">
        <v>-77500</v>
      </c>
    </row>
    <row r="6822" spans="30:37" ht="12.75" customHeight="1" x14ac:dyDescent="0.2">
      <c r="AD6822" s="63">
        <v>36829</v>
      </c>
      <c r="AE6822" s="64">
        <v>36861</v>
      </c>
      <c r="AF6822" s="68" t="s">
        <v>2950</v>
      </c>
      <c r="AG6822" s="66" t="s">
        <v>2958</v>
      </c>
      <c r="AH6822" s="74">
        <v>4.6100000000000003</v>
      </c>
      <c r="AI6822" s="68" t="s">
        <v>2254</v>
      </c>
      <c r="AJ6822" s="67">
        <v>0</v>
      </c>
      <c r="AK6822" s="69">
        <v>-465000</v>
      </c>
    </row>
    <row r="6823" spans="30:37" ht="12.75" customHeight="1" x14ac:dyDescent="0.2">
      <c r="AD6823" s="63">
        <v>36829</v>
      </c>
      <c r="AE6823" s="64">
        <v>36861</v>
      </c>
      <c r="AF6823" s="68" t="s">
        <v>2950</v>
      </c>
      <c r="AG6823" s="66" t="s">
        <v>2959</v>
      </c>
      <c r="AH6823" s="74">
        <v>4.63</v>
      </c>
      <c r="AI6823" s="68" t="s">
        <v>2254</v>
      </c>
      <c r="AJ6823" s="67">
        <v>0</v>
      </c>
      <c r="AK6823" s="69">
        <v>-310000</v>
      </c>
    </row>
    <row r="6824" spans="30:37" ht="12.75" customHeight="1" x14ac:dyDescent="0.2">
      <c r="AD6824" s="63">
        <v>36829</v>
      </c>
      <c r="AE6824" s="64">
        <v>36861</v>
      </c>
      <c r="AF6824" s="68" t="s">
        <v>2950</v>
      </c>
      <c r="AG6824" s="66" t="s">
        <v>2960</v>
      </c>
      <c r="AH6824" s="74">
        <v>4.63</v>
      </c>
      <c r="AI6824" s="68" t="s">
        <v>2254</v>
      </c>
      <c r="AJ6824" s="67">
        <v>0</v>
      </c>
      <c r="AK6824" s="69">
        <v>-620000</v>
      </c>
    </row>
    <row r="6825" spans="30:37" ht="12.75" customHeight="1" x14ac:dyDescent="0.2">
      <c r="AD6825" s="63">
        <v>36829</v>
      </c>
      <c r="AE6825" s="64">
        <v>36861</v>
      </c>
      <c r="AF6825" s="68" t="s">
        <v>2950</v>
      </c>
      <c r="AG6825" s="66" t="s">
        <v>2961</v>
      </c>
      <c r="AH6825" s="74">
        <v>4.6349999999999998</v>
      </c>
      <c r="AI6825" s="68" t="s">
        <v>2254</v>
      </c>
      <c r="AJ6825" s="67">
        <v>0</v>
      </c>
      <c r="AK6825" s="69">
        <v>620000</v>
      </c>
    </row>
    <row r="6826" spans="30:37" ht="12.75" customHeight="1" x14ac:dyDescent="0.2">
      <c r="AD6826" s="63">
        <v>36829</v>
      </c>
      <c r="AE6826" s="64">
        <v>36861</v>
      </c>
      <c r="AF6826" s="68" t="s">
        <v>2950</v>
      </c>
      <c r="AG6826" s="66" t="s">
        <v>2962</v>
      </c>
      <c r="AH6826" s="74">
        <v>4.6749999999999998</v>
      </c>
      <c r="AI6826" s="68" t="s">
        <v>2254</v>
      </c>
      <c r="AJ6826" s="67">
        <v>0</v>
      </c>
      <c r="AK6826" s="69">
        <v>-620000</v>
      </c>
    </row>
    <row r="6827" spans="30:37" ht="12.75" customHeight="1" x14ac:dyDescent="0.2">
      <c r="AD6827" s="63">
        <v>36829</v>
      </c>
      <c r="AE6827" s="64">
        <v>36861</v>
      </c>
      <c r="AF6827" s="68" t="s">
        <v>2950</v>
      </c>
      <c r="AG6827" s="66" t="s">
        <v>2963</v>
      </c>
      <c r="AH6827" s="74">
        <v>4.68</v>
      </c>
      <c r="AI6827" s="68" t="s">
        <v>2254</v>
      </c>
      <c r="AJ6827" s="67">
        <v>0</v>
      </c>
      <c r="AK6827" s="69">
        <v>-310000</v>
      </c>
    </row>
    <row r="6828" spans="30:37" ht="12.75" customHeight="1" x14ac:dyDescent="0.2">
      <c r="AD6828" s="63">
        <v>36829</v>
      </c>
      <c r="AE6828" s="64">
        <v>36861</v>
      </c>
      <c r="AF6828" s="68" t="s">
        <v>2950</v>
      </c>
      <c r="AG6828" s="66" t="s">
        <v>2964</v>
      </c>
      <c r="AH6828" s="74">
        <v>4.67</v>
      </c>
      <c r="AI6828" s="68" t="s">
        <v>2254</v>
      </c>
      <c r="AJ6828" s="67">
        <v>0</v>
      </c>
      <c r="AK6828" s="69">
        <v>-620000</v>
      </c>
    </row>
    <row r="6829" spans="30:37" ht="12.75" customHeight="1" x14ac:dyDescent="0.2">
      <c r="AD6829" s="63">
        <v>36829</v>
      </c>
      <c r="AE6829" s="64">
        <v>36861</v>
      </c>
      <c r="AF6829" s="68" t="s">
        <v>2950</v>
      </c>
      <c r="AG6829" s="66" t="s">
        <v>2965</v>
      </c>
      <c r="AH6829" s="74">
        <v>4.5949999999999998</v>
      </c>
      <c r="AI6829" s="68" t="s">
        <v>2254</v>
      </c>
      <c r="AJ6829" s="67">
        <v>0</v>
      </c>
      <c r="AK6829" s="69">
        <v>-465000</v>
      </c>
    </row>
    <row r="6830" spans="30:37" ht="12.75" customHeight="1" x14ac:dyDescent="0.2">
      <c r="AD6830" s="63">
        <v>36829</v>
      </c>
      <c r="AE6830" s="64">
        <v>36861</v>
      </c>
      <c r="AF6830" s="68" t="s">
        <v>2950</v>
      </c>
      <c r="AG6830" s="66" t="s">
        <v>2966</v>
      </c>
      <c r="AH6830" s="74">
        <v>4.625</v>
      </c>
      <c r="AI6830" s="68" t="s">
        <v>2254</v>
      </c>
      <c r="AJ6830" s="67">
        <v>0</v>
      </c>
      <c r="AK6830" s="69">
        <v>-465000</v>
      </c>
    </row>
    <row r="6831" spans="30:37" ht="12.75" customHeight="1" x14ac:dyDescent="0.2">
      <c r="AD6831" s="63">
        <v>36829</v>
      </c>
      <c r="AE6831" s="64">
        <v>36861</v>
      </c>
      <c r="AF6831" s="68" t="s">
        <v>2950</v>
      </c>
      <c r="AG6831" s="66" t="s">
        <v>2967</v>
      </c>
      <c r="AH6831" s="74">
        <v>4.5149999999999997</v>
      </c>
      <c r="AI6831" s="68" t="s">
        <v>2254</v>
      </c>
      <c r="AJ6831" s="67">
        <v>0</v>
      </c>
      <c r="AK6831" s="69">
        <v>-155000</v>
      </c>
    </row>
    <row r="6832" spans="30:37" ht="12.75" customHeight="1" x14ac:dyDescent="0.2">
      <c r="AD6832" s="63">
        <v>36829</v>
      </c>
      <c r="AE6832" s="64">
        <v>36861</v>
      </c>
      <c r="AF6832" s="68" t="s">
        <v>2950</v>
      </c>
      <c r="AG6832" s="66" t="s">
        <v>4889</v>
      </c>
      <c r="AH6832" s="74">
        <v>4.5999999999999996</v>
      </c>
      <c r="AI6832" s="68" t="s">
        <v>2254</v>
      </c>
      <c r="AJ6832" s="67">
        <v>0</v>
      </c>
      <c r="AK6832" s="69">
        <v>1000000</v>
      </c>
    </row>
    <row r="6833" spans="30:37" ht="12.75" customHeight="1" x14ac:dyDescent="0.2">
      <c r="AD6833" s="63">
        <v>36830</v>
      </c>
      <c r="AE6833" s="64">
        <v>36861</v>
      </c>
      <c r="AF6833" s="68" t="s">
        <v>3109</v>
      </c>
      <c r="AG6833" s="66" t="s">
        <v>3110</v>
      </c>
      <c r="AH6833" s="74">
        <v>4.4249999999999998</v>
      </c>
      <c r="AI6833" s="68" t="s">
        <v>2254</v>
      </c>
      <c r="AJ6833" s="67">
        <v>0</v>
      </c>
      <c r="AK6833" s="69">
        <v>-465000</v>
      </c>
    </row>
    <row r="6834" spans="30:37" ht="12.75" customHeight="1" x14ac:dyDescent="0.2">
      <c r="AD6834" s="63">
        <v>36830</v>
      </c>
      <c r="AE6834" s="64">
        <v>36861</v>
      </c>
      <c r="AF6834" s="68" t="s">
        <v>3109</v>
      </c>
      <c r="AG6834" s="66" t="s">
        <v>3111</v>
      </c>
      <c r="AH6834" s="74">
        <v>4.47</v>
      </c>
      <c r="AI6834" s="68" t="s">
        <v>2254</v>
      </c>
      <c r="AJ6834" s="67">
        <v>0</v>
      </c>
      <c r="AK6834" s="69">
        <v>-465000</v>
      </c>
    </row>
    <row r="6835" spans="30:37" ht="12.75" customHeight="1" x14ac:dyDescent="0.2">
      <c r="AD6835" s="63">
        <v>36830</v>
      </c>
      <c r="AE6835" s="64">
        <v>36861</v>
      </c>
      <c r="AF6835" s="68" t="s">
        <v>3109</v>
      </c>
      <c r="AG6835" s="66" t="s">
        <v>3112</v>
      </c>
      <c r="AH6835" s="74">
        <v>4.3550000000000004</v>
      </c>
      <c r="AI6835" s="68" t="s">
        <v>2254</v>
      </c>
      <c r="AJ6835" s="67">
        <v>0</v>
      </c>
      <c r="AK6835" s="69">
        <v>-155000</v>
      </c>
    </row>
    <row r="6836" spans="30:37" ht="12.75" customHeight="1" x14ac:dyDescent="0.2">
      <c r="AD6836" s="63">
        <v>36830</v>
      </c>
      <c r="AE6836" s="64">
        <v>36861</v>
      </c>
      <c r="AF6836" s="68" t="s">
        <v>3109</v>
      </c>
      <c r="AG6836" s="66" t="s">
        <v>3113</v>
      </c>
      <c r="AH6836" s="74">
        <v>4.3600000000000003</v>
      </c>
      <c r="AI6836" s="68" t="s">
        <v>2254</v>
      </c>
      <c r="AJ6836" s="67">
        <v>0</v>
      </c>
      <c r="AK6836" s="69">
        <v>-155000</v>
      </c>
    </row>
    <row r="6837" spans="30:37" ht="12.75" customHeight="1" x14ac:dyDescent="0.2">
      <c r="AD6837" s="63">
        <v>36830</v>
      </c>
      <c r="AE6837" s="64">
        <v>36861</v>
      </c>
      <c r="AF6837" s="68" t="s">
        <v>3109</v>
      </c>
      <c r="AG6837" s="66" t="s">
        <v>3114</v>
      </c>
      <c r="AH6837" s="74">
        <v>4.3600000000000003</v>
      </c>
      <c r="AI6837" s="68" t="s">
        <v>2254</v>
      </c>
      <c r="AJ6837" s="67">
        <v>0</v>
      </c>
      <c r="AK6837" s="69">
        <v>-155000</v>
      </c>
    </row>
    <row r="6838" spans="30:37" ht="12.75" customHeight="1" x14ac:dyDescent="0.2">
      <c r="AD6838" s="63">
        <v>36830</v>
      </c>
      <c r="AE6838" s="64">
        <v>36861</v>
      </c>
      <c r="AF6838" s="68" t="s">
        <v>3109</v>
      </c>
      <c r="AG6838" s="66" t="s">
        <v>3115</v>
      </c>
      <c r="AH6838" s="74">
        <v>4.3650000000000002</v>
      </c>
      <c r="AI6838" s="68" t="s">
        <v>2254</v>
      </c>
      <c r="AJ6838" s="67">
        <v>0</v>
      </c>
      <c r="AK6838" s="69">
        <v>-155000</v>
      </c>
    </row>
    <row r="6839" spans="30:37" ht="12.75" customHeight="1" x14ac:dyDescent="0.2">
      <c r="AD6839" s="63">
        <v>36830</v>
      </c>
      <c r="AE6839" s="64">
        <v>36861</v>
      </c>
      <c r="AF6839" s="68" t="s">
        <v>3109</v>
      </c>
      <c r="AG6839" s="66" t="s">
        <v>3116</v>
      </c>
      <c r="AH6839" s="74">
        <v>4.375</v>
      </c>
      <c r="AI6839" s="68" t="s">
        <v>2254</v>
      </c>
      <c r="AJ6839" s="67">
        <v>0</v>
      </c>
      <c r="AK6839" s="69">
        <v>-155000</v>
      </c>
    </row>
    <row r="6840" spans="30:37" ht="12.75" customHeight="1" x14ac:dyDescent="0.2">
      <c r="AD6840" s="63">
        <v>36830</v>
      </c>
      <c r="AE6840" s="64">
        <v>36861</v>
      </c>
      <c r="AF6840" s="68" t="s">
        <v>3109</v>
      </c>
      <c r="AG6840" s="66" t="s">
        <v>3117</v>
      </c>
      <c r="AH6840" s="74">
        <v>4.3849999999999998</v>
      </c>
      <c r="AI6840" s="68" t="s">
        <v>2254</v>
      </c>
      <c r="AJ6840" s="67">
        <v>0</v>
      </c>
      <c r="AK6840" s="69">
        <v>-155000</v>
      </c>
    </row>
    <row r="6841" spans="30:37" ht="12.75" customHeight="1" x14ac:dyDescent="0.2">
      <c r="AD6841" s="63">
        <v>36830</v>
      </c>
      <c r="AE6841" s="64">
        <v>36861</v>
      </c>
      <c r="AF6841" s="68" t="s">
        <v>3109</v>
      </c>
      <c r="AG6841" s="66" t="s">
        <v>3118</v>
      </c>
      <c r="AH6841" s="74">
        <v>4.335</v>
      </c>
      <c r="AI6841" s="68" t="s">
        <v>2254</v>
      </c>
      <c r="AJ6841" s="67">
        <v>0</v>
      </c>
      <c r="AK6841" s="69">
        <v>155000</v>
      </c>
    </row>
    <row r="6842" spans="30:37" ht="12.75" customHeight="1" x14ac:dyDescent="0.2">
      <c r="AD6842" s="63">
        <v>36830</v>
      </c>
      <c r="AE6842" s="64">
        <v>36861</v>
      </c>
      <c r="AF6842" s="68" t="s">
        <v>3109</v>
      </c>
      <c r="AG6842" s="66" t="s">
        <v>3119</v>
      </c>
      <c r="AH6842" s="74">
        <v>4.34</v>
      </c>
      <c r="AI6842" s="68" t="s">
        <v>2254</v>
      </c>
      <c r="AJ6842" s="67">
        <v>0</v>
      </c>
      <c r="AK6842" s="69">
        <v>155000</v>
      </c>
    </row>
    <row r="6843" spans="30:37" ht="12.75" customHeight="1" x14ac:dyDescent="0.2">
      <c r="AD6843" s="63">
        <v>36830</v>
      </c>
      <c r="AE6843" s="64">
        <v>36861</v>
      </c>
      <c r="AF6843" s="68" t="s">
        <v>3109</v>
      </c>
      <c r="AG6843" s="66" t="s">
        <v>3120</v>
      </c>
      <c r="AH6843" s="74">
        <v>4.3499999999999996</v>
      </c>
      <c r="AI6843" s="68" t="s">
        <v>2254</v>
      </c>
      <c r="AJ6843" s="67">
        <v>0</v>
      </c>
      <c r="AK6843" s="69">
        <v>155000</v>
      </c>
    </row>
    <row r="6844" spans="30:37" ht="12.75" customHeight="1" x14ac:dyDescent="0.2">
      <c r="AD6844" s="63">
        <v>36830</v>
      </c>
      <c r="AE6844" s="64">
        <v>36861</v>
      </c>
      <c r="AF6844" s="68" t="s">
        <v>3109</v>
      </c>
      <c r="AG6844" s="66" t="s">
        <v>3121</v>
      </c>
      <c r="AH6844" s="74">
        <v>4.49</v>
      </c>
      <c r="AI6844" s="68" t="s">
        <v>2254</v>
      </c>
      <c r="AJ6844" s="67">
        <v>0</v>
      </c>
      <c r="AK6844" s="69">
        <v>620000</v>
      </c>
    </row>
    <row r="6845" spans="30:37" ht="12.75" customHeight="1" x14ac:dyDescent="0.2">
      <c r="AD6845" s="63">
        <v>36831</v>
      </c>
      <c r="AE6845" s="64">
        <v>36861</v>
      </c>
      <c r="AF6845" s="68" t="s">
        <v>1172</v>
      </c>
      <c r="AG6845" s="66" t="s">
        <v>1173</v>
      </c>
      <c r="AH6845" s="74">
        <v>4.5999999999999996</v>
      </c>
      <c r="AI6845" s="68" t="s">
        <v>2254</v>
      </c>
      <c r="AJ6845" s="67">
        <v>0</v>
      </c>
      <c r="AK6845" s="69">
        <v>-1000000</v>
      </c>
    </row>
    <row r="6846" spans="30:37" ht="12.75" customHeight="1" x14ac:dyDescent="0.2">
      <c r="AD6846" s="63">
        <v>36831</v>
      </c>
      <c r="AE6846" s="64">
        <v>36861</v>
      </c>
      <c r="AF6846" s="68" t="s">
        <v>1172</v>
      </c>
      <c r="AG6846" s="66" t="s">
        <v>1174</v>
      </c>
      <c r="AH6846" s="74">
        <v>4.5599999999999996</v>
      </c>
      <c r="AI6846" s="68" t="s">
        <v>2254</v>
      </c>
      <c r="AJ6846" s="67">
        <v>0</v>
      </c>
      <c r="AK6846" s="69">
        <v>-620000</v>
      </c>
    </row>
    <row r="6847" spans="30:37" ht="12.75" customHeight="1" x14ac:dyDescent="0.2">
      <c r="AD6847" s="63">
        <v>36831</v>
      </c>
      <c r="AE6847" s="64">
        <v>36861</v>
      </c>
      <c r="AF6847" s="68" t="s">
        <v>1172</v>
      </c>
      <c r="AG6847" s="66" t="s">
        <v>1175</v>
      </c>
      <c r="AH6847" s="74">
        <v>4.5650000000000004</v>
      </c>
      <c r="AI6847" s="68" t="s">
        <v>2254</v>
      </c>
      <c r="AJ6847" s="67">
        <v>0</v>
      </c>
      <c r="AK6847" s="69">
        <v>-620000</v>
      </c>
    </row>
    <row r="6848" spans="30:37" ht="12.75" customHeight="1" x14ac:dyDescent="0.2">
      <c r="AD6848" s="63">
        <v>36831</v>
      </c>
      <c r="AE6848" s="64">
        <v>36861</v>
      </c>
      <c r="AF6848" s="68" t="s">
        <v>1172</v>
      </c>
      <c r="AG6848" s="66" t="s">
        <v>1176</v>
      </c>
      <c r="AH6848" s="74">
        <v>4.58</v>
      </c>
      <c r="AI6848" s="68" t="s">
        <v>2254</v>
      </c>
      <c r="AJ6848" s="67">
        <v>0</v>
      </c>
      <c r="AK6848" s="69">
        <v>-620000</v>
      </c>
    </row>
    <row r="6849" spans="30:37" ht="12.75" customHeight="1" x14ac:dyDescent="0.2">
      <c r="AD6849" s="63">
        <v>36831</v>
      </c>
      <c r="AE6849" s="64">
        <v>36861</v>
      </c>
      <c r="AF6849" s="68" t="s">
        <v>1172</v>
      </c>
      <c r="AG6849" s="66" t="s">
        <v>1177</v>
      </c>
      <c r="AH6849" s="74">
        <v>4.58</v>
      </c>
      <c r="AI6849" s="68" t="s">
        <v>2254</v>
      </c>
      <c r="AJ6849" s="67">
        <v>0</v>
      </c>
      <c r="AK6849" s="69">
        <v>-620000</v>
      </c>
    </row>
    <row r="6850" spans="30:37" ht="12.75" customHeight="1" x14ac:dyDescent="0.2">
      <c r="AD6850" s="63">
        <v>36831</v>
      </c>
      <c r="AE6850" s="64">
        <v>36861</v>
      </c>
      <c r="AF6850" s="68" t="s">
        <v>1172</v>
      </c>
      <c r="AG6850" s="66" t="s">
        <v>1178</v>
      </c>
      <c r="AH6850" s="74">
        <v>4.585</v>
      </c>
      <c r="AI6850" s="68" t="s">
        <v>2254</v>
      </c>
      <c r="AJ6850" s="67">
        <v>0</v>
      </c>
      <c r="AK6850" s="69">
        <v>-620000</v>
      </c>
    </row>
    <row r="6851" spans="30:37" ht="12.75" customHeight="1" x14ac:dyDescent="0.2">
      <c r="AD6851" s="63">
        <v>36831</v>
      </c>
      <c r="AE6851" s="64">
        <v>36861</v>
      </c>
      <c r="AF6851" s="68" t="s">
        <v>1172</v>
      </c>
      <c r="AG6851" s="66" t="s">
        <v>1236</v>
      </c>
      <c r="AH6851" s="74">
        <v>4.6050000000000004</v>
      </c>
      <c r="AI6851" s="68" t="s">
        <v>2254</v>
      </c>
      <c r="AJ6851" s="67">
        <v>0</v>
      </c>
      <c r="AK6851" s="69">
        <v>-620000</v>
      </c>
    </row>
    <row r="6852" spans="30:37" ht="12.75" customHeight="1" x14ac:dyDescent="0.2">
      <c r="AD6852" s="63">
        <v>36831</v>
      </c>
      <c r="AE6852" s="64">
        <v>36861</v>
      </c>
      <c r="AF6852" s="68" t="s">
        <v>1172</v>
      </c>
      <c r="AG6852" s="66" t="s">
        <v>1237</v>
      </c>
      <c r="AH6852" s="74">
        <v>4.5599999999999996</v>
      </c>
      <c r="AI6852" s="68" t="s">
        <v>2254</v>
      </c>
      <c r="AJ6852" s="67">
        <v>0</v>
      </c>
      <c r="AK6852" s="69">
        <v>-310000</v>
      </c>
    </row>
    <row r="6853" spans="30:37" ht="12.75" customHeight="1" x14ac:dyDescent="0.2">
      <c r="AD6853" s="63">
        <v>36831</v>
      </c>
      <c r="AE6853" s="64">
        <v>36861</v>
      </c>
      <c r="AF6853" s="68" t="s">
        <v>1172</v>
      </c>
      <c r="AG6853" s="66" t="s">
        <v>1238</v>
      </c>
      <c r="AH6853" s="74">
        <v>4.58</v>
      </c>
      <c r="AI6853" s="68" t="s">
        <v>2254</v>
      </c>
      <c r="AJ6853" s="67">
        <v>0</v>
      </c>
      <c r="AK6853" s="69">
        <v>-310000</v>
      </c>
    </row>
    <row r="6854" spans="30:37" ht="12.75" customHeight="1" x14ac:dyDescent="0.2">
      <c r="AD6854" s="63">
        <v>36831</v>
      </c>
      <c r="AE6854" s="64">
        <v>36861</v>
      </c>
      <c r="AF6854" s="68" t="s">
        <v>1172</v>
      </c>
      <c r="AG6854" s="66" t="s">
        <v>1239</v>
      </c>
      <c r="AH6854" s="74">
        <v>4.59</v>
      </c>
      <c r="AI6854" s="68" t="s">
        <v>2254</v>
      </c>
      <c r="AJ6854" s="67">
        <v>0</v>
      </c>
      <c r="AK6854" s="69">
        <v>-310000</v>
      </c>
    </row>
    <row r="6855" spans="30:37" ht="12.75" customHeight="1" x14ac:dyDescent="0.2">
      <c r="AD6855" s="63">
        <v>36831</v>
      </c>
      <c r="AE6855" s="64">
        <v>36861</v>
      </c>
      <c r="AF6855" s="68" t="s">
        <v>1172</v>
      </c>
      <c r="AG6855" s="66" t="s">
        <v>1240</v>
      </c>
      <c r="AH6855" s="74">
        <v>4.5</v>
      </c>
      <c r="AI6855" s="68" t="s">
        <v>2254</v>
      </c>
      <c r="AJ6855" s="67">
        <v>0</v>
      </c>
      <c r="AK6855" s="69">
        <v>-155000</v>
      </c>
    </row>
    <row r="6856" spans="30:37" ht="12.75" customHeight="1" x14ac:dyDescent="0.2">
      <c r="AD6856" s="63">
        <v>36831</v>
      </c>
      <c r="AE6856" s="64">
        <v>36861</v>
      </c>
      <c r="AF6856" s="68" t="s">
        <v>1172</v>
      </c>
      <c r="AG6856" s="66" t="s">
        <v>1241</v>
      </c>
      <c r="AH6856" s="74">
        <v>4.585</v>
      </c>
      <c r="AI6856" s="68" t="s">
        <v>2254</v>
      </c>
      <c r="AJ6856" s="67">
        <v>0</v>
      </c>
      <c r="AK6856" s="69">
        <v>-155000</v>
      </c>
    </row>
    <row r="6857" spans="30:37" ht="12.75" customHeight="1" x14ac:dyDescent="0.2">
      <c r="AD6857" s="63">
        <v>36831</v>
      </c>
      <c r="AE6857" s="64">
        <v>36861</v>
      </c>
      <c r="AF6857" s="68" t="s">
        <v>1172</v>
      </c>
      <c r="AG6857" s="66" t="s">
        <v>1242</v>
      </c>
      <c r="AH6857" s="74">
        <v>4.59</v>
      </c>
      <c r="AI6857" s="68" t="s">
        <v>2254</v>
      </c>
      <c r="AJ6857" s="67">
        <v>0</v>
      </c>
      <c r="AK6857" s="69">
        <v>155000</v>
      </c>
    </row>
    <row r="6858" spans="30:37" ht="12.75" customHeight="1" x14ac:dyDescent="0.2">
      <c r="AD6858" s="63">
        <v>36831</v>
      </c>
      <c r="AE6858" s="64">
        <v>36861</v>
      </c>
      <c r="AF6858" s="68" t="s">
        <v>1172</v>
      </c>
      <c r="AG6858" s="66" t="s">
        <v>1243</v>
      </c>
      <c r="AH6858" s="74">
        <v>4.6849999999999996</v>
      </c>
      <c r="AI6858" s="68" t="s">
        <v>2254</v>
      </c>
      <c r="AJ6858" s="67">
        <v>0</v>
      </c>
      <c r="AK6858" s="69">
        <v>155000</v>
      </c>
    </row>
    <row r="6859" spans="30:37" ht="12.75" customHeight="1" x14ac:dyDescent="0.2">
      <c r="AD6859" s="63">
        <v>36831</v>
      </c>
      <c r="AE6859" s="64">
        <v>36861</v>
      </c>
      <c r="AF6859" s="68" t="s">
        <v>1172</v>
      </c>
      <c r="AG6859" s="66" t="s">
        <v>1244</v>
      </c>
      <c r="AH6859" s="74">
        <v>4.6500000000000004</v>
      </c>
      <c r="AI6859" s="68" t="s">
        <v>2254</v>
      </c>
      <c r="AJ6859" s="67">
        <v>0</v>
      </c>
      <c r="AK6859" s="69">
        <v>310000</v>
      </c>
    </row>
    <row r="6860" spans="30:37" ht="12.75" customHeight="1" x14ac:dyDescent="0.2">
      <c r="AD6860" s="63">
        <v>36831</v>
      </c>
      <c r="AE6860" s="64">
        <v>36861</v>
      </c>
      <c r="AF6860" s="68" t="s">
        <v>1172</v>
      </c>
      <c r="AG6860" s="66" t="s">
        <v>1245</v>
      </c>
      <c r="AH6860" s="74">
        <v>4.7</v>
      </c>
      <c r="AI6860" s="68" t="s">
        <v>2254</v>
      </c>
      <c r="AJ6860" s="67">
        <v>0</v>
      </c>
      <c r="AK6860" s="69">
        <v>310000</v>
      </c>
    </row>
    <row r="6861" spans="30:37" ht="12.75" customHeight="1" x14ac:dyDescent="0.2">
      <c r="AD6861" s="63">
        <v>36831</v>
      </c>
      <c r="AE6861" s="64">
        <v>36861</v>
      </c>
      <c r="AF6861" s="68" t="s">
        <v>1172</v>
      </c>
      <c r="AG6861" s="66" t="s">
        <v>1246</v>
      </c>
      <c r="AH6861" s="74">
        <v>4.7050000000000001</v>
      </c>
      <c r="AI6861" s="68" t="s">
        <v>2254</v>
      </c>
      <c r="AJ6861" s="67">
        <v>0</v>
      </c>
      <c r="AK6861" s="69">
        <v>310000</v>
      </c>
    </row>
    <row r="6862" spans="30:37" ht="12.75" customHeight="1" x14ac:dyDescent="0.2">
      <c r="AD6862" s="63">
        <v>36831</v>
      </c>
      <c r="AE6862" s="64">
        <v>36861</v>
      </c>
      <c r="AF6862" s="68" t="s">
        <v>1172</v>
      </c>
      <c r="AG6862" s="66" t="s">
        <v>1247</v>
      </c>
      <c r="AH6862" s="74">
        <v>4.63</v>
      </c>
      <c r="AI6862" s="68" t="s">
        <v>2254</v>
      </c>
      <c r="AJ6862" s="67">
        <v>0</v>
      </c>
      <c r="AK6862" s="69">
        <v>465000</v>
      </c>
    </row>
    <row r="6863" spans="30:37" ht="12.75" customHeight="1" x14ac:dyDescent="0.2">
      <c r="AD6863" s="63">
        <v>36831</v>
      </c>
      <c r="AE6863" s="64">
        <v>36861</v>
      </c>
      <c r="AF6863" s="68" t="s">
        <v>1172</v>
      </c>
      <c r="AG6863" s="66" t="s">
        <v>1248</v>
      </c>
      <c r="AH6863" s="74">
        <v>4.59</v>
      </c>
      <c r="AI6863" s="68" t="s">
        <v>2254</v>
      </c>
      <c r="AJ6863" s="67">
        <v>0</v>
      </c>
      <c r="AK6863" s="69">
        <v>620000</v>
      </c>
    </row>
    <row r="6864" spans="30:37" ht="12.75" customHeight="1" x14ac:dyDescent="0.2">
      <c r="AD6864" s="63">
        <v>36831</v>
      </c>
      <c r="AE6864" s="64">
        <v>36861</v>
      </c>
      <c r="AF6864" s="68" t="s">
        <v>1172</v>
      </c>
      <c r="AG6864" s="66" t="s">
        <v>1249</v>
      </c>
      <c r="AH6864" s="74">
        <v>4.5949999999999998</v>
      </c>
      <c r="AI6864" s="68" t="s">
        <v>2254</v>
      </c>
      <c r="AJ6864" s="67">
        <v>0</v>
      </c>
      <c r="AK6864" s="69">
        <v>620000</v>
      </c>
    </row>
    <row r="6865" spans="30:37" ht="12.75" customHeight="1" x14ac:dyDescent="0.2">
      <c r="AD6865" s="63">
        <v>36831</v>
      </c>
      <c r="AE6865" s="64">
        <v>36861</v>
      </c>
      <c r="AF6865" s="68" t="s">
        <v>1172</v>
      </c>
      <c r="AG6865" s="66" t="s">
        <v>1250</v>
      </c>
      <c r="AH6865" s="74">
        <v>4.6349999999999998</v>
      </c>
      <c r="AI6865" s="68" t="s">
        <v>2254</v>
      </c>
      <c r="AJ6865" s="67">
        <v>0</v>
      </c>
      <c r="AK6865" s="69">
        <v>620000</v>
      </c>
    </row>
    <row r="6866" spans="30:37" ht="12.75" customHeight="1" x14ac:dyDescent="0.2">
      <c r="AD6866" s="63">
        <v>36831</v>
      </c>
      <c r="AE6866" s="64">
        <v>36861</v>
      </c>
      <c r="AF6866" s="68" t="s">
        <v>1172</v>
      </c>
      <c r="AG6866" s="66" t="s">
        <v>1251</v>
      </c>
      <c r="AH6866" s="74">
        <v>4.6399999999999997</v>
      </c>
      <c r="AI6866" s="68" t="s">
        <v>2254</v>
      </c>
      <c r="AJ6866" s="67">
        <v>0</v>
      </c>
      <c r="AK6866" s="69">
        <v>620000</v>
      </c>
    </row>
    <row r="6867" spans="30:37" ht="12.75" customHeight="1" x14ac:dyDescent="0.2">
      <c r="AD6867" s="63">
        <v>36831</v>
      </c>
      <c r="AE6867" s="64">
        <v>36861</v>
      </c>
      <c r="AF6867" s="68" t="s">
        <v>1172</v>
      </c>
      <c r="AG6867" s="66" t="s">
        <v>1252</v>
      </c>
      <c r="AH6867" s="74">
        <v>4.6500000000000004</v>
      </c>
      <c r="AI6867" s="68" t="s">
        <v>2254</v>
      </c>
      <c r="AJ6867" s="67">
        <v>0</v>
      </c>
      <c r="AK6867" s="69">
        <v>620000</v>
      </c>
    </row>
    <row r="6868" spans="30:37" ht="12.75" customHeight="1" x14ac:dyDescent="0.2">
      <c r="AD6868" s="63">
        <v>36831</v>
      </c>
      <c r="AE6868" s="64">
        <v>36861</v>
      </c>
      <c r="AF6868" s="68" t="s">
        <v>1172</v>
      </c>
      <c r="AG6868" s="66" t="s">
        <v>1253</v>
      </c>
      <c r="AH6868" s="74">
        <v>4.6500000000000004</v>
      </c>
      <c r="AI6868" s="68" t="s">
        <v>2254</v>
      </c>
      <c r="AJ6868" s="67">
        <v>0</v>
      </c>
      <c r="AK6868" s="69">
        <v>620000</v>
      </c>
    </row>
    <row r="6869" spans="30:37" ht="12.75" customHeight="1" x14ac:dyDescent="0.2">
      <c r="AD6869" s="63">
        <v>36831</v>
      </c>
      <c r="AE6869" s="64">
        <v>36861</v>
      </c>
      <c r="AF6869" s="68" t="s">
        <v>1172</v>
      </c>
      <c r="AG6869" s="66" t="s">
        <v>1254</v>
      </c>
      <c r="AH6869" s="74">
        <v>4.6849999999999996</v>
      </c>
      <c r="AI6869" s="68" t="s">
        <v>2254</v>
      </c>
      <c r="AJ6869" s="67">
        <v>0</v>
      </c>
      <c r="AK6869" s="69">
        <v>620000</v>
      </c>
    </row>
    <row r="6870" spans="30:37" ht="12.75" customHeight="1" x14ac:dyDescent="0.2">
      <c r="AD6870" s="63">
        <v>36831</v>
      </c>
      <c r="AE6870" s="64">
        <v>36861</v>
      </c>
      <c r="AF6870" s="68" t="s">
        <v>1172</v>
      </c>
      <c r="AG6870" s="66" t="s">
        <v>1255</v>
      </c>
      <c r="AH6870" s="74">
        <v>4.6950000000000003</v>
      </c>
      <c r="AI6870" s="68" t="s">
        <v>2254</v>
      </c>
      <c r="AJ6870" s="67">
        <v>0</v>
      </c>
      <c r="AK6870" s="69">
        <v>620000</v>
      </c>
    </row>
    <row r="6871" spans="30:37" ht="12.75" customHeight="1" x14ac:dyDescent="0.2">
      <c r="AD6871" s="63">
        <v>36831</v>
      </c>
      <c r="AE6871" s="64">
        <v>36861</v>
      </c>
      <c r="AF6871" s="68" t="s">
        <v>1172</v>
      </c>
      <c r="AG6871" s="66" t="s">
        <v>1256</v>
      </c>
      <c r="AH6871" s="74">
        <v>4.6950000000000003</v>
      </c>
      <c r="AI6871" s="68" t="s">
        <v>2254</v>
      </c>
      <c r="AJ6871" s="67">
        <v>0</v>
      </c>
      <c r="AK6871" s="69">
        <v>620000</v>
      </c>
    </row>
    <row r="6872" spans="30:37" ht="12.75" customHeight="1" x14ac:dyDescent="0.2">
      <c r="AD6872" s="63">
        <v>36831</v>
      </c>
      <c r="AE6872" s="64">
        <v>36861</v>
      </c>
      <c r="AF6872" s="68" t="s">
        <v>1172</v>
      </c>
      <c r="AG6872" s="66" t="s">
        <v>1257</v>
      </c>
      <c r="AH6872" s="74">
        <v>4.7</v>
      </c>
      <c r="AI6872" s="68" t="s">
        <v>2254</v>
      </c>
      <c r="AJ6872" s="67">
        <v>0</v>
      </c>
      <c r="AK6872" s="69">
        <v>620000</v>
      </c>
    </row>
    <row r="6873" spans="30:37" ht="12.75" customHeight="1" x14ac:dyDescent="0.2">
      <c r="AD6873" s="63">
        <v>36831</v>
      </c>
      <c r="AE6873" s="64">
        <v>36861</v>
      </c>
      <c r="AF6873" s="68" t="s">
        <v>1172</v>
      </c>
      <c r="AG6873" s="66" t="s">
        <v>1258</v>
      </c>
      <c r="AH6873" s="74">
        <v>4.7</v>
      </c>
      <c r="AI6873" s="68" t="s">
        <v>2254</v>
      </c>
      <c r="AJ6873" s="67">
        <v>0</v>
      </c>
      <c r="AK6873" s="69">
        <v>620000</v>
      </c>
    </row>
    <row r="6874" spans="30:37" ht="12.75" customHeight="1" x14ac:dyDescent="0.2">
      <c r="AD6874" s="63">
        <v>36831</v>
      </c>
      <c r="AE6874" s="64">
        <v>36861</v>
      </c>
      <c r="AF6874" s="68" t="s">
        <v>1172</v>
      </c>
      <c r="AG6874" s="66" t="s">
        <v>1259</v>
      </c>
      <c r="AH6874" s="74">
        <v>4.7050000000000001</v>
      </c>
      <c r="AI6874" s="68" t="s">
        <v>2254</v>
      </c>
      <c r="AJ6874" s="67">
        <v>0</v>
      </c>
      <c r="AK6874" s="69">
        <v>620000</v>
      </c>
    </row>
    <row r="6875" spans="30:37" ht="12.75" customHeight="1" x14ac:dyDescent="0.2">
      <c r="AD6875" s="63">
        <v>36831</v>
      </c>
      <c r="AE6875" s="64">
        <v>36861</v>
      </c>
      <c r="AF6875" s="68" t="s">
        <v>1172</v>
      </c>
      <c r="AG6875" s="66" t="s">
        <v>1260</v>
      </c>
      <c r="AH6875" s="74">
        <v>4.7050000000000001</v>
      </c>
      <c r="AI6875" s="68" t="s">
        <v>2254</v>
      </c>
      <c r="AJ6875" s="67">
        <v>0</v>
      </c>
      <c r="AK6875" s="69">
        <v>620000</v>
      </c>
    </row>
    <row r="6876" spans="30:37" ht="12.75" customHeight="1" x14ac:dyDescent="0.2">
      <c r="AD6876" s="63">
        <v>36831</v>
      </c>
      <c r="AE6876" s="64">
        <v>36861</v>
      </c>
      <c r="AF6876" s="68" t="s">
        <v>1172</v>
      </c>
      <c r="AG6876" s="66" t="s">
        <v>1261</v>
      </c>
      <c r="AH6876" s="74">
        <v>4.7149999999999999</v>
      </c>
      <c r="AI6876" s="68" t="s">
        <v>2254</v>
      </c>
      <c r="AJ6876" s="67">
        <v>0</v>
      </c>
      <c r="AK6876" s="69">
        <v>620000</v>
      </c>
    </row>
    <row r="6877" spans="30:37" ht="12.75" customHeight="1" x14ac:dyDescent="0.2">
      <c r="AD6877" s="63">
        <v>36831</v>
      </c>
      <c r="AE6877" s="64">
        <v>36861</v>
      </c>
      <c r="AF6877" s="68" t="s">
        <v>1172</v>
      </c>
      <c r="AG6877" s="66" t="s">
        <v>1262</v>
      </c>
      <c r="AH6877" s="74">
        <v>4.7249999999999996</v>
      </c>
      <c r="AI6877" s="68" t="s">
        <v>2254</v>
      </c>
      <c r="AJ6877" s="67">
        <v>0</v>
      </c>
      <c r="AK6877" s="69">
        <v>620000</v>
      </c>
    </row>
    <row r="6878" spans="30:37" ht="12.75" customHeight="1" x14ac:dyDescent="0.2">
      <c r="AD6878" s="63">
        <v>36832</v>
      </c>
      <c r="AE6878" s="64">
        <v>36861</v>
      </c>
      <c r="AF6878" s="68" t="s">
        <v>5095</v>
      </c>
      <c r="AG6878" s="66" t="s">
        <v>5096</v>
      </c>
      <c r="AH6878" s="74">
        <v>4.76</v>
      </c>
      <c r="AI6878" s="68" t="s">
        <v>2254</v>
      </c>
      <c r="AJ6878" s="67">
        <v>0</v>
      </c>
      <c r="AK6878" s="69">
        <v>465000</v>
      </c>
    </row>
    <row r="6879" spans="30:37" ht="12.75" customHeight="1" x14ac:dyDescent="0.2">
      <c r="AD6879" s="63">
        <v>36832</v>
      </c>
      <c r="AE6879" s="64">
        <v>36861</v>
      </c>
      <c r="AF6879" s="68" t="s">
        <v>5095</v>
      </c>
      <c r="AG6879" s="66" t="s">
        <v>5097</v>
      </c>
      <c r="AH6879" s="74">
        <v>4.78</v>
      </c>
      <c r="AI6879" s="68" t="s">
        <v>2254</v>
      </c>
      <c r="AJ6879" s="67">
        <v>0</v>
      </c>
      <c r="AK6879" s="69">
        <v>620000</v>
      </c>
    </row>
    <row r="6880" spans="30:37" ht="12.75" customHeight="1" x14ac:dyDescent="0.2">
      <c r="AD6880" s="63">
        <v>36832</v>
      </c>
      <c r="AE6880" s="64">
        <v>36861</v>
      </c>
      <c r="AF6880" s="68" t="s">
        <v>5095</v>
      </c>
      <c r="AG6880" s="66" t="s">
        <v>5098</v>
      </c>
      <c r="AH6880" s="74">
        <v>4.8049999999999997</v>
      </c>
      <c r="AI6880" s="68" t="s">
        <v>2254</v>
      </c>
      <c r="AJ6880" s="67">
        <v>0</v>
      </c>
      <c r="AK6880" s="69">
        <v>620000</v>
      </c>
    </row>
    <row r="6881" spans="30:37" ht="12.75" customHeight="1" x14ac:dyDescent="0.2">
      <c r="AD6881" s="63">
        <v>36833</v>
      </c>
      <c r="AE6881" s="64">
        <v>36861</v>
      </c>
      <c r="AF6881" s="68" t="s">
        <v>3193</v>
      </c>
      <c r="AG6881" s="66" t="s">
        <v>3194</v>
      </c>
      <c r="AH6881" s="74">
        <v>4.835</v>
      </c>
      <c r="AI6881" s="68" t="s">
        <v>2254</v>
      </c>
      <c r="AJ6881" s="67">
        <v>0</v>
      </c>
      <c r="AK6881" s="69">
        <v>310000</v>
      </c>
    </row>
    <row r="6882" spans="30:37" ht="12.75" customHeight="1" x14ac:dyDescent="0.2">
      <c r="AD6882" s="63">
        <v>36833</v>
      </c>
      <c r="AE6882" s="64">
        <v>36861</v>
      </c>
      <c r="AF6882" s="68" t="s">
        <v>3193</v>
      </c>
      <c r="AG6882" s="66" t="s">
        <v>3194</v>
      </c>
      <c r="AH6882" s="74">
        <v>4.84</v>
      </c>
      <c r="AI6882" s="68" t="s">
        <v>2254</v>
      </c>
      <c r="AJ6882" s="67">
        <v>0</v>
      </c>
      <c r="AK6882" s="69">
        <v>465000</v>
      </c>
    </row>
    <row r="6883" spans="30:37" ht="12.75" customHeight="1" x14ac:dyDescent="0.2">
      <c r="AD6883" s="63">
        <v>36833</v>
      </c>
      <c r="AE6883" s="64">
        <v>36861</v>
      </c>
      <c r="AF6883" s="68" t="s">
        <v>3193</v>
      </c>
      <c r="AG6883" s="66" t="s">
        <v>3194</v>
      </c>
      <c r="AH6883" s="74">
        <v>4.8849999999999998</v>
      </c>
      <c r="AI6883" s="68" t="s">
        <v>2254</v>
      </c>
      <c r="AJ6883" s="67">
        <v>0</v>
      </c>
      <c r="AK6883" s="69">
        <v>155000</v>
      </c>
    </row>
    <row r="6884" spans="30:37" ht="12.75" customHeight="1" x14ac:dyDescent="0.2">
      <c r="AD6884" s="63">
        <v>36833</v>
      </c>
      <c r="AE6884" s="64">
        <v>36861</v>
      </c>
      <c r="AF6884" s="68" t="s">
        <v>3193</v>
      </c>
      <c r="AG6884" s="66" t="s">
        <v>3194</v>
      </c>
      <c r="AH6884" s="74">
        <v>4.88</v>
      </c>
      <c r="AI6884" s="68" t="s">
        <v>2254</v>
      </c>
      <c r="AJ6884" s="67">
        <v>0</v>
      </c>
      <c r="AK6884" s="69">
        <v>620000</v>
      </c>
    </row>
    <row r="6885" spans="30:37" ht="12.75" customHeight="1" x14ac:dyDescent="0.2">
      <c r="AD6885" s="63">
        <v>36833</v>
      </c>
      <c r="AE6885" s="64">
        <v>36861</v>
      </c>
      <c r="AF6885" s="68" t="s">
        <v>3193</v>
      </c>
      <c r="AG6885" s="66" t="s">
        <v>1280</v>
      </c>
      <c r="AH6885" s="74">
        <v>4.9400000000000004</v>
      </c>
      <c r="AI6885" s="68" t="s">
        <v>2254</v>
      </c>
      <c r="AJ6885" s="67">
        <v>0</v>
      </c>
      <c r="AK6885" s="69">
        <v>1000000</v>
      </c>
    </row>
    <row r="6886" spans="30:37" ht="12.75" customHeight="1" x14ac:dyDescent="0.2">
      <c r="AD6886" s="63">
        <v>36836</v>
      </c>
      <c r="AE6886" s="64">
        <v>36861</v>
      </c>
      <c r="AF6886" s="68" t="s">
        <v>5106</v>
      </c>
      <c r="AG6886" s="66" t="s">
        <v>5107</v>
      </c>
      <c r="AH6886" s="74">
        <v>4.835</v>
      </c>
      <c r="AI6886" s="68" t="s">
        <v>2254</v>
      </c>
      <c r="AJ6886" s="67">
        <v>0</v>
      </c>
      <c r="AK6886" s="69">
        <v>620000</v>
      </c>
    </row>
    <row r="6887" spans="30:37" ht="12.75" customHeight="1" x14ac:dyDescent="0.2">
      <c r="AD6887" s="63">
        <v>36836</v>
      </c>
      <c r="AE6887" s="64">
        <v>36861</v>
      </c>
      <c r="AF6887" s="68" t="s">
        <v>5106</v>
      </c>
      <c r="AG6887" s="66" t="s">
        <v>5108</v>
      </c>
      <c r="AH6887" s="74">
        <v>4.83</v>
      </c>
      <c r="AI6887" s="68" t="s">
        <v>2254</v>
      </c>
      <c r="AJ6887" s="67">
        <v>0</v>
      </c>
      <c r="AK6887" s="69">
        <v>310000</v>
      </c>
    </row>
    <row r="6888" spans="30:37" ht="12.75" customHeight="1" x14ac:dyDescent="0.2">
      <c r="AD6888" s="63">
        <v>36836</v>
      </c>
      <c r="AE6888" s="64">
        <v>36861</v>
      </c>
      <c r="AF6888" s="68" t="s">
        <v>5106</v>
      </c>
      <c r="AG6888" s="66" t="s">
        <v>5109</v>
      </c>
      <c r="AH6888" s="74">
        <v>4.84</v>
      </c>
      <c r="AI6888" s="68" t="s">
        <v>2254</v>
      </c>
      <c r="AJ6888" s="67">
        <v>0</v>
      </c>
      <c r="AK6888" s="69">
        <v>310000</v>
      </c>
    </row>
    <row r="6889" spans="30:37" ht="12.75" customHeight="1" x14ac:dyDescent="0.2">
      <c r="AD6889" s="63">
        <v>36836</v>
      </c>
      <c r="AE6889" s="64">
        <v>36861</v>
      </c>
      <c r="AF6889" s="68" t="s">
        <v>5106</v>
      </c>
      <c r="AG6889" s="66" t="s">
        <v>5110</v>
      </c>
      <c r="AH6889" s="74">
        <v>4.8499999999999996</v>
      </c>
      <c r="AI6889" s="68" t="s">
        <v>2254</v>
      </c>
      <c r="AJ6889" s="67">
        <v>0</v>
      </c>
      <c r="AK6889" s="69">
        <v>620000</v>
      </c>
    </row>
    <row r="6890" spans="30:37" ht="12.75" customHeight="1" x14ac:dyDescent="0.2">
      <c r="AD6890" s="63">
        <v>36836</v>
      </c>
      <c r="AE6890" s="64">
        <v>36861</v>
      </c>
      <c r="AF6890" s="68" t="s">
        <v>5106</v>
      </c>
      <c r="AG6890" s="66" t="s">
        <v>5111</v>
      </c>
      <c r="AH6890" s="74">
        <v>4.84</v>
      </c>
      <c r="AI6890" s="68" t="s">
        <v>2254</v>
      </c>
      <c r="AJ6890" s="67">
        <v>0</v>
      </c>
      <c r="AK6890" s="69">
        <v>620000</v>
      </c>
    </row>
    <row r="6891" spans="30:37" ht="12.75" customHeight="1" x14ac:dyDescent="0.2">
      <c r="AD6891" s="63">
        <v>36836</v>
      </c>
      <c r="AE6891" s="64">
        <v>36861</v>
      </c>
      <c r="AF6891" s="68" t="s">
        <v>5106</v>
      </c>
      <c r="AG6891" s="66" t="s">
        <v>5112</v>
      </c>
      <c r="AH6891" s="74">
        <v>4.8499999999999996</v>
      </c>
      <c r="AI6891" s="68" t="s">
        <v>2254</v>
      </c>
      <c r="AJ6891" s="67">
        <v>0</v>
      </c>
      <c r="AK6891" s="69">
        <v>310000</v>
      </c>
    </row>
    <row r="6892" spans="30:37" ht="12.75" customHeight="1" x14ac:dyDescent="0.2">
      <c r="AD6892" s="63">
        <v>36837</v>
      </c>
      <c r="AE6892" s="64">
        <v>36861</v>
      </c>
      <c r="AF6892" s="68" t="s">
        <v>3198</v>
      </c>
      <c r="AG6892" s="66" t="s">
        <v>3199</v>
      </c>
      <c r="AH6892" s="74">
        <v>5.03</v>
      </c>
      <c r="AI6892" s="68" t="s">
        <v>2254</v>
      </c>
      <c r="AJ6892" s="67">
        <v>0</v>
      </c>
      <c r="AK6892" s="69">
        <v>-1000000</v>
      </c>
    </row>
    <row r="6893" spans="30:37" ht="12.75" customHeight="1" x14ac:dyDescent="0.2">
      <c r="AD6893" s="63">
        <v>36837</v>
      </c>
      <c r="AE6893" s="64">
        <v>36861</v>
      </c>
      <c r="AF6893" s="68" t="s">
        <v>3198</v>
      </c>
      <c r="AG6893" s="66" t="s">
        <v>3200</v>
      </c>
      <c r="AH6893" s="74">
        <v>4.915</v>
      </c>
      <c r="AI6893" s="68" t="s">
        <v>2254</v>
      </c>
      <c r="AJ6893" s="67">
        <v>0</v>
      </c>
      <c r="AK6893" s="69">
        <v>-155000</v>
      </c>
    </row>
    <row r="6894" spans="30:37" ht="12.75" customHeight="1" x14ac:dyDescent="0.2">
      <c r="AD6894" s="63">
        <v>36837</v>
      </c>
      <c r="AE6894" s="64">
        <v>36861</v>
      </c>
      <c r="AF6894" s="68" t="s">
        <v>3198</v>
      </c>
      <c r="AG6894" s="66" t="s">
        <v>3201</v>
      </c>
      <c r="AH6894" s="74">
        <v>4.97</v>
      </c>
      <c r="AI6894" s="68" t="s">
        <v>2254</v>
      </c>
      <c r="AJ6894" s="67">
        <v>0</v>
      </c>
      <c r="AK6894" s="69">
        <v>-155000</v>
      </c>
    </row>
    <row r="6895" spans="30:37" ht="12.75" customHeight="1" x14ac:dyDescent="0.2">
      <c r="AD6895" s="63">
        <v>36837</v>
      </c>
      <c r="AE6895" s="64">
        <v>36861</v>
      </c>
      <c r="AF6895" s="68" t="s">
        <v>3198</v>
      </c>
      <c r="AG6895" s="66" t="s">
        <v>3202</v>
      </c>
      <c r="AH6895" s="74">
        <v>4.9850000000000003</v>
      </c>
      <c r="AI6895" s="68" t="s">
        <v>2254</v>
      </c>
      <c r="AJ6895" s="67">
        <v>0</v>
      </c>
      <c r="AK6895" s="69">
        <v>-77500</v>
      </c>
    </row>
    <row r="6896" spans="30:37" ht="12.75" customHeight="1" x14ac:dyDescent="0.2">
      <c r="AD6896" s="63">
        <v>36837</v>
      </c>
      <c r="AE6896" s="64">
        <v>36861</v>
      </c>
      <c r="AF6896" s="68" t="s">
        <v>3198</v>
      </c>
      <c r="AG6896" s="66" t="s">
        <v>3203</v>
      </c>
      <c r="AH6896" s="74">
        <v>4.93</v>
      </c>
      <c r="AI6896" s="68" t="s">
        <v>2254</v>
      </c>
      <c r="AJ6896" s="67">
        <v>0</v>
      </c>
      <c r="AK6896" s="69">
        <v>155000</v>
      </c>
    </row>
    <row r="6897" spans="30:37" ht="12.75" customHeight="1" x14ac:dyDescent="0.2">
      <c r="AD6897" s="63">
        <v>36837</v>
      </c>
      <c r="AE6897" s="64">
        <v>36861</v>
      </c>
      <c r="AF6897" s="68" t="s">
        <v>3198</v>
      </c>
      <c r="AG6897" s="66" t="s">
        <v>3204</v>
      </c>
      <c r="AH6897" s="74">
        <v>4.9800000000000004</v>
      </c>
      <c r="AI6897" s="68" t="s">
        <v>2254</v>
      </c>
      <c r="AJ6897" s="67">
        <v>0</v>
      </c>
      <c r="AK6897" s="69">
        <v>155000</v>
      </c>
    </row>
    <row r="6898" spans="30:37" ht="12.75" customHeight="1" x14ac:dyDescent="0.2">
      <c r="AD6898" s="63">
        <v>36837</v>
      </c>
      <c r="AE6898" s="64">
        <v>36861</v>
      </c>
      <c r="AF6898" s="68" t="s">
        <v>3198</v>
      </c>
      <c r="AG6898" s="66" t="s">
        <v>3205</v>
      </c>
      <c r="AH6898" s="74">
        <v>5.0650000000000004</v>
      </c>
      <c r="AI6898" s="68" t="s">
        <v>2254</v>
      </c>
      <c r="AJ6898" s="67">
        <v>0</v>
      </c>
      <c r="AK6898" s="69">
        <v>155000</v>
      </c>
    </row>
    <row r="6899" spans="30:37" ht="12.75" customHeight="1" x14ac:dyDescent="0.2">
      <c r="AD6899" s="63">
        <v>36837</v>
      </c>
      <c r="AE6899" s="64">
        <v>36861</v>
      </c>
      <c r="AF6899" s="68" t="s">
        <v>3198</v>
      </c>
      <c r="AG6899" s="66" t="s">
        <v>3206</v>
      </c>
      <c r="AH6899" s="74">
        <v>5.0750000000000002</v>
      </c>
      <c r="AI6899" s="68" t="s">
        <v>2254</v>
      </c>
      <c r="AJ6899" s="67">
        <v>0</v>
      </c>
      <c r="AK6899" s="69">
        <v>155000</v>
      </c>
    </row>
    <row r="6900" spans="30:37" ht="12.75" customHeight="1" x14ac:dyDescent="0.2">
      <c r="AD6900" s="63">
        <v>36837</v>
      </c>
      <c r="AE6900" s="64">
        <v>36861</v>
      </c>
      <c r="AF6900" s="68" t="s">
        <v>3198</v>
      </c>
      <c r="AG6900" s="66" t="s">
        <v>3207</v>
      </c>
      <c r="AH6900" s="74">
        <v>4.9950000000000001</v>
      </c>
      <c r="AI6900" s="68" t="s">
        <v>2254</v>
      </c>
      <c r="AJ6900" s="67">
        <v>0</v>
      </c>
      <c r="AK6900" s="69">
        <v>310000</v>
      </c>
    </row>
    <row r="6901" spans="30:37" ht="12.75" customHeight="1" x14ac:dyDescent="0.2">
      <c r="AD6901" s="63">
        <v>36837</v>
      </c>
      <c r="AE6901" s="64">
        <v>36861</v>
      </c>
      <c r="AF6901" s="68" t="s">
        <v>3198</v>
      </c>
      <c r="AG6901" s="66" t="s">
        <v>3208</v>
      </c>
      <c r="AH6901" s="74">
        <v>5.0149999999999997</v>
      </c>
      <c r="AI6901" s="68" t="s">
        <v>2254</v>
      </c>
      <c r="AJ6901" s="67">
        <v>0</v>
      </c>
      <c r="AK6901" s="69">
        <v>310000</v>
      </c>
    </row>
    <row r="6902" spans="30:37" ht="12.75" customHeight="1" x14ac:dyDescent="0.2">
      <c r="AD6902" s="63">
        <v>36837</v>
      </c>
      <c r="AE6902" s="64">
        <v>36861</v>
      </c>
      <c r="AF6902" s="68" t="s">
        <v>3198</v>
      </c>
      <c r="AG6902" s="66" t="s">
        <v>3209</v>
      </c>
      <c r="AH6902" s="74">
        <v>5.01</v>
      </c>
      <c r="AI6902" s="68" t="s">
        <v>2254</v>
      </c>
      <c r="AJ6902" s="67">
        <v>0</v>
      </c>
      <c r="AK6902" s="69">
        <v>620000</v>
      </c>
    </row>
    <row r="6903" spans="30:37" ht="12.75" customHeight="1" x14ac:dyDescent="0.2">
      <c r="AD6903" s="63">
        <v>36837</v>
      </c>
      <c r="AE6903" s="64">
        <v>36861</v>
      </c>
      <c r="AF6903" s="68" t="s">
        <v>3198</v>
      </c>
      <c r="AG6903" s="66" t="s">
        <v>3210</v>
      </c>
      <c r="AH6903" s="74">
        <v>5.0199999999999996</v>
      </c>
      <c r="AI6903" s="68" t="s">
        <v>2254</v>
      </c>
      <c r="AJ6903" s="67">
        <v>0</v>
      </c>
      <c r="AK6903" s="69">
        <v>620000</v>
      </c>
    </row>
    <row r="6904" spans="30:37" ht="12.75" customHeight="1" x14ac:dyDescent="0.2">
      <c r="AD6904" s="63">
        <v>36837</v>
      </c>
      <c r="AE6904" s="64">
        <v>36861</v>
      </c>
      <c r="AF6904" s="68" t="s">
        <v>3198</v>
      </c>
      <c r="AG6904" s="66" t="s">
        <v>3211</v>
      </c>
      <c r="AH6904" s="74">
        <v>5.0250000000000004</v>
      </c>
      <c r="AI6904" s="68" t="s">
        <v>2254</v>
      </c>
      <c r="AJ6904" s="67">
        <v>0</v>
      </c>
      <c r="AK6904" s="69">
        <v>620000</v>
      </c>
    </row>
    <row r="6905" spans="30:37" ht="12.75" customHeight="1" x14ac:dyDescent="0.2">
      <c r="AD6905" s="63">
        <v>36837</v>
      </c>
      <c r="AE6905" s="64">
        <v>36861</v>
      </c>
      <c r="AF6905" s="68" t="s">
        <v>3198</v>
      </c>
      <c r="AG6905" s="66" t="s">
        <v>3212</v>
      </c>
      <c r="AH6905" s="74">
        <v>5.07</v>
      </c>
      <c r="AI6905" s="68" t="s">
        <v>2254</v>
      </c>
      <c r="AJ6905" s="67">
        <v>0</v>
      </c>
      <c r="AK6905" s="69">
        <v>620000</v>
      </c>
    </row>
    <row r="6906" spans="30:37" ht="12.75" customHeight="1" x14ac:dyDescent="0.2">
      <c r="AD6906" s="63">
        <v>36838</v>
      </c>
      <c r="AE6906" s="64">
        <v>36861</v>
      </c>
      <c r="AF6906" s="68" t="s">
        <v>1274</v>
      </c>
      <c r="AG6906" s="66" t="s">
        <v>1275</v>
      </c>
      <c r="AH6906" s="74">
        <v>5.1950000000000003</v>
      </c>
      <c r="AI6906" s="68" t="s">
        <v>2254</v>
      </c>
      <c r="AJ6906" s="67">
        <v>0</v>
      </c>
      <c r="AK6906" s="69">
        <v>620000</v>
      </c>
    </row>
    <row r="6907" spans="30:37" ht="12.75" customHeight="1" x14ac:dyDescent="0.2">
      <c r="AD6907" s="63">
        <v>36838</v>
      </c>
      <c r="AE6907" s="64">
        <v>36861</v>
      </c>
      <c r="AF6907" s="68" t="s">
        <v>1274</v>
      </c>
      <c r="AG6907" s="66" t="s">
        <v>1276</v>
      </c>
      <c r="AH6907" s="74">
        <v>5.1050000000000004</v>
      </c>
      <c r="AI6907" s="68" t="s">
        <v>2254</v>
      </c>
      <c r="AJ6907" s="67">
        <v>0</v>
      </c>
      <c r="AK6907" s="69">
        <v>155000</v>
      </c>
    </row>
    <row r="6908" spans="30:37" ht="12.75" customHeight="1" x14ac:dyDescent="0.2">
      <c r="AD6908" s="63">
        <v>36838</v>
      </c>
      <c r="AE6908" s="64">
        <v>36861</v>
      </c>
      <c r="AF6908" s="68" t="s">
        <v>1274</v>
      </c>
      <c r="AG6908" s="66" t="s">
        <v>1277</v>
      </c>
      <c r="AH6908" s="74">
        <v>5.0949999999999998</v>
      </c>
      <c r="AI6908" s="68" t="s">
        <v>2254</v>
      </c>
      <c r="AJ6908" s="67">
        <v>0</v>
      </c>
      <c r="AK6908" s="69">
        <v>155000</v>
      </c>
    </row>
    <row r="6909" spans="30:37" ht="12.75" customHeight="1" x14ac:dyDescent="0.2">
      <c r="AD6909" s="63">
        <v>36838</v>
      </c>
      <c r="AE6909" s="64">
        <v>36861</v>
      </c>
      <c r="AF6909" s="68" t="s">
        <v>1274</v>
      </c>
      <c r="AG6909" s="66" t="s">
        <v>5089</v>
      </c>
      <c r="AH6909" s="74">
        <v>5.14</v>
      </c>
      <c r="AI6909" s="68" t="s">
        <v>2254</v>
      </c>
      <c r="AJ6909" s="67">
        <v>0</v>
      </c>
      <c r="AK6909" s="69">
        <v>-1250000</v>
      </c>
    </row>
    <row r="6910" spans="30:37" ht="12.75" customHeight="1" x14ac:dyDescent="0.2">
      <c r="AD6910" s="63">
        <v>36839</v>
      </c>
      <c r="AE6910" s="64">
        <v>36861</v>
      </c>
      <c r="AF6910" s="68" t="s">
        <v>3160</v>
      </c>
      <c r="AG6910" s="66" t="s">
        <v>3161</v>
      </c>
      <c r="AH6910" s="74">
        <v>5.4249999999999998</v>
      </c>
      <c r="AI6910" s="68" t="s">
        <v>2254</v>
      </c>
      <c r="AJ6910" s="67">
        <v>0</v>
      </c>
      <c r="AK6910" s="69">
        <v>232500</v>
      </c>
    </row>
    <row r="6911" spans="30:37" ht="12.75" customHeight="1" x14ac:dyDescent="0.2">
      <c r="AD6911" s="63">
        <v>36839</v>
      </c>
      <c r="AE6911" s="64">
        <v>36861</v>
      </c>
      <c r="AF6911" s="68" t="s">
        <v>3160</v>
      </c>
      <c r="AG6911" s="66" t="s">
        <v>3162</v>
      </c>
      <c r="AH6911" s="74">
        <v>5.4450000000000003</v>
      </c>
      <c r="AI6911" s="68" t="s">
        <v>2254</v>
      </c>
      <c r="AJ6911" s="67">
        <v>0</v>
      </c>
      <c r="AK6911" s="69">
        <v>310000</v>
      </c>
    </row>
    <row r="6912" spans="30:37" ht="12.75" customHeight="1" x14ac:dyDescent="0.2">
      <c r="AD6912" s="63">
        <v>36839</v>
      </c>
      <c r="AE6912" s="64">
        <v>36861</v>
      </c>
      <c r="AF6912" s="68" t="s">
        <v>3160</v>
      </c>
      <c r="AG6912" s="66" t="s">
        <v>3163</v>
      </c>
      <c r="AH6912" s="74">
        <v>5.45</v>
      </c>
      <c r="AI6912" s="68" t="s">
        <v>2254</v>
      </c>
      <c r="AJ6912" s="67">
        <v>0</v>
      </c>
      <c r="AK6912" s="69">
        <v>310000</v>
      </c>
    </row>
    <row r="6913" spans="30:37" ht="12.75" customHeight="1" x14ac:dyDescent="0.2">
      <c r="AD6913" s="63">
        <v>36839</v>
      </c>
      <c r="AE6913" s="64">
        <v>36861</v>
      </c>
      <c r="AF6913" s="68" t="s">
        <v>3160</v>
      </c>
      <c r="AG6913" s="66" t="s">
        <v>3164</v>
      </c>
      <c r="AH6913" s="74">
        <v>5.4550000000000001</v>
      </c>
      <c r="AI6913" s="68" t="s">
        <v>2254</v>
      </c>
      <c r="AJ6913" s="67">
        <v>0</v>
      </c>
      <c r="AK6913" s="69">
        <v>465000</v>
      </c>
    </row>
    <row r="6914" spans="30:37" ht="12.75" customHeight="1" x14ac:dyDescent="0.2">
      <c r="AD6914" s="63">
        <v>36839</v>
      </c>
      <c r="AE6914" s="64">
        <v>36861</v>
      </c>
      <c r="AF6914" s="68" t="s">
        <v>3160</v>
      </c>
      <c r="AG6914" s="66" t="s">
        <v>3165</v>
      </c>
      <c r="AH6914" s="74">
        <v>5.4550000000000001</v>
      </c>
      <c r="AI6914" s="68" t="s">
        <v>2254</v>
      </c>
      <c r="AJ6914" s="67">
        <v>0</v>
      </c>
      <c r="AK6914" s="69">
        <v>465000</v>
      </c>
    </row>
    <row r="6915" spans="30:37" ht="12.75" customHeight="1" x14ac:dyDescent="0.2">
      <c r="AD6915" s="63">
        <v>36839</v>
      </c>
      <c r="AE6915" s="64">
        <v>36861</v>
      </c>
      <c r="AF6915" s="68" t="s">
        <v>3160</v>
      </c>
      <c r="AG6915" s="66" t="s">
        <v>3166</v>
      </c>
      <c r="AH6915" s="74">
        <v>5.47</v>
      </c>
      <c r="AI6915" s="68" t="s">
        <v>2254</v>
      </c>
      <c r="AJ6915" s="67">
        <v>0</v>
      </c>
      <c r="AK6915" s="69">
        <v>465000</v>
      </c>
    </row>
    <row r="6916" spans="30:37" ht="12.75" customHeight="1" x14ac:dyDescent="0.2">
      <c r="AD6916" s="63">
        <v>36839</v>
      </c>
      <c r="AE6916" s="64">
        <v>36861</v>
      </c>
      <c r="AF6916" s="68" t="s">
        <v>3160</v>
      </c>
      <c r="AG6916" s="66" t="s">
        <v>3167</v>
      </c>
      <c r="AH6916" s="74">
        <v>5.4950000000000001</v>
      </c>
      <c r="AI6916" s="68" t="s">
        <v>2254</v>
      </c>
      <c r="AJ6916" s="67">
        <v>0</v>
      </c>
      <c r="AK6916" s="69">
        <v>465000</v>
      </c>
    </row>
    <row r="6917" spans="30:37" ht="12.75" customHeight="1" x14ac:dyDescent="0.2">
      <c r="AD6917" s="63">
        <v>36839</v>
      </c>
      <c r="AE6917" s="64">
        <v>36861</v>
      </c>
      <c r="AF6917" s="68" t="s">
        <v>3160</v>
      </c>
      <c r="AG6917" s="66" t="s">
        <v>3168</v>
      </c>
      <c r="AH6917" s="74">
        <v>5.4450000000000003</v>
      </c>
      <c r="AI6917" s="68" t="s">
        <v>2254</v>
      </c>
      <c r="AJ6917" s="67">
        <v>0</v>
      </c>
      <c r="AK6917" s="69">
        <v>620000</v>
      </c>
    </row>
    <row r="6918" spans="30:37" ht="12.75" customHeight="1" x14ac:dyDescent="0.2">
      <c r="AD6918" s="63">
        <v>36839</v>
      </c>
      <c r="AE6918" s="64">
        <v>36861</v>
      </c>
      <c r="AF6918" s="68" t="s">
        <v>3160</v>
      </c>
      <c r="AG6918" s="66" t="s">
        <v>3169</v>
      </c>
      <c r="AH6918" s="74">
        <v>5.4450000000000003</v>
      </c>
      <c r="AI6918" s="68" t="s">
        <v>2254</v>
      </c>
      <c r="AJ6918" s="67">
        <v>0</v>
      </c>
      <c r="AK6918" s="69">
        <v>620000</v>
      </c>
    </row>
    <row r="6919" spans="30:37" ht="12.75" customHeight="1" x14ac:dyDescent="0.2">
      <c r="AD6919" s="63">
        <v>36839</v>
      </c>
      <c r="AE6919" s="64">
        <v>36861</v>
      </c>
      <c r="AF6919" s="68" t="s">
        <v>3160</v>
      </c>
      <c r="AG6919" s="66" t="s">
        <v>3170</v>
      </c>
      <c r="AH6919" s="74">
        <v>5.45</v>
      </c>
      <c r="AI6919" s="68" t="s">
        <v>2254</v>
      </c>
      <c r="AJ6919" s="67">
        <v>0</v>
      </c>
      <c r="AK6919" s="69">
        <v>620000</v>
      </c>
    </row>
    <row r="6920" spans="30:37" ht="12.75" customHeight="1" x14ac:dyDescent="0.2">
      <c r="AD6920" s="63">
        <v>36839</v>
      </c>
      <c r="AE6920" s="64">
        <v>36861</v>
      </c>
      <c r="AF6920" s="68" t="s">
        <v>3160</v>
      </c>
      <c r="AG6920" s="66" t="s">
        <v>3171</v>
      </c>
      <c r="AH6920" s="74">
        <v>5.46</v>
      </c>
      <c r="AI6920" s="68" t="s">
        <v>2254</v>
      </c>
      <c r="AJ6920" s="67">
        <v>0</v>
      </c>
      <c r="AK6920" s="69">
        <v>620000</v>
      </c>
    </row>
    <row r="6921" spans="30:37" ht="12.75" customHeight="1" x14ac:dyDescent="0.2">
      <c r="AD6921" s="63">
        <v>36839</v>
      </c>
      <c r="AE6921" s="64">
        <v>36861</v>
      </c>
      <c r="AF6921" s="68" t="s">
        <v>3160</v>
      </c>
      <c r="AG6921" s="66" t="s">
        <v>3172</v>
      </c>
      <c r="AH6921" s="74">
        <v>5.47</v>
      </c>
      <c r="AI6921" s="68" t="s">
        <v>2254</v>
      </c>
      <c r="AJ6921" s="67">
        <v>0</v>
      </c>
      <c r="AK6921" s="69">
        <v>620000</v>
      </c>
    </row>
    <row r="6922" spans="30:37" ht="12.75" customHeight="1" x14ac:dyDescent="0.2">
      <c r="AD6922" s="63">
        <v>36839</v>
      </c>
      <c r="AE6922" s="64">
        <v>36861</v>
      </c>
      <c r="AF6922" s="68" t="s">
        <v>3160</v>
      </c>
      <c r="AG6922" s="66" t="s">
        <v>3173</v>
      </c>
      <c r="AH6922" s="74">
        <v>5.51</v>
      </c>
      <c r="AI6922" s="68" t="s">
        <v>2254</v>
      </c>
      <c r="AJ6922" s="67">
        <v>0</v>
      </c>
      <c r="AK6922" s="69">
        <v>620000</v>
      </c>
    </row>
    <row r="6923" spans="30:37" ht="12.75" customHeight="1" x14ac:dyDescent="0.2">
      <c r="AD6923" s="63">
        <v>36840</v>
      </c>
      <c r="AE6923" s="64">
        <v>36861</v>
      </c>
      <c r="AF6923" s="68" t="s">
        <v>1179</v>
      </c>
      <c r="AG6923" s="66" t="s">
        <v>1180</v>
      </c>
      <c r="AH6923" s="74">
        <v>5.4550000000000001</v>
      </c>
      <c r="AI6923" s="68" t="s">
        <v>2254</v>
      </c>
      <c r="AJ6923" s="67">
        <v>0</v>
      </c>
      <c r="AK6923" s="69">
        <v>-465000</v>
      </c>
    </row>
    <row r="6924" spans="30:37" ht="12.75" customHeight="1" x14ac:dyDescent="0.2">
      <c r="AD6924" s="63">
        <v>36840</v>
      </c>
      <c r="AE6924" s="64">
        <v>36861</v>
      </c>
      <c r="AF6924" s="68" t="s">
        <v>1179</v>
      </c>
      <c r="AG6924" s="66" t="s">
        <v>1181</v>
      </c>
      <c r="AH6924" s="74">
        <v>5.4450000000000003</v>
      </c>
      <c r="AI6924" s="68" t="s">
        <v>2254</v>
      </c>
      <c r="AJ6924" s="67">
        <v>0</v>
      </c>
      <c r="AK6924" s="69">
        <v>620000</v>
      </c>
    </row>
    <row r="6925" spans="30:37" ht="12.75" customHeight="1" x14ac:dyDescent="0.2">
      <c r="AD6925" s="63">
        <v>36840</v>
      </c>
      <c r="AE6925" s="64">
        <v>36861</v>
      </c>
      <c r="AF6925" s="68" t="s">
        <v>1179</v>
      </c>
      <c r="AG6925" s="66" t="s">
        <v>1182</v>
      </c>
      <c r="AH6925" s="74">
        <v>5.44</v>
      </c>
      <c r="AI6925" s="68" t="s">
        <v>2254</v>
      </c>
      <c r="AJ6925" s="67">
        <v>0</v>
      </c>
      <c r="AK6925" s="69">
        <v>465000</v>
      </c>
    </row>
    <row r="6926" spans="30:37" ht="12.75" customHeight="1" x14ac:dyDescent="0.2">
      <c r="AD6926" s="63">
        <v>36840</v>
      </c>
      <c r="AE6926" s="64">
        <v>36861</v>
      </c>
      <c r="AF6926" s="68" t="s">
        <v>1179</v>
      </c>
      <c r="AG6926" s="66" t="s">
        <v>1183</v>
      </c>
      <c r="AH6926" s="74">
        <v>5.4349999999999996</v>
      </c>
      <c r="AI6926" s="68" t="s">
        <v>2254</v>
      </c>
      <c r="AJ6926" s="67">
        <v>0</v>
      </c>
      <c r="AK6926" s="69">
        <v>-620000</v>
      </c>
    </row>
    <row r="6927" spans="30:37" ht="12.75" customHeight="1" x14ac:dyDescent="0.2">
      <c r="AD6927" s="63">
        <v>36840</v>
      </c>
      <c r="AE6927" s="64">
        <v>36861</v>
      </c>
      <c r="AF6927" s="68" t="s">
        <v>1179</v>
      </c>
      <c r="AG6927" s="66" t="s">
        <v>1184</v>
      </c>
      <c r="AH6927" s="74">
        <v>5.44</v>
      </c>
      <c r="AI6927" s="68" t="s">
        <v>2254</v>
      </c>
      <c r="AJ6927" s="67">
        <v>0</v>
      </c>
      <c r="AK6927" s="69">
        <v>-620000</v>
      </c>
    </row>
    <row r="6928" spans="30:37" ht="12.75" customHeight="1" x14ac:dyDescent="0.2">
      <c r="AD6928" s="63">
        <v>36840</v>
      </c>
      <c r="AE6928" s="64">
        <v>36861</v>
      </c>
      <c r="AF6928" s="68" t="s">
        <v>1179</v>
      </c>
      <c r="AG6928" s="66" t="s">
        <v>1185</v>
      </c>
      <c r="AH6928" s="74">
        <v>5.4349999999999996</v>
      </c>
      <c r="AI6928" s="68" t="s">
        <v>2254</v>
      </c>
      <c r="AJ6928" s="67">
        <v>0</v>
      </c>
      <c r="AK6928" s="69">
        <v>-620000</v>
      </c>
    </row>
    <row r="6929" spans="30:37" ht="12.75" customHeight="1" x14ac:dyDescent="0.2">
      <c r="AD6929" s="63">
        <v>36840</v>
      </c>
      <c r="AE6929" s="64">
        <v>36861</v>
      </c>
      <c r="AF6929" s="68" t="s">
        <v>1179</v>
      </c>
      <c r="AG6929" s="66" t="s">
        <v>1186</v>
      </c>
      <c r="AH6929" s="74">
        <v>5.4249999999999998</v>
      </c>
      <c r="AI6929" s="68" t="s">
        <v>2254</v>
      </c>
      <c r="AJ6929" s="67">
        <v>0</v>
      </c>
      <c r="AK6929" s="69">
        <v>-620000</v>
      </c>
    </row>
    <row r="6930" spans="30:37" ht="12.75" customHeight="1" x14ac:dyDescent="0.2">
      <c r="AD6930" s="63">
        <v>36840</v>
      </c>
      <c r="AE6930" s="64">
        <v>36861</v>
      </c>
      <c r="AF6930" s="68" t="s">
        <v>1179</v>
      </c>
      <c r="AG6930" s="66" t="s">
        <v>1187</v>
      </c>
      <c r="AH6930" s="74">
        <v>5.41</v>
      </c>
      <c r="AI6930" s="68" t="s">
        <v>2254</v>
      </c>
      <c r="AJ6930" s="67">
        <v>0</v>
      </c>
      <c r="AK6930" s="69">
        <v>620000</v>
      </c>
    </row>
    <row r="6931" spans="30:37" ht="12.75" customHeight="1" x14ac:dyDescent="0.2">
      <c r="AD6931" s="63">
        <v>36840</v>
      </c>
      <c r="AE6931" s="64">
        <v>36861</v>
      </c>
      <c r="AF6931" s="68" t="s">
        <v>1179</v>
      </c>
      <c r="AG6931" s="66" t="s">
        <v>1188</v>
      </c>
      <c r="AH6931" s="74">
        <v>5.4050000000000002</v>
      </c>
      <c r="AI6931" s="68" t="s">
        <v>2254</v>
      </c>
      <c r="AJ6931" s="67">
        <v>0</v>
      </c>
      <c r="AK6931" s="69">
        <v>465000</v>
      </c>
    </row>
    <row r="6932" spans="30:37" ht="12.75" customHeight="1" x14ac:dyDescent="0.2">
      <c r="AD6932" s="63">
        <v>36840</v>
      </c>
      <c r="AE6932" s="64">
        <v>36861</v>
      </c>
      <c r="AF6932" s="68" t="s">
        <v>1179</v>
      </c>
      <c r="AG6932" s="66" t="s">
        <v>1189</v>
      </c>
      <c r="AH6932" s="74">
        <v>5.41</v>
      </c>
      <c r="AI6932" s="68" t="s">
        <v>2254</v>
      </c>
      <c r="AJ6932" s="67">
        <v>0</v>
      </c>
      <c r="AK6932" s="69">
        <v>310000</v>
      </c>
    </row>
    <row r="6933" spans="30:37" ht="12.75" customHeight="1" x14ac:dyDescent="0.2">
      <c r="AD6933" s="63">
        <v>36840</v>
      </c>
      <c r="AE6933" s="64">
        <v>36861</v>
      </c>
      <c r="AF6933" s="68" t="s">
        <v>1179</v>
      </c>
      <c r="AG6933" s="66" t="s">
        <v>1190</v>
      </c>
      <c r="AH6933" s="74">
        <v>5.415</v>
      </c>
      <c r="AI6933" s="68" t="s">
        <v>2254</v>
      </c>
      <c r="AJ6933" s="67">
        <v>0</v>
      </c>
      <c r="AK6933" s="69">
        <v>232500</v>
      </c>
    </row>
    <row r="6934" spans="30:37" ht="12.75" customHeight="1" x14ac:dyDescent="0.2">
      <c r="AD6934" s="63">
        <v>36840</v>
      </c>
      <c r="AE6934" s="64">
        <v>36861</v>
      </c>
      <c r="AF6934" s="68" t="s">
        <v>1179</v>
      </c>
      <c r="AG6934" s="66" t="s">
        <v>1191</v>
      </c>
      <c r="AH6934" s="74">
        <v>5.415</v>
      </c>
      <c r="AI6934" s="68" t="s">
        <v>2254</v>
      </c>
      <c r="AJ6934" s="67">
        <v>0</v>
      </c>
      <c r="AK6934" s="69">
        <v>542500</v>
      </c>
    </row>
    <row r="6935" spans="30:37" ht="12.75" customHeight="1" x14ac:dyDescent="0.2">
      <c r="AD6935" s="63">
        <v>36840</v>
      </c>
      <c r="AE6935" s="64">
        <v>36861</v>
      </c>
      <c r="AF6935" s="68" t="s">
        <v>1179</v>
      </c>
      <c r="AG6935" s="66" t="s">
        <v>1192</v>
      </c>
      <c r="AH6935" s="74">
        <v>5.4249999999999998</v>
      </c>
      <c r="AI6935" s="68" t="s">
        <v>2254</v>
      </c>
      <c r="AJ6935" s="67">
        <v>0</v>
      </c>
      <c r="AK6935" s="69">
        <v>620000</v>
      </c>
    </row>
    <row r="6936" spans="30:37" ht="12.75" customHeight="1" x14ac:dyDescent="0.2">
      <c r="AD6936" s="63">
        <v>36840</v>
      </c>
      <c r="AE6936" s="64">
        <v>36861</v>
      </c>
      <c r="AF6936" s="68" t="s">
        <v>1179</v>
      </c>
      <c r="AG6936" s="66" t="s">
        <v>1193</v>
      </c>
      <c r="AH6936" s="74">
        <v>5.42</v>
      </c>
      <c r="AI6936" s="68" t="s">
        <v>2254</v>
      </c>
      <c r="AJ6936" s="67">
        <v>0</v>
      </c>
      <c r="AK6936" s="69">
        <v>465000</v>
      </c>
    </row>
    <row r="6937" spans="30:37" ht="12.75" customHeight="1" x14ac:dyDescent="0.2">
      <c r="AD6937" s="63">
        <v>36840</v>
      </c>
      <c r="AE6937" s="64">
        <v>36861</v>
      </c>
      <c r="AF6937" s="68" t="s">
        <v>1179</v>
      </c>
      <c r="AG6937" s="66" t="s">
        <v>1194</v>
      </c>
      <c r="AH6937" s="74">
        <v>5.42</v>
      </c>
      <c r="AI6937" s="68" t="s">
        <v>2254</v>
      </c>
      <c r="AJ6937" s="67">
        <v>0</v>
      </c>
      <c r="AK6937" s="69">
        <v>-620000</v>
      </c>
    </row>
    <row r="6938" spans="30:37" ht="12.75" customHeight="1" x14ac:dyDescent="0.2">
      <c r="AD6938" s="63">
        <v>36840</v>
      </c>
      <c r="AE6938" s="64">
        <v>36861</v>
      </c>
      <c r="AF6938" s="68" t="s">
        <v>1179</v>
      </c>
      <c r="AG6938" s="66" t="s">
        <v>1195</v>
      </c>
      <c r="AH6938" s="74">
        <v>5.4249999999999998</v>
      </c>
      <c r="AI6938" s="68" t="s">
        <v>2254</v>
      </c>
      <c r="AJ6938" s="67">
        <v>0</v>
      </c>
      <c r="AK6938" s="69">
        <v>-620000</v>
      </c>
    </row>
    <row r="6939" spans="30:37" ht="12.75" customHeight="1" x14ac:dyDescent="0.2">
      <c r="AD6939" s="63">
        <v>36840</v>
      </c>
      <c r="AE6939" s="64">
        <v>36861</v>
      </c>
      <c r="AF6939" s="68" t="s">
        <v>1179</v>
      </c>
      <c r="AG6939" s="66" t="s">
        <v>1196</v>
      </c>
      <c r="AH6939" s="74">
        <v>5.43</v>
      </c>
      <c r="AI6939" s="68" t="s">
        <v>2254</v>
      </c>
      <c r="AJ6939" s="67">
        <v>0</v>
      </c>
      <c r="AK6939" s="69">
        <v>-620000</v>
      </c>
    </row>
    <row r="6940" spans="30:37" ht="12.75" customHeight="1" x14ac:dyDescent="0.2">
      <c r="AD6940" s="63">
        <v>36840</v>
      </c>
      <c r="AE6940" s="64">
        <v>36861</v>
      </c>
      <c r="AF6940" s="68" t="s">
        <v>1179</v>
      </c>
      <c r="AG6940" s="66" t="s">
        <v>1197</v>
      </c>
      <c r="AH6940" s="74">
        <v>5.4249999999999998</v>
      </c>
      <c r="AI6940" s="68" t="s">
        <v>2254</v>
      </c>
      <c r="AJ6940" s="67">
        <v>0</v>
      </c>
      <c r="AK6940" s="69">
        <v>620000</v>
      </c>
    </row>
    <row r="6941" spans="30:37" ht="12.75" customHeight="1" x14ac:dyDescent="0.2">
      <c r="AD6941" s="63">
        <v>36840</v>
      </c>
      <c r="AE6941" s="64">
        <v>36861</v>
      </c>
      <c r="AF6941" s="68" t="s">
        <v>1179</v>
      </c>
      <c r="AG6941" s="66" t="s">
        <v>1198</v>
      </c>
      <c r="AH6941" s="74">
        <v>5.43</v>
      </c>
      <c r="AI6941" s="68" t="s">
        <v>2254</v>
      </c>
      <c r="AJ6941" s="67">
        <v>0</v>
      </c>
      <c r="AK6941" s="69">
        <v>-310000</v>
      </c>
    </row>
    <row r="6942" spans="30:37" ht="12.75" customHeight="1" x14ac:dyDescent="0.2">
      <c r="AD6942" s="63">
        <v>36840</v>
      </c>
      <c r="AE6942" s="64">
        <v>36861</v>
      </c>
      <c r="AF6942" s="68" t="s">
        <v>1179</v>
      </c>
      <c r="AG6942" s="66" t="s">
        <v>1199</v>
      </c>
      <c r="AH6942" s="74">
        <v>5.4349999999999996</v>
      </c>
      <c r="AI6942" s="68" t="s">
        <v>2254</v>
      </c>
      <c r="AJ6942" s="67">
        <v>0</v>
      </c>
      <c r="AK6942" s="69">
        <v>-620000</v>
      </c>
    </row>
    <row r="6943" spans="30:37" ht="12.75" customHeight="1" x14ac:dyDescent="0.2">
      <c r="AD6943" s="63">
        <v>36840</v>
      </c>
      <c r="AE6943" s="64">
        <v>36861</v>
      </c>
      <c r="AF6943" s="68" t="s">
        <v>1179</v>
      </c>
      <c r="AG6943" s="66" t="s">
        <v>1200</v>
      </c>
      <c r="AH6943" s="74">
        <v>5.4050000000000002</v>
      </c>
      <c r="AI6943" s="68" t="s">
        <v>2254</v>
      </c>
      <c r="AJ6943" s="67">
        <v>0</v>
      </c>
      <c r="AK6943" s="69">
        <v>620000</v>
      </c>
    </row>
    <row r="6944" spans="30:37" ht="12.75" customHeight="1" x14ac:dyDescent="0.2">
      <c r="AD6944" s="63">
        <v>36840</v>
      </c>
      <c r="AE6944" s="64">
        <v>36861</v>
      </c>
      <c r="AF6944" s="68" t="s">
        <v>1179</v>
      </c>
      <c r="AG6944" s="66" t="s">
        <v>1201</v>
      </c>
      <c r="AH6944" s="74">
        <v>5.41</v>
      </c>
      <c r="AI6944" s="68" t="s">
        <v>2254</v>
      </c>
      <c r="AJ6944" s="67">
        <v>0</v>
      </c>
      <c r="AK6944" s="69">
        <v>310000</v>
      </c>
    </row>
    <row r="6945" spans="30:37" ht="12.75" customHeight="1" x14ac:dyDescent="0.2">
      <c r="AD6945" s="63">
        <v>36840</v>
      </c>
      <c r="AE6945" s="64">
        <v>36861</v>
      </c>
      <c r="AF6945" s="68" t="s">
        <v>1179</v>
      </c>
      <c r="AG6945" s="66" t="s">
        <v>1202</v>
      </c>
      <c r="AH6945" s="74">
        <v>5.4</v>
      </c>
      <c r="AI6945" s="68" t="s">
        <v>2254</v>
      </c>
      <c r="AJ6945" s="67">
        <v>0</v>
      </c>
      <c r="AK6945" s="69">
        <v>310000</v>
      </c>
    </row>
    <row r="6946" spans="30:37" ht="12.75" customHeight="1" x14ac:dyDescent="0.2">
      <c r="AD6946" s="63">
        <v>36840</v>
      </c>
      <c r="AE6946" s="64">
        <v>36861</v>
      </c>
      <c r="AF6946" s="68" t="s">
        <v>1179</v>
      </c>
      <c r="AG6946" s="66" t="s">
        <v>1203</v>
      </c>
      <c r="AH6946" s="74">
        <v>5.43</v>
      </c>
      <c r="AI6946" s="68" t="s">
        <v>2254</v>
      </c>
      <c r="AJ6946" s="67">
        <v>0</v>
      </c>
      <c r="AK6946" s="69">
        <v>310000</v>
      </c>
    </row>
    <row r="6947" spans="30:37" ht="12.75" customHeight="1" x14ac:dyDescent="0.2">
      <c r="AD6947" s="63">
        <v>36840</v>
      </c>
      <c r="AE6947" s="64">
        <v>36861</v>
      </c>
      <c r="AF6947" s="68" t="s">
        <v>1179</v>
      </c>
      <c r="AG6947" s="66" t="s">
        <v>1204</v>
      </c>
      <c r="AH6947" s="74">
        <v>5.42</v>
      </c>
      <c r="AI6947" s="68" t="s">
        <v>2254</v>
      </c>
      <c r="AJ6947" s="67">
        <v>0</v>
      </c>
      <c r="AK6947" s="69">
        <v>465000</v>
      </c>
    </row>
    <row r="6948" spans="30:37" ht="12.75" customHeight="1" x14ac:dyDescent="0.2">
      <c r="AD6948" s="63">
        <v>36840</v>
      </c>
      <c r="AE6948" s="64">
        <v>36861</v>
      </c>
      <c r="AF6948" s="68" t="s">
        <v>1179</v>
      </c>
      <c r="AG6948" s="66" t="s">
        <v>1205</v>
      </c>
      <c r="AH6948" s="74">
        <v>5.41</v>
      </c>
      <c r="AI6948" s="68" t="s">
        <v>2254</v>
      </c>
      <c r="AJ6948" s="67">
        <v>0</v>
      </c>
      <c r="AK6948" s="69">
        <v>155000</v>
      </c>
    </row>
    <row r="6949" spans="30:37" ht="12.75" customHeight="1" x14ac:dyDescent="0.2">
      <c r="AD6949" s="63">
        <v>36840</v>
      </c>
      <c r="AE6949" s="64">
        <v>36861</v>
      </c>
      <c r="AF6949" s="68" t="s">
        <v>1179</v>
      </c>
      <c r="AG6949" s="66" t="s">
        <v>1206</v>
      </c>
      <c r="AH6949" s="74">
        <v>5.41</v>
      </c>
      <c r="AI6949" s="68" t="s">
        <v>2254</v>
      </c>
      <c r="AJ6949" s="67">
        <v>0</v>
      </c>
      <c r="AK6949" s="69">
        <v>620000</v>
      </c>
    </row>
    <row r="6950" spans="30:37" ht="12.75" customHeight="1" x14ac:dyDescent="0.2">
      <c r="AD6950" s="63">
        <v>36840</v>
      </c>
      <c r="AE6950" s="64">
        <v>36861</v>
      </c>
      <c r="AF6950" s="68" t="s">
        <v>1179</v>
      </c>
      <c r="AG6950" s="66" t="s">
        <v>1207</v>
      </c>
      <c r="AH6950" s="74">
        <v>5.4249999999999998</v>
      </c>
      <c r="AI6950" s="68" t="s">
        <v>2254</v>
      </c>
      <c r="AJ6950" s="67">
        <v>0</v>
      </c>
      <c r="AK6950" s="69">
        <v>620000</v>
      </c>
    </row>
    <row r="6951" spans="30:37" ht="12.75" customHeight="1" x14ac:dyDescent="0.2">
      <c r="AD6951" s="63">
        <v>36840</v>
      </c>
      <c r="AE6951" s="64">
        <v>36861</v>
      </c>
      <c r="AF6951" s="68" t="s">
        <v>1179</v>
      </c>
      <c r="AG6951" s="66" t="s">
        <v>1208</v>
      </c>
      <c r="AH6951" s="74">
        <v>5.4249999999999998</v>
      </c>
      <c r="AI6951" s="68" t="s">
        <v>2254</v>
      </c>
      <c r="AJ6951" s="67">
        <v>0</v>
      </c>
      <c r="AK6951" s="69">
        <v>620000</v>
      </c>
    </row>
    <row r="6952" spans="30:37" ht="12.75" customHeight="1" x14ac:dyDescent="0.2">
      <c r="AD6952" s="63">
        <v>36840</v>
      </c>
      <c r="AE6952" s="64">
        <v>36861</v>
      </c>
      <c r="AF6952" s="68" t="s">
        <v>1179</v>
      </c>
      <c r="AG6952" s="66" t="s">
        <v>1209</v>
      </c>
      <c r="AH6952" s="74">
        <v>5.415</v>
      </c>
      <c r="AI6952" s="68" t="s">
        <v>2254</v>
      </c>
      <c r="AJ6952" s="67">
        <v>0</v>
      </c>
      <c r="AK6952" s="69">
        <v>465000</v>
      </c>
    </row>
    <row r="6953" spans="30:37" ht="12.75" customHeight="1" x14ac:dyDescent="0.2">
      <c r="AD6953" s="63">
        <v>36840</v>
      </c>
      <c r="AE6953" s="64">
        <v>36861</v>
      </c>
      <c r="AF6953" s="68" t="s">
        <v>1179</v>
      </c>
      <c r="AG6953" s="66" t="s">
        <v>1210</v>
      </c>
      <c r="AH6953" s="74">
        <v>5.3949999999999996</v>
      </c>
      <c r="AI6953" s="68" t="s">
        <v>2254</v>
      </c>
      <c r="AJ6953" s="67">
        <v>0</v>
      </c>
      <c r="AK6953" s="69">
        <v>-310000</v>
      </c>
    </row>
    <row r="6954" spans="30:37" ht="12.75" customHeight="1" x14ac:dyDescent="0.2">
      <c r="AD6954" s="63">
        <v>36840</v>
      </c>
      <c r="AE6954" s="64">
        <v>36861</v>
      </c>
      <c r="AF6954" s="68" t="s">
        <v>1179</v>
      </c>
      <c r="AG6954" s="66" t="s">
        <v>1211</v>
      </c>
      <c r="AH6954" s="74">
        <v>5.4050000000000002</v>
      </c>
      <c r="AI6954" s="68" t="s">
        <v>2254</v>
      </c>
      <c r="AJ6954" s="67">
        <v>0</v>
      </c>
      <c r="AK6954" s="69">
        <v>-620000</v>
      </c>
    </row>
    <row r="6955" spans="30:37" ht="12.75" customHeight="1" x14ac:dyDescent="0.2">
      <c r="AD6955" s="63">
        <v>36840</v>
      </c>
      <c r="AE6955" s="64">
        <v>36861</v>
      </c>
      <c r="AF6955" s="68" t="s">
        <v>1179</v>
      </c>
      <c r="AG6955" s="66" t="s">
        <v>1212</v>
      </c>
      <c r="AH6955" s="74">
        <v>5.4249999999999998</v>
      </c>
      <c r="AI6955" s="68" t="s">
        <v>2254</v>
      </c>
      <c r="AJ6955" s="67">
        <v>0</v>
      </c>
      <c r="AK6955" s="69">
        <v>-620000</v>
      </c>
    </row>
    <row r="6956" spans="30:37" ht="12.75" customHeight="1" x14ac:dyDescent="0.2">
      <c r="AD6956" s="63">
        <v>36840</v>
      </c>
      <c r="AE6956" s="64">
        <v>36861</v>
      </c>
      <c r="AF6956" s="68" t="s">
        <v>1179</v>
      </c>
      <c r="AG6956" s="66" t="s">
        <v>1213</v>
      </c>
      <c r="AH6956" s="74">
        <v>5.44</v>
      </c>
      <c r="AI6956" s="68" t="s">
        <v>2254</v>
      </c>
      <c r="AJ6956" s="67">
        <v>0</v>
      </c>
      <c r="AK6956" s="69">
        <v>-620000</v>
      </c>
    </row>
    <row r="6957" spans="30:37" ht="12.75" customHeight="1" x14ac:dyDescent="0.2">
      <c r="AD6957" s="63">
        <v>36840</v>
      </c>
      <c r="AE6957" s="64">
        <v>36861</v>
      </c>
      <c r="AF6957" s="68" t="s">
        <v>1179</v>
      </c>
      <c r="AG6957" s="66" t="s">
        <v>1214</v>
      </c>
      <c r="AH6957" s="74">
        <v>5.4550000000000001</v>
      </c>
      <c r="AI6957" s="68" t="s">
        <v>2254</v>
      </c>
      <c r="AJ6957" s="67">
        <v>0</v>
      </c>
      <c r="AK6957" s="69">
        <v>-620000</v>
      </c>
    </row>
    <row r="6958" spans="30:37" ht="12.75" customHeight="1" x14ac:dyDescent="0.2">
      <c r="AD6958" s="63">
        <v>36840</v>
      </c>
      <c r="AE6958" s="64">
        <v>36861</v>
      </c>
      <c r="AF6958" s="68" t="s">
        <v>1179</v>
      </c>
      <c r="AG6958" s="66" t="s">
        <v>1215</v>
      </c>
      <c r="AH6958" s="74">
        <v>5.46</v>
      </c>
      <c r="AI6958" s="68" t="s">
        <v>2254</v>
      </c>
      <c r="AJ6958" s="67">
        <v>0</v>
      </c>
      <c r="AK6958" s="69">
        <v>-620000</v>
      </c>
    </row>
    <row r="6959" spans="30:37" ht="12.75" customHeight="1" x14ac:dyDescent="0.2">
      <c r="AD6959" s="63">
        <v>36840</v>
      </c>
      <c r="AE6959" s="64">
        <v>36861</v>
      </c>
      <c r="AF6959" s="68" t="s">
        <v>1179</v>
      </c>
      <c r="AG6959" s="66" t="s">
        <v>1216</v>
      </c>
      <c r="AH6959" s="74">
        <v>5.4749999999999996</v>
      </c>
      <c r="AI6959" s="68" t="s">
        <v>2254</v>
      </c>
      <c r="AJ6959" s="67">
        <v>0</v>
      </c>
      <c r="AK6959" s="69">
        <v>-155000</v>
      </c>
    </row>
    <row r="6960" spans="30:37" ht="12.75" customHeight="1" x14ac:dyDescent="0.2">
      <c r="AD6960" s="63">
        <v>36840</v>
      </c>
      <c r="AE6960" s="64">
        <v>36861</v>
      </c>
      <c r="AF6960" s="68" t="s">
        <v>1179</v>
      </c>
      <c r="AG6960" s="66" t="s">
        <v>1217</v>
      </c>
      <c r="AH6960" s="74">
        <v>5.5</v>
      </c>
      <c r="AI6960" s="68" t="s">
        <v>2254</v>
      </c>
      <c r="AJ6960" s="67">
        <v>0</v>
      </c>
      <c r="AK6960" s="69">
        <v>-465000</v>
      </c>
    </row>
    <row r="6961" spans="30:37" ht="12.75" customHeight="1" x14ac:dyDescent="0.2">
      <c r="AD6961" s="63">
        <v>36840</v>
      </c>
      <c r="AE6961" s="64">
        <v>36861</v>
      </c>
      <c r="AF6961" s="68" t="s">
        <v>1179</v>
      </c>
      <c r="AG6961" s="66" t="s">
        <v>1218</v>
      </c>
      <c r="AH6961" s="74">
        <v>5.5049999999999999</v>
      </c>
      <c r="AI6961" s="68" t="s">
        <v>2254</v>
      </c>
      <c r="AJ6961" s="67">
        <v>0</v>
      </c>
      <c r="AK6961" s="69">
        <v>-465000</v>
      </c>
    </row>
    <row r="6962" spans="30:37" ht="12.75" customHeight="1" x14ac:dyDescent="0.2">
      <c r="AD6962" s="63">
        <v>36840</v>
      </c>
      <c r="AE6962" s="64">
        <v>36861</v>
      </c>
      <c r="AF6962" s="68" t="s">
        <v>1179</v>
      </c>
      <c r="AG6962" s="66" t="s">
        <v>1219</v>
      </c>
      <c r="AH6962" s="74">
        <v>5.51</v>
      </c>
      <c r="AI6962" s="68" t="s">
        <v>2254</v>
      </c>
      <c r="AJ6962" s="67">
        <v>0</v>
      </c>
      <c r="AK6962" s="69">
        <v>620000</v>
      </c>
    </row>
    <row r="6963" spans="30:37" ht="12.75" customHeight="1" x14ac:dyDescent="0.2">
      <c r="AD6963" s="63">
        <v>36840</v>
      </c>
      <c r="AE6963" s="64">
        <v>36861</v>
      </c>
      <c r="AF6963" s="68" t="s">
        <v>1179</v>
      </c>
      <c r="AG6963" s="66" t="s">
        <v>1220</v>
      </c>
      <c r="AH6963" s="74">
        <v>5.4850000000000003</v>
      </c>
      <c r="AI6963" s="68" t="s">
        <v>2254</v>
      </c>
      <c r="AJ6963" s="67">
        <v>0</v>
      </c>
      <c r="AK6963" s="69">
        <v>310000</v>
      </c>
    </row>
    <row r="6964" spans="30:37" ht="12.75" customHeight="1" x14ac:dyDescent="0.2">
      <c r="AD6964" s="63">
        <v>36840</v>
      </c>
      <c r="AE6964" s="64">
        <v>36861</v>
      </c>
      <c r="AF6964" s="68" t="s">
        <v>1179</v>
      </c>
      <c r="AG6964" s="66" t="s">
        <v>1221</v>
      </c>
      <c r="AH6964" s="74">
        <v>5.4249999999999998</v>
      </c>
      <c r="AI6964" s="68" t="s">
        <v>2254</v>
      </c>
      <c r="AJ6964" s="67">
        <v>0</v>
      </c>
      <c r="AK6964" s="69">
        <v>620000</v>
      </c>
    </row>
    <row r="6965" spans="30:37" ht="12.75" customHeight="1" x14ac:dyDescent="0.2">
      <c r="AD6965" s="63">
        <v>36840</v>
      </c>
      <c r="AE6965" s="64">
        <v>36861</v>
      </c>
      <c r="AF6965" s="68" t="s">
        <v>1179</v>
      </c>
      <c r="AG6965" s="66" t="s">
        <v>1222</v>
      </c>
      <c r="AH6965" s="74">
        <v>5.415</v>
      </c>
      <c r="AI6965" s="68" t="s">
        <v>2254</v>
      </c>
      <c r="AJ6965" s="67">
        <v>0</v>
      </c>
      <c r="AK6965" s="69">
        <v>-620000</v>
      </c>
    </row>
    <row r="6966" spans="30:37" ht="12.75" customHeight="1" x14ac:dyDescent="0.2">
      <c r="AD6966" s="63">
        <v>36840</v>
      </c>
      <c r="AE6966" s="64">
        <v>36861</v>
      </c>
      <c r="AF6966" s="68" t="s">
        <v>1179</v>
      </c>
      <c r="AG6966" s="66" t="s">
        <v>1224</v>
      </c>
      <c r="AH6966" s="74">
        <v>5.39</v>
      </c>
      <c r="AI6966" s="68" t="s">
        <v>2254</v>
      </c>
      <c r="AJ6966" s="67">
        <v>0</v>
      </c>
      <c r="AK6966" s="69">
        <v>155000</v>
      </c>
    </row>
    <row r="6967" spans="30:37" ht="12.75" customHeight="1" x14ac:dyDescent="0.2">
      <c r="AD6967" s="63">
        <v>36840</v>
      </c>
      <c r="AE6967" s="64">
        <v>36861</v>
      </c>
      <c r="AF6967" s="68" t="s">
        <v>1179</v>
      </c>
      <c r="AG6967" s="66" t="s">
        <v>1225</v>
      </c>
      <c r="AH6967" s="74">
        <v>5.3949999999999996</v>
      </c>
      <c r="AI6967" s="68" t="s">
        <v>2254</v>
      </c>
      <c r="AJ6967" s="67">
        <v>0</v>
      </c>
      <c r="AK6967" s="69">
        <v>620000</v>
      </c>
    </row>
    <row r="6968" spans="30:37" ht="12.75" customHeight="1" x14ac:dyDescent="0.2">
      <c r="AD6968" s="63">
        <v>36840</v>
      </c>
      <c r="AE6968" s="64">
        <v>36861</v>
      </c>
      <c r="AF6968" s="68" t="s">
        <v>1179</v>
      </c>
      <c r="AG6968" s="66" t="s">
        <v>1226</v>
      </c>
      <c r="AH6968" s="74">
        <v>5.4050000000000002</v>
      </c>
      <c r="AI6968" s="68" t="s">
        <v>2254</v>
      </c>
      <c r="AJ6968" s="67">
        <v>0</v>
      </c>
      <c r="AK6968" s="69">
        <v>-465000</v>
      </c>
    </row>
    <row r="6969" spans="30:37" ht="12.75" customHeight="1" x14ac:dyDescent="0.2">
      <c r="AD6969" s="63">
        <v>36840</v>
      </c>
      <c r="AE6969" s="64">
        <v>36861</v>
      </c>
      <c r="AF6969" s="68" t="s">
        <v>1179</v>
      </c>
      <c r="AG6969" s="66" t="s">
        <v>1227</v>
      </c>
      <c r="AH6969" s="74">
        <v>5.41</v>
      </c>
      <c r="AI6969" s="68" t="s">
        <v>2254</v>
      </c>
      <c r="AJ6969" s="67">
        <v>0</v>
      </c>
      <c r="AK6969" s="69">
        <v>-310000</v>
      </c>
    </row>
    <row r="6970" spans="30:37" ht="12.75" customHeight="1" x14ac:dyDescent="0.2">
      <c r="AD6970" s="63">
        <v>36840</v>
      </c>
      <c r="AE6970" s="64">
        <v>36861</v>
      </c>
      <c r="AF6970" s="68" t="s">
        <v>1179</v>
      </c>
      <c r="AG6970" s="66" t="s">
        <v>1228</v>
      </c>
      <c r="AH6970" s="74">
        <v>5.41</v>
      </c>
      <c r="AI6970" s="68" t="s">
        <v>2254</v>
      </c>
      <c r="AJ6970" s="67">
        <v>0</v>
      </c>
      <c r="AK6970" s="69">
        <v>-620000</v>
      </c>
    </row>
    <row r="6971" spans="30:37" ht="12.75" customHeight="1" x14ac:dyDescent="0.2">
      <c r="AD6971" s="63">
        <v>36840</v>
      </c>
      <c r="AE6971" s="64">
        <v>36861</v>
      </c>
      <c r="AF6971" s="68" t="s">
        <v>1179</v>
      </c>
      <c r="AG6971" s="66" t="s">
        <v>1229</v>
      </c>
      <c r="AH6971" s="74">
        <v>5.3849999999999998</v>
      </c>
      <c r="AI6971" s="68" t="s">
        <v>2254</v>
      </c>
      <c r="AJ6971" s="67">
        <v>0</v>
      </c>
      <c r="AK6971" s="69">
        <v>-465000</v>
      </c>
    </row>
    <row r="6972" spans="30:37" ht="12.75" customHeight="1" x14ac:dyDescent="0.2">
      <c r="AD6972" s="63">
        <v>36840</v>
      </c>
      <c r="AE6972" s="64">
        <v>36861</v>
      </c>
      <c r="AF6972" s="68" t="s">
        <v>1179</v>
      </c>
      <c r="AG6972" s="66" t="s">
        <v>1230</v>
      </c>
      <c r="AH6972" s="74">
        <v>5.3650000000000002</v>
      </c>
      <c r="AI6972" s="68" t="s">
        <v>2254</v>
      </c>
      <c r="AJ6972" s="67">
        <v>0</v>
      </c>
      <c r="AK6972" s="69">
        <v>465000</v>
      </c>
    </row>
    <row r="6973" spans="30:37" ht="12.75" customHeight="1" x14ac:dyDescent="0.2">
      <c r="AD6973" s="63">
        <v>36840</v>
      </c>
      <c r="AE6973" s="64">
        <v>36861</v>
      </c>
      <c r="AF6973" s="68" t="s">
        <v>1179</v>
      </c>
      <c r="AG6973" s="66" t="s">
        <v>1231</v>
      </c>
      <c r="AH6973" s="74">
        <v>5.36</v>
      </c>
      <c r="AI6973" s="68" t="s">
        <v>2254</v>
      </c>
      <c r="AJ6973" s="67">
        <v>0</v>
      </c>
      <c r="AK6973" s="69">
        <v>620000</v>
      </c>
    </row>
    <row r="6974" spans="30:37" ht="12.75" customHeight="1" x14ac:dyDescent="0.2">
      <c r="AD6974" s="63">
        <v>36840</v>
      </c>
      <c r="AE6974" s="64">
        <v>36861</v>
      </c>
      <c r="AF6974" s="68" t="s">
        <v>1179</v>
      </c>
      <c r="AG6974" s="66" t="s">
        <v>1232</v>
      </c>
      <c r="AH6974" s="74">
        <v>5.2149999999999999</v>
      </c>
      <c r="AI6974" s="68" t="s">
        <v>2254</v>
      </c>
      <c r="AJ6974" s="67">
        <v>0</v>
      </c>
      <c r="AK6974" s="69">
        <v>-155000</v>
      </c>
    </row>
    <row r="6975" spans="30:37" ht="12.75" customHeight="1" x14ac:dyDescent="0.2">
      <c r="AD6975" s="63">
        <v>36843</v>
      </c>
      <c r="AE6975" s="64">
        <v>36861</v>
      </c>
      <c r="AF6975" s="68" t="s">
        <v>3031</v>
      </c>
      <c r="AG6975" s="66" t="s">
        <v>3032</v>
      </c>
      <c r="AH6975" s="74">
        <v>5.6849999999999996</v>
      </c>
      <c r="AI6975" s="68" t="s">
        <v>2254</v>
      </c>
      <c r="AJ6975" s="67">
        <v>0</v>
      </c>
      <c r="AK6975" s="69">
        <v>-620000</v>
      </c>
    </row>
    <row r="6976" spans="30:37" ht="12.75" customHeight="1" x14ac:dyDescent="0.2">
      <c r="AD6976" s="63">
        <v>36843</v>
      </c>
      <c r="AE6976" s="64">
        <v>36861</v>
      </c>
      <c r="AF6976" s="68" t="s">
        <v>3031</v>
      </c>
      <c r="AG6976" s="66" t="s">
        <v>3033</v>
      </c>
      <c r="AH6976" s="74">
        <v>5.6950000000000003</v>
      </c>
      <c r="AI6976" s="68" t="s">
        <v>2254</v>
      </c>
      <c r="AJ6976" s="67">
        <v>0</v>
      </c>
      <c r="AK6976" s="69">
        <v>-620000</v>
      </c>
    </row>
    <row r="6977" spans="30:37" ht="12.75" customHeight="1" x14ac:dyDescent="0.2">
      <c r="AD6977" s="63">
        <v>36843</v>
      </c>
      <c r="AE6977" s="64">
        <v>36861</v>
      </c>
      <c r="AF6977" s="68" t="s">
        <v>3031</v>
      </c>
      <c r="AG6977" s="66" t="s">
        <v>3034</v>
      </c>
      <c r="AH6977" s="74">
        <v>5.6950000000000003</v>
      </c>
      <c r="AI6977" s="68" t="s">
        <v>2254</v>
      </c>
      <c r="AJ6977" s="67">
        <v>0</v>
      </c>
      <c r="AK6977" s="69">
        <v>-620000</v>
      </c>
    </row>
    <row r="6978" spans="30:37" ht="12.75" customHeight="1" x14ac:dyDescent="0.2">
      <c r="AD6978" s="63">
        <v>36843</v>
      </c>
      <c r="AE6978" s="64">
        <v>36861</v>
      </c>
      <c r="AF6978" s="68" t="s">
        <v>3031</v>
      </c>
      <c r="AG6978" s="66" t="s">
        <v>3035</v>
      </c>
      <c r="AH6978" s="74">
        <v>5.7</v>
      </c>
      <c r="AI6978" s="68" t="s">
        <v>2254</v>
      </c>
      <c r="AJ6978" s="67">
        <v>0</v>
      </c>
      <c r="AK6978" s="69">
        <v>-620000</v>
      </c>
    </row>
    <row r="6979" spans="30:37" ht="12.75" customHeight="1" x14ac:dyDescent="0.2">
      <c r="AD6979" s="63">
        <v>36843</v>
      </c>
      <c r="AE6979" s="64">
        <v>36861</v>
      </c>
      <c r="AF6979" s="68" t="s">
        <v>3031</v>
      </c>
      <c r="AG6979" s="66" t="s">
        <v>3036</v>
      </c>
      <c r="AH6979" s="74">
        <v>5.6950000000000003</v>
      </c>
      <c r="AI6979" s="68" t="s">
        <v>2254</v>
      </c>
      <c r="AJ6979" s="67">
        <v>0</v>
      </c>
      <c r="AK6979" s="69">
        <v>-310000</v>
      </c>
    </row>
    <row r="6980" spans="30:37" ht="12.75" customHeight="1" x14ac:dyDescent="0.2">
      <c r="AD6980" s="63">
        <v>36843</v>
      </c>
      <c r="AE6980" s="64">
        <v>36861</v>
      </c>
      <c r="AF6980" s="68" t="s">
        <v>3031</v>
      </c>
      <c r="AG6980" s="66" t="s">
        <v>3037</v>
      </c>
      <c r="AH6980" s="74">
        <v>5.7</v>
      </c>
      <c r="AI6980" s="68" t="s">
        <v>2254</v>
      </c>
      <c r="AJ6980" s="67">
        <v>0</v>
      </c>
      <c r="AK6980" s="69">
        <v>-310000</v>
      </c>
    </row>
    <row r="6981" spans="30:37" ht="12.75" customHeight="1" x14ac:dyDescent="0.2">
      <c r="AD6981" s="63">
        <v>36843</v>
      </c>
      <c r="AE6981" s="64">
        <v>36861</v>
      </c>
      <c r="AF6981" s="68" t="s">
        <v>3031</v>
      </c>
      <c r="AG6981" s="66" t="s">
        <v>3038</v>
      </c>
      <c r="AH6981" s="74">
        <v>5.7</v>
      </c>
      <c r="AI6981" s="68" t="s">
        <v>2254</v>
      </c>
      <c r="AJ6981" s="67">
        <v>0</v>
      </c>
      <c r="AK6981" s="69">
        <v>-310000</v>
      </c>
    </row>
    <row r="6982" spans="30:37" ht="12.75" customHeight="1" x14ac:dyDescent="0.2">
      <c r="AD6982" s="63">
        <v>36843</v>
      </c>
      <c r="AE6982" s="64">
        <v>36861</v>
      </c>
      <c r="AF6982" s="68" t="s">
        <v>3031</v>
      </c>
      <c r="AG6982" s="66" t="s">
        <v>3039</v>
      </c>
      <c r="AH6982" s="74">
        <v>5.6349999999999998</v>
      </c>
      <c r="AI6982" s="68" t="s">
        <v>2254</v>
      </c>
      <c r="AJ6982" s="67">
        <v>0</v>
      </c>
      <c r="AK6982" s="69">
        <v>310000</v>
      </c>
    </row>
    <row r="6983" spans="30:37" ht="12.75" customHeight="1" x14ac:dyDescent="0.2">
      <c r="AD6983" s="63">
        <v>36843</v>
      </c>
      <c r="AE6983" s="64">
        <v>36861</v>
      </c>
      <c r="AF6983" s="68" t="s">
        <v>3031</v>
      </c>
      <c r="AG6983" s="66" t="s">
        <v>3040</v>
      </c>
      <c r="AH6983" s="74">
        <v>5.67</v>
      </c>
      <c r="AI6983" s="68" t="s">
        <v>2254</v>
      </c>
      <c r="AJ6983" s="67">
        <v>0</v>
      </c>
      <c r="AK6983" s="69">
        <v>310000</v>
      </c>
    </row>
    <row r="6984" spans="30:37" ht="12.75" customHeight="1" x14ac:dyDescent="0.2">
      <c r="AD6984" s="63">
        <v>36843</v>
      </c>
      <c r="AE6984" s="64">
        <v>36861</v>
      </c>
      <c r="AF6984" s="68" t="s">
        <v>3031</v>
      </c>
      <c r="AG6984" s="66" t="s">
        <v>3041</v>
      </c>
      <c r="AH6984" s="74">
        <v>5.7149999999999999</v>
      </c>
      <c r="AI6984" s="68" t="s">
        <v>2254</v>
      </c>
      <c r="AJ6984" s="67">
        <v>0</v>
      </c>
      <c r="AK6984" s="69">
        <v>310000</v>
      </c>
    </row>
    <row r="6985" spans="30:37" ht="12.75" customHeight="1" x14ac:dyDescent="0.2">
      <c r="AD6985" s="63">
        <v>36843</v>
      </c>
      <c r="AE6985" s="64">
        <v>36861</v>
      </c>
      <c r="AF6985" s="68" t="s">
        <v>3031</v>
      </c>
      <c r="AG6985" s="66" t="s">
        <v>3042</v>
      </c>
      <c r="AH6985" s="74">
        <v>5.68</v>
      </c>
      <c r="AI6985" s="68" t="s">
        <v>2254</v>
      </c>
      <c r="AJ6985" s="67">
        <v>0</v>
      </c>
      <c r="AK6985" s="69">
        <v>465000</v>
      </c>
    </row>
    <row r="6986" spans="30:37" ht="12.75" customHeight="1" x14ac:dyDescent="0.2">
      <c r="AD6986" s="63">
        <v>36843</v>
      </c>
      <c r="AE6986" s="64">
        <v>36861</v>
      </c>
      <c r="AF6986" s="68" t="s">
        <v>3031</v>
      </c>
      <c r="AG6986" s="66" t="s">
        <v>3043</v>
      </c>
      <c r="AH6986" s="74">
        <v>5.6550000000000002</v>
      </c>
      <c r="AI6986" s="68" t="s">
        <v>2254</v>
      </c>
      <c r="AJ6986" s="67">
        <v>0</v>
      </c>
      <c r="AK6986" s="69">
        <v>620000</v>
      </c>
    </row>
    <row r="6987" spans="30:37" ht="12.75" customHeight="1" x14ac:dyDescent="0.2">
      <c r="AD6987" s="63">
        <v>36843</v>
      </c>
      <c r="AE6987" s="64">
        <v>36861</v>
      </c>
      <c r="AF6987" s="68" t="s">
        <v>3031</v>
      </c>
      <c r="AG6987" s="66" t="s">
        <v>3044</v>
      </c>
      <c r="AH6987" s="74">
        <v>5.66</v>
      </c>
      <c r="AI6987" s="68" t="s">
        <v>2254</v>
      </c>
      <c r="AJ6987" s="67">
        <v>0</v>
      </c>
      <c r="AK6987" s="69">
        <v>620000</v>
      </c>
    </row>
    <row r="6988" spans="30:37" ht="12.75" customHeight="1" x14ac:dyDescent="0.2">
      <c r="AD6988" s="63">
        <v>36843</v>
      </c>
      <c r="AE6988" s="64">
        <v>36861</v>
      </c>
      <c r="AF6988" s="68" t="s">
        <v>3031</v>
      </c>
      <c r="AG6988" s="66" t="s">
        <v>3045</v>
      </c>
      <c r="AH6988" s="74">
        <v>5.6749999999999998</v>
      </c>
      <c r="AI6988" s="68" t="s">
        <v>2254</v>
      </c>
      <c r="AJ6988" s="67">
        <v>0</v>
      </c>
      <c r="AK6988" s="69">
        <v>620000</v>
      </c>
    </row>
    <row r="6989" spans="30:37" ht="12.75" customHeight="1" x14ac:dyDescent="0.2">
      <c r="AD6989" s="63">
        <v>36843</v>
      </c>
      <c r="AE6989" s="64">
        <v>36861</v>
      </c>
      <c r="AF6989" s="68" t="s">
        <v>3031</v>
      </c>
      <c r="AG6989" s="66" t="s">
        <v>3046</v>
      </c>
      <c r="AH6989" s="74">
        <v>5.6849999999999996</v>
      </c>
      <c r="AI6989" s="68" t="s">
        <v>2254</v>
      </c>
      <c r="AJ6989" s="67">
        <v>0</v>
      </c>
      <c r="AK6989" s="69">
        <v>620000</v>
      </c>
    </row>
    <row r="6990" spans="30:37" ht="12.75" customHeight="1" x14ac:dyDescent="0.2">
      <c r="AD6990" s="63">
        <v>36843</v>
      </c>
      <c r="AE6990" s="64">
        <v>36861</v>
      </c>
      <c r="AF6990" s="68" t="s">
        <v>3031</v>
      </c>
      <c r="AG6990" s="66" t="s">
        <v>3047</v>
      </c>
      <c r="AH6990" s="74">
        <v>5.6849999999999996</v>
      </c>
      <c r="AI6990" s="68" t="s">
        <v>2254</v>
      </c>
      <c r="AJ6990" s="67">
        <v>0</v>
      </c>
      <c r="AK6990" s="69">
        <v>620000</v>
      </c>
    </row>
    <row r="6991" spans="30:37" ht="12.75" customHeight="1" x14ac:dyDescent="0.2">
      <c r="AD6991" s="63">
        <v>36843</v>
      </c>
      <c r="AE6991" s="64">
        <v>36861</v>
      </c>
      <c r="AF6991" s="68" t="s">
        <v>3031</v>
      </c>
      <c r="AG6991" s="66" t="s">
        <v>3048</v>
      </c>
      <c r="AH6991" s="74">
        <v>5.7149999999999999</v>
      </c>
      <c r="AI6991" s="68" t="s">
        <v>2254</v>
      </c>
      <c r="AJ6991" s="67">
        <v>0</v>
      </c>
      <c r="AK6991" s="69">
        <v>620000</v>
      </c>
    </row>
    <row r="6992" spans="30:37" ht="12.75" customHeight="1" x14ac:dyDescent="0.2">
      <c r="AD6992" s="63">
        <v>36844</v>
      </c>
      <c r="AE6992" s="64">
        <v>36861</v>
      </c>
      <c r="AF6992" s="68" t="s">
        <v>948</v>
      </c>
      <c r="AG6992" s="66" t="s">
        <v>949</v>
      </c>
      <c r="AH6992" s="74">
        <v>5.84</v>
      </c>
      <c r="AI6992" s="68" t="s">
        <v>2254</v>
      </c>
      <c r="AJ6992" s="67">
        <v>0</v>
      </c>
      <c r="AK6992" s="69">
        <v>-1000000</v>
      </c>
    </row>
    <row r="6993" spans="30:37" ht="12.75" customHeight="1" x14ac:dyDescent="0.2">
      <c r="AD6993" s="63">
        <v>36844</v>
      </c>
      <c r="AE6993" s="64">
        <v>36861</v>
      </c>
      <c r="AF6993" s="68" t="s">
        <v>948</v>
      </c>
      <c r="AG6993" s="66" t="s">
        <v>949</v>
      </c>
      <c r="AH6993" s="74">
        <v>5.94</v>
      </c>
      <c r="AI6993" s="68" t="s">
        <v>2254</v>
      </c>
      <c r="AJ6993" s="67">
        <v>0</v>
      </c>
      <c r="AK6993" s="69">
        <v>-1000000</v>
      </c>
    </row>
    <row r="6994" spans="30:37" ht="12.75" customHeight="1" x14ac:dyDescent="0.2">
      <c r="AD6994" s="63">
        <v>36844</v>
      </c>
      <c r="AE6994" s="64">
        <v>36861</v>
      </c>
      <c r="AF6994" s="68" t="s">
        <v>948</v>
      </c>
      <c r="AG6994" s="66" t="s">
        <v>950</v>
      </c>
      <c r="AH6994" s="74">
        <v>6.0149999999999997</v>
      </c>
      <c r="AI6994" s="68" t="s">
        <v>2254</v>
      </c>
      <c r="AJ6994" s="67">
        <v>0</v>
      </c>
      <c r="AK6994" s="69">
        <v>-775000</v>
      </c>
    </row>
    <row r="6995" spans="30:37" ht="12.75" customHeight="1" x14ac:dyDescent="0.2">
      <c r="AD6995" s="63">
        <v>36844</v>
      </c>
      <c r="AE6995" s="64">
        <v>36861</v>
      </c>
      <c r="AF6995" s="68" t="s">
        <v>948</v>
      </c>
      <c r="AG6995" s="66" t="s">
        <v>951</v>
      </c>
      <c r="AH6995" s="74">
        <v>5.86</v>
      </c>
      <c r="AI6995" s="68" t="s">
        <v>2254</v>
      </c>
      <c r="AJ6995" s="67">
        <v>0</v>
      </c>
      <c r="AK6995" s="69">
        <v>-620000</v>
      </c>
    </row>
    <row r="6996" spans="30:37" ht="12.75" customHeight="1" x14ac:dyDescent="0.2">
      <c r="AD6996" s="63">
        <v>36844</v>
      </c>
      <c r="AE6996" s="64">
        <v>36861</v>
      </c>
      <c r="AF6996" s="68" t="s">
        <v>948</v>
      </c>
      <c r="AG6996" s="66" t="s">
        <v>952</v>
      </c>
      <c r="AH6996" s="74">
        <v>5.8650000000000002</v>
      </c>
      <c r="AI6996" s="68" t="s">
        <v>2254</v>
      </c>
      <c r="AJ6996" s="67">
        <v>0</v>
      </c>
      <c r="AK6996" s="69">
        <v>-620000</v>
      </c>
    </row>
    <row r="6997" spans="30:37" ht="12.75" customHeight="1" x14ac:dyDescent="0.2">
      <c r="AD6997" s="63">
        <v>36844</v>
      </c>
      <c r="AE6997" s="64">
        <v>36861</v>
      </c>
      <c r="AF6997" s="68" t="s">
        <v>948</v>
      </c>
      <c r="AG6997" s="66" t="s">
        <v>953</v>
      </c>
      <c r="AH6997" s="74">
        <v>5.87</v>
      </c>
      <c r="AI6997" s="68" t="s">
        <v>2254</v>
      </c>
      <c r="AJ6997" s="67">
        <v>0</v>
      </c>
      <c r="AK6997" s="69">
        <v>-620000</v>
      </c>
    </row>
    <row r="6998" spans="30:37" ht="12.75" customHeight="1" x14ac:dyDescent="0.2">
      <c r="AD6998" s="63">
        <v>36844</v>
      </c>
      <c r="AE6998" s="64">
        <v>36861</v>
      </c>
      <c r="AF6998" s="68" t="s">
        <v>948</v>
      </c>
      <c r="AG6998" s="66" t="s">
        <v>954</v>
      </c>
      <c r="AH6998" s="74">
        <v>5.9</v>
      </c>
      <c r="AI6998" s="68" t="s">
        <v>2254</v>
      </c>
      <c r="AJ6998" s="67">
        <v>0</v>
      </c>
      <c r="AK6998" s="69">
        <v>-620000</v>
      </c>
    </row>
    <row r="6999" spans="30:37" ht="12.75" customHeight="1" x14ac:dyDescent="0.2">
      <c r="AD6999" s="63">
        <v>36844</v>
      </c>
      <c r="AE6999" s="64">
        <v>36861</v>
      </c>
      <c r="AF6999" s="68" t="s">
        <v>948</v>
      </c>
      <c r="AG6999" s="66" t="s">
        <v>955</v>
      </c>
      <c r="AH6999" s="74">
        <v>5.915</v>
      </c>
      <c r="AI6999" s="68" t="s">
        <v>2254</v>
      </c>
      <c r="AJ6999" s="67">
        <v>0</v>
      </c>
      <c r="AK6999" s="69">
        <v>-620000</v>
      </c>
    </row>
    <row r="7000" spans="30:37" ht="12.75" customHeight="1" x14ac:dyDescent="0.2">
      <c r="AD7000" s="63">
        <v>36844</v>
      </c>
      <c r="AE7000" s="64">
        <v>36861</v>
      </c>
      <c r="AF7000" s="68" t="s">
        <v>948</v>
      </c>
      <c r="AG7000" s="66" t="s">
        <v>956</v>
      </c>
      <c r="AH7000" s="74">
        <v>5.94</v>
      </c>
      <c r="AI7000" s="68" t="s">
        <v>2254</v>
      </c>
      <c r="AJ7000" s="67">
        <v>0</v>
      </c>
      <c r="AK7000" s="69">
        <v>-620000</v>
      </c>
    </row>
    <row r="7001" spans="30:37" ht="12.75" customHeight="1" x14ac:dyDescent="0.2">
      <c r="AD7001" s="63">
        <v>36844</v>
      </c>
      <c r="AE7001" s="64">
        <v>36861</v>
      </c>
      <c r="AF7001" s="68" t="s">
        <v>948</v>
      </c>
      <c r="AG7001" s="66" t="s">
        <v>957</v>
      </c>
      <c r="AH7001" s="74">
        <v>5.9450000000000003</v>
      </c>
      <c r="AI7001" s="68" t="s">
        <v>2254</v>
      </c>
      <c r="AJ7001" s="67">
        <v>0</v>
      </c>
      <c r="AK7001" s="69">
        <v>-620000</v>
      </c>
    </row>
    <row r="7002" spans="30:37" ht="12.75" customHeight="1" x14ac:dyDescent="0.2">
      <c r="AD7002" s="63">
        <v>36844</v>
      </c>
      <c r="AE7002" s="64">
        <v>36861</v>
      </c>
      <c r="AF7002" s="68" t="s">
        <v>948</v>
      </c>
      <c r="AG7002" s="66" t="s">
        <v>958</v>
      </c>
      <c r="AH7002" s="74">
        <v>5.9450000000000003</v>
      </c>
      <c r="AI7002" s="68" t="s">
        <v>2254</v>
      </c>
      <c r="AJ7002" s="67">
        <v>0</v>
      </c>
      <c r="AK7002" s="69">
        <v>-620000</v>
      </c>
    </row>
    <row r="7003" spans="30:37" ht="12.75" customHeight="1" x14ac:dyDescent="0.2">
      <c r="AD7003" s="63">
        <v>36844</v>
      </c>
      <c r="AE7003" s="64">
        <v>36861</v>
      </c>
      <c r="AF7003" s="68" t="s">
        <v>948</v>
      </c>
      <c r="AG7003" s="66" t="s">
        <v>959</v>
      </c>
      <c r="AH7003" s="74">
        <v>5.95</v>
      </c>
      <c r="AI7003" s="68" t="s">
        <v>2254</v>
      </c>
      <c r="AJ7003" s="67">
        <v>0</v>
      </c>
      <c r="AK7003" s="69">
        <v>-620000</v>
      </c>
    </row>
    <row r="7004" spans="30:37" ht="12.75" customHeight="1" x14ac:dyDescent="0.2">
      <c r="AD7004" s="63">
        <v>36844</v>
      </c>
      <c r="AE7004" s="64">
        <v>36861</v>
      </c>
      <c r="AF7004" s="68" t="s">
        <v>948</v>
      </c>
      <c r="AG7004" s="66" t="s">
        <v>960</v>
      </c>
      <c r="AH7004" s="74">
        <v>5.9550000000000001</v>
      </c>
      <c r="AI7004" s="68" t="s">
        <v>2254</v>
      </c>
      <c r="AJ7004" s="67">
        <v>0</v>
      </c>
      <c r="AK7004" s="69">
        <v>-620000</v>
      </c>
    </row>
    <row r="7005" spans="30:37" ht="12.75" customHeight="1" x14ac:dyDescent="0.2">
      <c r="AD7005" s="63">
        <v>36844</v>
      </c>
      <c r="AE7005" s="64">
        <v>36861</v>
      </c>
      <c r="AF7005" s="68" t="s">
        <v>948</v>
      </c>
      <c r="AG7005" s="66" t="s">
        <v>961</v>
      </c>
      <c r="AH7005" s="74">
        <v>5.9950000000000001</v>
      </c>
      <c r="AI7005" s="68" t="s">
        <v>2254</v>
      </c>
      <c r="AJ7005" s="67">
        <v>0</v>
      </c>
      <c r="AK7005" s="69">
        <v>-620000</v>
      </c>
    </row>
    <row r="7006" spans="30:37" ht="12.75" customHeight="1" x14ac:dyDescent="0.2">
      <c r="AD7006" s="63">
        <v>36844</v>
      </c>
      <c r="AE7006" s="64">
        <v>36861</v>
      </c>
      <c r="AF7006" s="68" t="s">
        <v>948</v>
      </c>
      <c r="AG7006" s="66" t="s">
        <v>962</v>
      </c>
      <c r="AH7006" s="74">
        <v>5.9950000000000001</v>
      </c>
      <c r="AI7006" s="68" t="s">
        <v>2254</v>
      </c>
      <c r="AJ7006" s="67">
        <v>0</v>
      </c>
      <c r="AK7006" s="69">
        <v>-620000</v>
      </c>
    </row>
    <row r="7007" spans="30:37" ht="12.75" customHeight="1" x14ac:dyDescent="0.2">
      <c r="AD7007" s="63">
        <v>36844</v>
      </c>
      <c r="AE7007" s="64">
        <v>36861</v>
      </c>
      <c r="AF7007" s="68" t="s">
        <v>948</v>
      </c>
      <c r="AG7007" s="66" t="s">
        <v>963</v>
      </c>
      <c r="AH7007" s="74">
        <v>5.9950000000000001</v>
      </c>
      <c r="AI7007" s="68" t="s">
        <v>2254</v>
      </c>
      <c r="AJ7007" s="67">
        <v>0</v>
      </c>
      <c r="AK7007" s="69">
        <v>-620000</v>
      </c>
    </row>
    <row r="7008" spans="30:37" ht="12.75" customHeight="1" x14ac:dyDescent="0.2">
      <c r="AD7008" s="63">
        <v>36844</v>
      </c>
      <c r="AE7008" s="64">
        <v>36861</v>
      </c>
      <c r="AF7008" s="68" t="s">
        <v>948</v>
      </c>
      <c r="AG7008" s="66" t="s">
        <v>964</v>
      </c>
      <c r="AH7008" s="74">
        <v>6.01</v>
      </c>
      <c r="AI7008" s="68" t="s">
        <v>2254</v>
      </c>
      <c r="AJ7008" s="67">
        <v>0</v>
      </c>
      <c r="AK7008" s="69">
        <v>-620000</v>
      </c>
    </row>
    <row r="7009" spans="30:37" ht="12.75" customHeight="1" x14ac:dyDescent="0.2">
      <c r="AD7009" s="63">
        <v>36844</v>
      </c>
      <c r="AE7009" s="64">
        <v>36861</v>
      </c>
      <c r="AF7009" s="68" t="s">
        <v>948</v>
      </c>
      <c r="AG7009" s="66" t="s">
        <v>965</v>
      </c>
      <c r="AH7009" s="74">
        <v>6.01</v>
      </c>
      <c r="AI7009" s="68" t="s">
        <v>2254</v>
      </c>
      <c r="AJ7009" s="67">
        <v>0</v>
      </c>
      <c r="AK7009" s="69">
        <v>-620000</v>
      </c>
    </row>
    <row r="7010" spans="30:37" ht="12.75" customHeight="1" x14ac:dyDescent="0.2">
      <c r="AD7010" s="63">
        <v>36844</v>
      </c>
      <c r="AE7010" s="64">
        <v>36861</v>
      </c>
      <c r="AF7010" s="68" t="s">
        <v>948</v>
      </c>
      <c r="AG7010" s="66" t="s">
        <v>966</v>
      </c>
      <c r="AH7010" s="74">
        <v>6.0149999999999997</v>
      </c>
      <c r="AI7010" s="68" t="s">
        <v>2254</v>
      </c>
      <c r="AJ7010" s="67">
        <v>0</v>
      </c>
      <c r="AK7010" s="69">
        <v>-620000</v>
      </c>
    </row>
    <row r="7011" spans="30:37" ht="12.75" customHeight="1" x14ac:dyDescent="0.2">
      <c r="AD7011" s="63">
        <v>36844</v>
      </c>
      <c r="AE7011" s="64">
        <v>36861</v>
      </c>
      <c r="AF7011" s="68" t="s">
        <v>948</v>
      </c>
      <c r="AG7011" s="66" t="s">
        <v>967</v>
      </c>
      <c r="AH7011" s="74">
        <v>5.91</v>
      </c>
      <c r="AI7011" s="68" t="s">
        <v>2254</v>
      </c>
      <c r="AJ7011" s="67">
        <v>0</v>
      </c>
      <c r="AK7011" s="69">
        <v>-465000</v>
      </c>
    </row>
    <row r="7012" spans="30:37" ht="12.75" customHeight="1" x14ac:dyDescent="0.2">
      <c r="AD7012" s="63">
        <v>36844</v>
      </c>
      <c r="AE7012" s="64">
        <v>36861</v>
      </c>
      <c r="AF7012" s="68" t="s">
        <v>948</v>
      </c>
      <c r="AG7012" s="66" t="s">
        <v>968</v>
      </c>
      <c r="AH7012" s="74">
        <v>5.915</v>
      </c>
      <c r="AI7012" s="68" t="s">
        <v>2254</v>
      </c>
      <c r="AJ7012" s="67">
        <v>0</v>
      </c>
      <c r="AK7012" s="69">
        <v>-465000</v>
      </c>
    </row>
    <row r="7013" spans="30:37" ht="12.75" customHeight="1" x14ac:dyDescent="0.2">
      <c r="AD7013" s="63">
        <v>36844</v>
      </c>
      <c r="AE7013" s="64">
        <v>36861</v>
      </c>
      <c r="AF7013" s="68" t="s">
        <v>948</v>
      </c>
      <c r="AG7013" s="66" t="s">
        <v>969</v>
      </c>
      <c r="AH7013" s="74">
        <v>5.9550000000000001</v>
      </c>
      <c r="AI7013" s="68" t="s">
        <v>2254</v>
      </c>
      <c r="AJ7013" s="67">
        <v>0</v>
      </c>
      <c r="AK7013" s="69">
        <v>-465000</v>
      </c>
    </row>
    <row r="7014" spans="30:37" ht="12.75" customHeight="1" x14ac:dyDescent="0.2">
      <c r="AD7014" s="63">
        <v>36844</v>
      </c>
      <c r="AE7014" s="64">
        <v>36861</v>
      </c>
      <c r="AF7014" s="68" t="s">
        <v>948</v>
      </c>
      <c r="AG7014" s="66" t="s">
        <v>970</v>
      </c>
      <c r="AH7014" s="74">
        <v>5.9950000000000001</v>
      </c>
      <c r="AI7014" s="68" t="s">
        <v>2254</v>
      </c>
      <c r="AJ7014" s="67">
        <v>0</v>
      </c>
      <c r="AK7014" s="69">
        <v>-465000</v>
      </c>
    </row>
    <row r="7015" spans="30:37" ht="12.75" customHeight="1" x14ac:dyDescent="0.2">
      <c r="AD7015" s="63">
        <v>36844</v>
      </c>
      <c r="AE7015" s="64">
        <v>36861</v>
      </c>
      <c r="AF7015" s="68" t="s">
        <v>948</v>
      </c>
      <c r="AG7015" s="66" t="s">
        <v>971</v>
      </c>
      <c r="AH7015" s="74">
        <v>5.94</v>
      </c>
      <c r="AI7015" s="68" t="s">
        <v>2254</v>
      </c>
      <c r="AJ7015" s="67">
        <v>0</v>
      </c>
      <c r="AK7015" s="69">
        <v>-387500</v>
      </c>
    </row>
    <row r="7016" spans="30:37" ht="12.75" customHeight="1" x14ac:dyDescent="0.2">
      <c r="AD7016" s="63">
        <v>36844</v>
      </c>
      <c r="AE7016" s="64">
        <v>36861</v>
      </c>
      <c r="AF7016" s="68" t="s">
        <v>948</v>
      </c>
      <c r="AG7016" s="66" t="s">
        <v>972</v>
      </c>
      <c r="AH7016" s="74">
        <v>5.915</v>
      </c>
      <c r="AI7016" s="68" t="s">
        <v>2254</v>
      </c>
      <c r="AJ7016" s="67">
        <v>0</v>
      </c>
      <c r="AK7016" s="69">
        <v>-310000</v>
      </c>
    </row>
    <row r="7017" spans="30:37" ht="12.75" customHeight="1" x14ac:dyDescent="0.2">
      <c r="AD7017" s="63">
        <v>36844</v>
      </c>
      <c r="AE7017" s="64">
        <v>36861</v>
      </c>
      <c r="AF7017" s="68" t="s">
        <v>948</v>
      </c>
      <c r="AG7017" s="66" t="s">
        <v>973</v>
      </c>
      <c r="AH7017" s="74">
        <v>5.915</v>
      </c>
      <c r="AI7017" s="68" t="s">
        <v>2254</v>
      </c>
      <c r="AJ7017" s="67">
        <v>0</v>
      </c>
      <c r="AK7017" s="69">
        <v>-310000</v>
      </c>
    </row>
    <row r="7018" spans="30:37" ht="12.75" customHeight="1" x14ac:dyDescent="0.2">
      <c r="AD7018" s="63">
        <v>36844</v>
      </c>
      <c r="AE7018" s="64">
        <v>36861</v>
      </c>
      <c r="AF7018" s="68" t="s">
        <v>948</v>
      </c>
      <c r="AG7018" s="66" t="s">
        <v>974</v>
      </c>
      <c r="AH7018" s="74">
        <v>5.9249999999999998</v>
      </c>
      <c r="AI7018" s="68" t="s">
        <v>2254</v>
      </c>
      <c r="AJ7018" s="67">
        <v>0</v>
      </c>
      <c r="AK7018" s="69">
        <v>-310000</v>
      </c>
    </row>
    <row r="7019" spans="30:37" ht="12.75" customHeight="1" x14ac:dyDescent="0.2">
      <c r="AD7019" s="63">
        <v>36844</v>
      </c>
      <c r="AE7019" s="64">
        <v>36861</v>
      </c>
      <c r="AF7019" s="68" t="s">
        <v>948</v>
      </c>
      <c r="AG7019" s="66" t="s">
        <v>975</v>
      </c>
      <c r="AH7019" s="74">
        <v>5.9450000000000003</v>
      </c>
      <c r="AI7019" s="68" t="s">
        <v>2254</v>
      </c>
      <c r="AJ7019" s="67">
        <v>0</v>
      </c>
      <c r="AK7019" s="69">
        <v>-310000</v>
      </c>
    </row>
    <row r="7020" spans="30:37" ht="12.75" customHeight="1" x14ac:dyDescent="0.2">
      <c r="AD7020" s="63">
        <v>36844</v>
      </c>
      <c r="AE7020" s="64">
        <v>36861</v>
      </c>
      <c r="AF7020" s="68" t="s">
        <v>948</v>
      </c>
      <c r="AG7020" s="66" t="s">
        <v>976</v>
      </c>
      <c r="AH7020" s="74">
        <v>5.95</v>
      </c>
      <c r="AI7020" s="68" t="s">
        <v>2254</v>
      </c>
      <c r="AJ7020" s="67">
        <v>0</v>
      </c>
      <c r="AK7020" s="69">
        <v>-310000</v>
      </c>
    </row>
    <row r="7021" spans="30:37" ht="12.75" customHeight="1" x14ac:dyDescent="0.2">
      <c r="AD7021" s="63">
        <v>36844</v>
      </c>
      <c r="AE7021" s="64">
        <v>36861</v>
      </c>
      <c r="AF7021" s="68" t="s">
        <v>948</v>
      </c>
      <c r="AG7021" s="66" t="s">
        <v>977</v>
      </c>
      <c r="AH7021" s="74">
        <v>5.98</v>
      </c>
      <c r="AI7021" s="68" t="s">
        <v>2254</v>
      </c>
      <c r="AJ7021" s="67">
        <v>0</v>
      </c>
      <c r="AK7021" s="69">
        <v>-310000</v>
      </c>
    </row>
    <row r="7022" spans="30:37" ht="12.75" customHeight="1" x14ac:dyDescent="0.2">
      <c r="AD7022" s="63">
        <v>36844</v>
      </c>
      <c r="AE7022" s="64">
        <v>36861</v>
      </c>
      <c r="AF7022" s="68" t="s">
        <v>948</v>
      </c>
      <c r="AG7022" s="66" t="s">
        <v>978</v>
      </c>
      <c r="AH7022" s="74">
        <v>5.9950000000000001</v>
      </c>
      <c r="AI7022" s="68" t="s">
        <v>2254</v>
      </c>
      <c r="AJ7022" s="67">
        <v>0</v>
      </c>
      <c r="AK7022" s="69">
        <v>-310000</v>
      </c>
    </row>
    <row r="7023" spans="30:37" ht="12.75" customHeight="1" x14ac:dyDescent="0.2">
      <c r="AD7023" s="63">
        <v>36844</v>
      </c>
      <c r="AE7023" s="64">
        <v>36861</v>
      </c>
      <c r="AF7023" s="68" t="s">
        <v>948</v>
      </c>
      <c r="AG7023" s="66" t="s">
        <v>979</v>
      </c>
      <c r="AH7023" s="74">
        <v>6.0049999999999999</v>
      </c>
      <c r="AI7023" s="68" t="s">
        <v>2254</v>
      </c>
      <c r="AJ7023" s="67">
        <v>0</v>
      </c>
      <c r="AK7023" s="69">
        <v>-310000</v>
      </c>
    </row>
    <row r="7024" spans="30:37" ht="12.75" customHeight="1" x14ac:dyDescent="0.2">
      <c r="AD7024" s="63">
        <v>36844</v>
      </c>
      <c r="AE7024" s="64">
        <v>36861</v>
      </c>
      <c r="AF7024" s="68" t="s">
        <v>948</v>
      </c>
      <c r="AG7024" s="66" t="s">
        <v>980</v>
      </c>
      <c r="AH7024" s="74">
        <v>5.64</v>
      </c>
      <c r="AI7024" s="68" t="s">
        <v>2254</v>
      </c>
      <c r="AJ7024" s="67">
        <v>0</v>
      </c>
      <c r="AK7024" s="69">
        <v>-155000</v>
      </c>
    </row>
    <row r="7025" spans="30:37" ht="12.75" customHeight="1" x14ac:dyDescent="0.2">
      <c r="AD7025" s="63">
        <v>36844</v>
      </c>
      <c r="AE7025" s="64">
        <v>36861</v>
      </c>
      <c r="AF7025" s="68" t="s">
        <v>948</v>
      </c>
      <c r="AG7025" s="66" t="s">
        <v>981</v>
      </c>
      <c r="AH7025" s="74">
        <v>5.66</v>
      </c>
      <c r="AI7025" s="68" t="s">
        <v>2254</v>
      </c>
      <c r="AJ7025" s="67">
        <v>0</v>
      </c>
      <c r="AK7025" s="69">
        <v>-155000</v>
      </c>
    </row>
    <row r="7026" spans="30:37" ht="12.75" customHeight="1" x14ac:dyDescent="0.2">
      <c r="AD7026" s="63">
        <v>36844</v>
      </c>
      <c r="AE7026" s="64">
        <v>36861</v>
      </c>
      <c r="AF7026" s="68" t="s">
        <v>948</v>
      </c>
      <c r="AG7026" s="66" t="s">
        <v>982</v>
      </c>
      <c r="AH7026" s="74">
        <v>5.915</v>
      </c>
      <c r="AI7026" s="68" t="s">
        <v>2254</v>
      </c>
      <c r="AJ7026" s="67">
        <v>0</v>
      </c>
      <c r="AK7026" s="69">
        <v>-155000</v>
      </c>
    </row>
    <row r="7027" spans="30:37" ht="12.75" customHeight="1" x14ac:dyDescent="0.2">
      <c r="AD7027" s="63">
        <v>36844</v>
      </c>
      <c r="AE7027" s="64">
        <v>36861</v>
      </c>
      <c r="AF7027" s="68" t="s">
        <v>948</v>
      </c>
      <c r="AG7027" s="66" t="s">
        <v>983</v>
      </c>
      <c r="AH7027" s="74">
        <v>5.94</v>
      </c>
      <c r="AI7027" s="68" t="s">
        <v>2254</v>
      </c>
      <c r="AJ7027" s="67">
        <v>0</v>
      </c>
      <c r="AK7027" s="69">
        <v>-155000</v>
      </c>
    </row>
    <row r="7028" spans="30:37" ht="12.75" customHeight="1" x14ac:dyDescent="0.2">
      <c r="AD7028" s="63">
        <v>36844</v>
      </c>
      <c r="AE7028" s="64">
        <v>36861</v>
      </c>
      <c r="AF7028" s="68" t="s">
        <v>948</v>
      </c>
      <c r="AG7028" s="66" t="s">
        <v>984</v>
      </c>
      <c r="AH7028" s="74">
        <v>5.9749999999999996</v>
      </c>
      <c r="AI7028" s="68" t="s">
        <v>2254</v>
      </c>
      <c r="AJ7028" s="67">
        <v>0</v>
      </c>
      <c r="AK7028" s="69">
        <v>-155000</v>
      </c>
    </row>
    <row r="7029" spans="30:37" ht="12.75" customHeight="1" x14ac:dyDescent="0.2">
      <c r="AD7029" s="63">
        <v>36844</v>
      </c>
      <c r="AE7029" s="64">
        <v>36861</v>
      </c>
      <c r="AF7029" s="68" t="s">
        <v>948</v>
      </c>
      <c r="AG7029" s="66" t="s">
        <v>985</v>
      </c>
      <c r="AH7029" s="74">
        <v>6.01</v>
      </c>
      <c r="AI7029" s="68" t="s">
        <v>2254</v>
      </c>
      <c r="AJ7029" s="67">
        <v>0</v>
      </c>
      <c r="AK7029" s="69">
        <v>-155000</v>
      </c>
    </row>
    <row r="7030" spans="30:37" ht="12.75" customHeight="1" x14ac:dyDescent="0.2">
      <c r="AD7030" s="63">
        <v>36844</v>
      </c>
      <c r="AE7030" s="64">
        <v>36861</v>
      </c>
      <c r="AF7030" s="68" t="s">
        <v>948</v>
      </c>
      <c r="AG7030" s="66" t="s">
        <v>986</v>
      </c>
      <c r="AH7030" s="74">
        <v>5.85</v>
      </c>
      <c r="AI7030" s="68" t="s">
        <v>2254</v>
      </c>
      <c r="AJ7030" s="67">
        <v>0</v>
      </c>
      <c r="AK7030" s="69">
        <v>310000</v>
      </c>
    </row>
    <row r="7031" spans="30:37" ht="12.75" customHeight="1" x14ac:dyDescent="0.2">
      <c r="AD7031" s="63">
        <v>36844</v>
      </c>
      <c r="AE7031" s="64">
        <v>36861</v>
      </c>
      <c r="AF7031" s="68" t="s">
        <v>948</v>
      </c>
      <c r="AG7031" s="66" t="s">
        <v>987</v>
      </c>
      <c r="AH7031" s="74">
        <v>5.89</v>
      </c>
      <c r="AI7031" s="68" t="s">
        <v>2254</v>
      </c>
      <c r="AJ7031" s="67">
        <v>0</v>
      </c>
      <c r="AK7031" s="69">
        <v>310000</v>
      </c>
    </row>
    <row r="7032" spans="30:37" ht="12.75" customHeight="1" x14ac:dyDescent="0.2">
      <c r="AD7032" s="63">
        <v>36844</v>
      </c>
      <c r="AE7032" s="64">
        <v>36861</v>
      </c>
      <c r="AF7032" s="68" t="s">
        <v>948</v>
      </c>
      <c r="AG7032" s="66" t="s">
        <v>988</v>
      </c>
      <c r="AH7032" s="74">
        <v>5.9050000000000002</v>
      </c>
      <c r="AI7032" s="68" t="s">
        <v>2254</v>
      </c>
      <c r="AJ7032" s="67">
        <v>0</v>
      </c>
      <c r="AK7032" s="69">
        <v>310000</v>
      </c>
    </row>
    <row r="7033" spans="30:37" ht="12.75" customHeight="1" x14ac:dyDescent="0.2">
      <c r="AD7033" s="63">
        <v>36844</v>
      </c>
      <c r="AE7033" s="64">
        <v>36861</v>
      </c>
      <c r="AF7033" s="68" t="s">
        <v>948</v>
      </c>
      <c r="AG7033" s="66" t="s">
        <v>989</v>
      </c>
      <c r="AH7033" s="74">
        <v>5.9349999999999996</v>
      </c>
      <c r="AI7033" s="68" t="s">
        <v>2254</v>
      </c>
      <c r="AJ7033" s="67">
        <v>0</v>
      </c>
      <c r="AK7033" s="69">
        <v>310000</v>
      </c>
    </row>
    <row r="7034" spans="30:37" ht="12.75" customHeight="1" x14ac:dyDescent="0.2">
      <c r="AD7034" s="63">
        <v>36844</v>
      </c>
      <c r="AE7034" s="64">
        <v>36861</v>
      </c>
      <c r="AF7034" s="68" t="s">
        <v>948</v>
      </c>
      <c r="AG7034" s="66" t="s">
        <v>990</v>
      </c>
      <c r="AH7034" s="74">
        <v>5.9550000000000001</v>
      </c>
      <c r="AI7034" s="68" t="s">
        <v>2254</v>
      </c>
      <c r="AJ7034" s="67">
        <v>0</v>
      </c>
      <c r="AK7034" s="69">
        <v>310000</v>
      </c>
    </row>
    <row r="7035" spans="30:37" ht="12.75" customHeight="1" x14ac:dyDescent="0.2">
      <c r="AD7035" s="63">
        <v>36844</v>
      </c>
      <c r="AE7035" s="64">
        <v>36861</v>
      </c>
      <c r="AF7035" s="68" t="s">
        <v>948</v>
      </c>
      <c r="AG7035" s="66" t="s">
        <v>991</v>
      </c>
      <c r="AH7035" s="74">
        <v>5.91</v>
      </c>
      <c r="AI7035" s="68" t="s">
        <v>2254</v>
      </c>
      <c r="AJ7035" s="67">
        <v>0</v>
      </c>
      <c r="AK7035" s="69">
        <v>387500</v>
      </c>
    </row>
    <row r="7036" spans="30:37" ht="12.75" customHeight="1" x14ac:dyDescent="0.2">
      <c r="AD7036" s="63">
        <v>36844</v>
      </c>
      <c r="AE7036" s="64">
        <v>36861</v>
      </c>
      <c r="AF7036" s="68" t="s">
        <v>948</v>
      </c>
      <c r="AG7036" s="66" t="s">
        <v>992</v>
      </c>
      <c r="AH7036" s="74">
        <v>5.8250000000000002</v>
      </c>
      <c r="AI7036" s="68" t="s">
        <v>2254</v>
      </c>
      <c r="AJ7036" s="67">
        <v>0</v>
      </c>
      <c r="AK7036" s="69">
        <v>465000</v>
      </c>
    </row>
    <row r="7037" spans="30:37" ht="12.75" customHeight="1" x14ac:dyDescent="0.2">
      <c r="AD7037" s="63">
        <v>36844</v>
      </c>
      <c r="AE7037" s="64">
        <v>36861</v>
      </c>
      <c r="AF7037" s="68" t="s">
        <v>948</v>
      </c>
      <c r="AG7037" s="66" t="s">
        <v>993</v>
      </c>
      <c r="AH7037" s="74">
        <v>5.875</v>
      </c>
      <c r="AI7037" s="68" t="s">
        <v>2254</v>
      </c>
      <c r="AJ7037" s="67">
        <v>0</v>
      </c>
      <c r="AK7037" s="69">
        <v>465000</v>
      </c>
    </row>
    <row r="7038" spans="30:37" ht="12.75" customHeight="1" x14ac:dyDescent="0.2">
      <c r="AD7038" s="63">
        <v>36844</v>
      </c>
      <c r="AE7038" s="64">
        <v>36861</v>
      </c>
      <c r="AF7038" s="68" t="s">
        <v>948</v>
      </c>
      <c r="AG7038" s="66" t="s">
        <v>994</v>
      </c>
      <c r="AH7038" s="74">
        <v>5.89</v>
      </c>
      <c r="AI7038" s="68" t="s">
        <v>2254</v>
      </c>
      <c r="AJ7038" s="67">
        <v>0</v>
      </c>
      <c r="AK7038" s="69">
        <v>465000</v>
      </c>
    </row>
    <row r="7039" spans="30:37" ht="12.75" customHeight="1" x14ac:dyDescent="0.2">
      <c r="AD7039" s="63">
        <v>36844</v>
      </c>
      <c r="AE7039" s="64">
        <v>36861</v>
      </c>
      <c r="AF7039" s="68" t="s">
        <v>948</v>
      </c>
      <c r="AG7039" s="66" t="s">
        <v>995</v>
      </c>
      <c r="AH7039" s="74">
        <v>5.8949999999999996</v>
      </c>
      <c r="AI7039" s="68" t="s">
        <v>2254</v>
      </c>
      <c r="AJ7039" s="67">
        <v>0</v>
      </c>
      <c r="AK7039" s="69">
        <v>465000</v>
      </c>
    </row>
    <row r="7040" spans="30:37" ht="12.75" customHeight="1" x14ac:dyDescent="0.2">
      <c r="AD7040" s="63">
        <v>36844</v>
      </c>
      <c r="AE7040" s="64">
        <v>36861</v>
      </c>
      <c r="AF7040" s="68" t="s">
        <v>948</v>
      </c>
      <c r="AG7040" s="66" t="s">
        <v>996</v>
      </c>
      <c r="AH7040" s="74">
        <v>5.8949999999999996</v>
      </c>
      <c r="AI7040" s="68" t="s">
        <v>2254</v>
      </c>
      <c r="AJ7040" s="67">
        <v>0</v>
      </c>
      <c r="AK7040" s="69">
        <v>465000</v>
      </c>
    </row>
    <row r="7041" spans="30:37" ht="12.75" customHeight="1" x14ac:dyDescent="0.2">
      <c r="AD7041" s="63">
        <v>36844</v>
      </c>
      <c r="AE7041" s="64">
        <v>36861</v>
      </c>
      <c r="AF7041" s="68" t="s">
        <v>948</v>
      </c>
      <c r="AG7041" s="66" t="s">
        <v>997</v>
      </c>
      <c r="AH7041" s="74">
        <v>5.9349999999999996</v>
      </c>
      <c r="AI7041" s="68" t="s">
        <v>2254</v>
      </c>
      <c r="AJ7041" s="67">
        <v>0</v>
      </c>
      <c r="AK7041" s="69">
        <v>465000</v>
      </c>
    </row>
    <row r="7042" spans="30:37" ht="12.75" customHeight="1" x14ac:dyDescent="0.2">
      <c r="AD7042" s="63">
        <v>36844</v>
      </c>
      <c r="AE7042" s="64">
        <v>36861</v>
      </c>
      <c r="AF7042" s="68" t="s">
        <v>948</v>
      </c>
      <c r="AG7042" s="66" t="s">
        <v>998</v>
      </c>
      <c r="AH7042" s="74">
        <v>5.94</v>
      </c>
      <c r="AI7042" s="68" t="s">
        <v>2254</v>
      </c>
      <c r="AJ7042" s="67">
        <v>0</v>
      </c>
      <c r="AK7042" s="69">
        <v>465000</v>
      </c>
    </row>
    <row r="7043" spans="30:37" ht="12.75" customHeight="1" x14ac:dyDescent="0.2">
      <c r="AD7043" s="63">
        <v>36844</v>
      </c>
      <c r="AE7043" s="64">
        <v>36861</v>
      </c>
      <c r="AF7043" s="68" t="s">
        <v>948</v>
      </c>
      <c r="AG7043" s="66" t="s">
        <v>999</v>
      </c>
      <c r="AH7043" s="74">
        <v>5.82</v>
      </c>
      <c r="AI7043" s="68" t="s">
        <v>2254</v>
      </c>
      <c r="AJ7043" s="67">
        <v>0</v>
      </c>
      <c r="AK7043" s="69">
        <v>620000</v>
      </c>
    </row>
    <row r="7044" spans="30:37" ht="12.75" customHeight="1" x14ac:dyDescent="0.2">
      <c r="AD7044" s="63">
        <v>36844</v>
      </c>
      <c r="AE7044" s="64">
        <v>36861</v>
      </c>
      <c r="AF7044" s="68" t="s">
        <v>948</v>
      </c>
      <c r="AG7044" s="66" t="s">
        <v>1000</v>
      </c>
      <c r="AH7044" s="74">
        <v>5.835</v>
      </c>
      <c r="AI7044" s="68" t="s">
        <v>2254</v>
      </c>
      <c r="AJ7044" s="67">
        <v>0</v>
      </c>
      <c r="AK7044" s="69">
        <v>620000</v>
      </c>
    </row>
    <row r="7045" spans="30:37" ht="12.75" customHeight="1" x14ac:dyDescent="0.2">
      <c r="AD7045" s="63">
        <v>36844</v>
      </c>
      <c r="AE7045" s="64">
        <v>36861</v>
      </c>
      <c r="AF7045" s="68" t="s">
        <v>948</v>
      </c>
      <c r="AG7045" s="66" t="s">
        <v>1001</v>
      </c>
      <c r="AH7045" s="74">
        <v>5.84</v>
      </c>
      <c r="AI7045" s="68" t="s">
        <v>2254</v>
      </c>
      <c r="AJ7045" s="67">
        <v>0</v>
      </c>
      <c r="AK7045" s="69">
        <v>620000</v>
      </c>
    </row>
    <row r="7046" spans="30:37" ht="12.75" customHeight="1" x14ac:dyDescent="0.2">
      <c r="AD7046" s="63">
        <v>36844</v>
      </c>
      <c r="AE7046" s="64">
        <v>36861</v>
      </c>
      <c r="AF7046" s="68" t="s">
        <v>948</v>
      </c>
      <c r="AG7046" s="66" t="s">
        <v>1002</v>
      </c>
      <c r="AH7046" s="74">
        <v>5.8449999999999998</v>
      </c>
      <c r="AI7046" s="68" t="s">
        <v>2254</v>
      </c>
      <c r="AJ7046" s="67">
        <v>0</v>
      </c>
      <c r="AK7046" s="69">
        <v>620000</v>
      </c>
    </row>
    <row r="7047" spans="30:37" ht="12.75" customHeight="1" x14ac:dyDescent="0.2">
      <c r="AD7047" s="63">
        <v>36844</v>
      </c>
      <c r="AE7047" s="64">
        <v>36861</v>
      </c>
      <c r="AF7047" s="68" t="s">
        <v>948</v>
      </c>
      <c r="AG7047" s="66" t="s">
        <v>1003</v>
      </c>
      <c r="AH7047" s="74">
        <v>5.8650000000000002</v>
      </c>
      <c r="AI7047" s="68" t="s">
        <v>2254</v>
      </c>
      <c r="AJ7047" s="67">
        <v>0</v>
      </c>
      <c r="AK7047" s="69">
        <v>620000</v>
      </c>
    </row>
    <row r="7048" spans="30:37" ht="12.75" customHeight="1" x14ac:dyDescent="0.2">
      <c r="AD7048" s="63">
        <v>36844</v>
      </c>
      <c r="AE7048" s="64">
        <v>36861</v>
      </c>
      <c r="AF7048" s="68" t="s">
        <v>948</v>
      </c>
      <c r="AG7048" s="66" t="s">
        <v>1004</v>
      </c>
      <c r="AH7048" s="74">
        <v>5.93</v>
      </c>
      <c r="AI7048" s="68" t="s">
        <v>2254</v>
      </c>
      <c r="AJ7048" s="67">
        <v>0</v>
      </c>
      <c r="AK7048" s="69">
        <v>620000</v>
      </c>
    </row>
    <row r="7049" spans="30:37" ht="12.75" customHeight="1" x14ac:dyDescent="0.2">
      <c r="AD7049" s="63">
        <v>36844</v>
      </c>
      <c r="AE7049" s="64">
        <v>36861</v>
      </c>
      <c r="AF7049" s="68" t="s">
        <v>948</v>
      </c>
      <c r="AG7049" s="66" t="s">
        <v>1005</v>
      </c>
      <c r="AH7049" s="74">
        <v>5.9349999999999996</v>
      </c>
      <c r="AI7049" s="68" t="s">
        <v>2254</v>
      </c>
      <c r="AJ7049" s="67">
        <v>0</v>
      </c>
      <c r="AK7049" s="69">
        <v>620000</v>
      </c>
    </row>
    <row r="7050" spans="30:37" ht="12.75" customHeight="1" x14ac:dyDescent="0.2">
      <c r="AD7050" s="63">
        <v>36844</v>
      </c>
      <c r="AE7050" s="64">
        <v>36861</v>
      </c>
      <c r="AF7050" s="68" t="s">
        <v>948</v>
      </c>
      <c r="AG7050" s="66" t="s">
        <v>1006</v>
      </c>
      <c r="AH7050" s="74">
        <v>5.9349999999999996</v>
      </c>
      <c r="AI7050" s="68" t="s">
        <v>2254</v>
      </c>
      <c r="AJ7050" s="67">
        <v>0</v>
      </c>
      <c r="AK7050" s="69">
        <v>620000</v>
      </c>
    </row>
    <row r="7051" spans="30:37" ht="12.75" customHeight="1" x14ac:dyDescent="0.2">
      <c r="AD7051" s="63">
        <v>36844</v>
      </c>
      <c r="AE7051" s="64">
        <v>36861</v>
      </c>
      <c r="AF7051" s="68" t="s">
        <v>948</v>
      </c>
      <c r="AG7051" s="66" t="s">
        <v>1007</v>
      </c>
      <c r="AH7051" s="74">
        <v>5.86</v>
      </c>
      <c r="AI7051" s="68" t="s">
        <v>2254</v>
      </c>
      <c r="AJ7051" s="67">
        <v>0</v>
      </c>
      <c r="AK7051" s="69">
        <v>1000000</v>
      </c>
    </row>
    <row r="7052" spans="30:37" ht="12.75" customHeight="1" x14ac:dyDescent="0.2">
      <c r="AD7052" s="63">
        <v>36844</v>
      </c>
      <c r="AE7052" s="64">
        <v>36861</v>
      </c>
      <c r="AF7052" s="68" t="s">
        <v>948</v>
      </c>
      <c r="AG7052" s="66" t="s">
        <v>1007</v>
      </c>
      <c r="AH7052" s="74">
        <v>5.88</v>
      </c>
      <c r="AI7052" s="68" t="s">
        <v>2254</v>
      </c>
      <c r="AJ7052" s="67">
        <v>0</v>
      </c>
      <c r="AK7052" s="69">
        <v>1000000</v>
      </c>
    </row>
    <row r="7053" spans="30:37" ht="12.75" customHeight="1" x14ac:dyDescent="0.2">
      <c r="AD7053" s="63">
        <v>36844</v>
      </c>
      <c r="AE7053" s="64">
        <v>36861</v>
      </c>
      <c r="AF7053" s="68" t="s">
        <v>948</v>
      </c>
      <c r="AG7053" s="66" t="s">
        <v>1007</v>
      </c>
      <c r="AH7053" s="74">
        <v>5.99</v>
      </c>
      <c r="AI7053" s="68" t="s">
        <v>2254</v>
      </c>
      <c r="AJ7053" s="67">
        <v>0</v>
      </c>
      <c r="AK7053" s="69">
        <v>1000000</v>
      </c>
    </row>
    <row r="7054" spans="30:37" ht="12.75" customHeight="1" x14ac:dyDescent="0.2">
      <c r="AD7054" s="63">
        <v>36845</v>
      </c>
      <c r="AE7054" s="64">
        <v>36861</v>
      </c>
      <c r="AF7054" s="68" t="s">
        <v>2564</v>
      </c>
      <c r="AG7054" s="66" t="s">
        <v>2565</v>
      </c>
      <c r="AH7054" s="74">
        <v>6.17</v>
      </c>
      <c r="AI7054" s="68" t="s">
        <v>2254</v>
      </c>
      <c r="AJ7054" s="67">
        <v>0</v>
      </c>
      <c r="AK7054" s="69">
        <v>-620000</v>
      </c>
    </row>
    <row r="7055" spans="30:37" ht="12.75" customHeight="1" x14ac:dyDescent="0.2">
      <c r="AD7055" s="63">
        <v>36845</v>
      </c>
      <c r="AE7055" s="64">
        <v>36861</v>
      </c>
      <c r="AF7055" s="68" t="s">
        <v>2564</v>
      </c>
      <c r="AG7055" s="66" t="s">
        <v>2566</v>
      </c>
      <c r="AH7055" s="74">
        <v>6.1749999999999998</v>
      </c>
      <c r="AI7055" s="68" t="s">
        <v>2254</v>
      </c>
      <c r="AJ7055" s="67">
        <v>0</v>
      </c>
      <c r="AK7055" s="69">
        <v>-620000</v>
      </c>
    </row>
    <row r="7056" spans="30:37" ht="12.75" customHeight="1" x14ac:dyDescent="0.2">
      <c r="AD7056" s="63">
        <v>36845</v>
      </c>
      <c r="AE7056" s="64">
        <v>36861</v>
      </c>
      <c r="AF7056" s="68" t="s">
        <v>2564</v>
      </c>
      <c r="AG7056" s="66" t="s">
        <v>2567</v>
      </c>
      <c r="AH7056" s="74">
        <v>6.165</v>
      </c>
      <c r="AI7056" s="68" t="s">
        <v>2254</v>
      </c>
      <c r="AJ7056" s="67">
        <v>0</v>
      </c>
      <c r="AK7056" s="69">
        <v>310000</v>
      </c>
    </row>
    <row r="7057" spans="30:37" ht="12.75" customHeight="1" x14ac:dyDescent="0.2">
      <c r="AD7057" s="63">
        <v>36845</v>
      </c>
      <c r="AE7057" s="64">
        <v>36861</v>
      </c>
      <c r="AF7057" s="68" t="s">
        <v>2564</v>
      </c>
      <c r="AG7057" s="66" t="s">
        <v>2568</v>
      </c>
      <c r="AH7057" s="74">
        <v>6.16</v>
      </c>
      <c r="AI7057" s="68" t="s">
        <v>2254</v>
      </c>
      <c r="AJ7057" s="67">
        <v>0</v>
      </c>
      <c r="AK7057" s="69">
        <v>620000</v>
      </c>
    </row>
    <row r="7058" spans="30:37" ht="12.75" customHeight="1" x14ac:dyDescent="0.2">
      <c r="AD7058" s="63">
        <v>36845</v>
      </c>
      <c r="AE7058" s="64">
        <v>36861</v>
      </c>
      <c r="AF7058" s="68" t="s">
        <v>2564</v>
      </c>
      <c r="AG7058" s="66" t="s">
        <v>2569</v>
      </c>
      <c r="AH7058" s="74">
        <v>6.16</v>
      </c>
      <c r="AI7058" s="68" t="s">
        <v>2254</v>
      </c>
      <c r="AJ7058" s="67">
        <v>0</v>
      </c>
      <c r="AK7058" s="69">
        <v>1000000</v>
      </c>
    </row>
    <row r="7059" spans="30:37" ht="12.75" customHeight="1" x14ac:dyDescent="0.2">
      <c r="AD7059" s="63">
        <v>36845</v>
      </c>
      <c r="AE7059" s="64">
        <v>36861</v>
      </c>
      <c r="AF7059" s="68" t="s">
        <v>2564</v>
      </c>
      <c r="AG7059" s="66" t="s">
        <v>2570</v>
      </c>
      <c r="AH7059" s="74">
        <v>6.04</v>
      </c>
      <c r="AI7059" s="68" t="s">
        <v>2254</v>
      </c>
      <c r="AJ7059" s="67">
        <v>0</v>
      </c>
      <c r="AK7059" s="69">
        <v>-1000000</v>
      </c>
    </row>
    <row r="7060" spans="30:37" ht="12.75" customHeight="1" x14ac:dyDescent="0.2">
      <c r="AD7060" s="63">
        <v>36845</v>
      </c>
      <c r="AE7060" s="64">
        <v>36861</v>
      </c>
      <c r="AF7060" s="68" t="s">
        <v>2564</v>
      </c>
      <c r="AG7060" s="66" t="s">
        <v>2571</v>
      </c>
      <c r="AH7060" s="74">
        <v>6.2450000000000001</v>
      </c>
      <c r="AI7060" s="68" t="s">
        <v>2254</v>
      </c>
      <c r="AJ7060" s="67">
        <v>0</v>
      </c>
      <c r="AK7060" s="69">
        <v>-620000</v>
      </c>
    </row>
    <row r="7061" spans="30:37" ht="12.75" customHeight="1" x14ac:dyDescent="0.2">
      <c r="AD7061" s="63">
        <v>36845</v>
      </c>
      <c r="AE7061" s="64">
        <v>36861</v>
      </c>
      <c r="AF7061" s="68" t="s">
        <v>2564</v>
      </c>
      <c r="AG7061" s="66" t="s">
        <v>2572</v>
      </c>
      <c r="AH7061" s="74">
        <v>6.2549999999999999</v>
      </c>
      <c r="AI7061" s="68" t="s">
        <v>2254</v>
      </c>
      <c r="AJ7061" s="67">
        <v>0</v>
      </c>
      <c r="AK7061" s="69">
        <v>-620000</v>
      </c>
    </row>
    <row r="7062" spans="30:37" ht="12.75" customHeight="1" x14ac:dyDescent="0.2">
      <c r="AD7062" s="63">
        <v>36845</v>
      </c>
      <c r="AE7062" s="64">
        <v>36861</v>
      </c>
      <c r="AF7062" s="68" t="s">
        <v>2564</v>
      </c>
      <c r="AG7062" s="66" t="s">
        <v>2573</v>
      </c>
      <c r="AH7062" s="74">
        <v>6.27</v>
      </c>
      <c r="AI7062" s="68" t="s">
        <v>2254</v>
      </c>
      <c r="AJ7062" s="67">
        <v>0</v>
      </c>
      <c r="AK7062" s="69">
        <v>-620000</v>
      </c>
    </row>
    <row r="7063" spans="30:37" ht="12.75" customHeight="1" x14ac:dyDescent="0.2">
      <c r="AD7063" s="63">
        <v>36845</v>
      </c>
      <c r="AE7063" s="64">
        <v>36861</v>
      </c>
      <c r="AF7063" s="68" t="s">
        <v>2564</v>
      </c>
      <c r="AG7063" s="66" t="s">
        <v>2574</v>
      </c>
      <c r="AH7063" s="74">
        <v>6.2949999999999999</v>
      </c>
      <c r="AI7063" s="68" t="s">
        <v>2254</v>
      </c>
      <c r="AJ7063" s="67">
        <v>0</v>
      </c>
      <c r="AK7063" s="69">
        <v>-620000</v>
      </c>
    </row>
    <row r="7064" spans="30:37" ht="12.75" customHeight="1" x14ac:dyDescent="0.2">
      <c r="AD7064" s="63">
        <v>36845</v>
      </c>
      <c r="AE7064" s="64">
        <v>36861</v>
      </c>
      <c r="AF7064" s="68" t="s">
        <v>2564</v>
      </c>
      <c r="AG7064" s="66" t="s">
        <v>2575</v>
      </c>
      <c r="AH7064" s="74">
        <v>6.2949999999999999</v>
      </c>
      <c r="AI7064" s="68" t="s">
        <v>2254</v>
      </c>
      <c r="AJ7064" s="67">
        <v>0</v>
      </c>
      <c r="AK7064" s="69">
        <v>-620000</v>
      </c>
    </row>
    <row r="7065" spans="30:37" ht="12.75" customHeight="1" x14ac:dyDescent="0.2">
      <c r="AD7065" s="63">
        <v>36845</v>
      </c>
      <c r="AE7065" s="64">
        <v>36861</v>
      </c>
      <c r="AF7065" s="68" t="s">
        <v>2564</v>
      </c>
      <c r="AG7065" s="66" t="s">
        <v>2576</v>
      </c>
      <c r="AH7065" s="74">
        <v>6.29</v>
      </c>
      <c r="AI7065" s="68" t="s">
        <v>2254</v>
      </c>
      <c r="AJ7065" s="67">
        <v>0</v>
      </c>
      <c r="AK7065" s="69">
        <v>-542500</v>
      </c>
    </row>
    <row r="7066" spans="30:37" ht="12.75" customHeight="1" x14ac:dyDescent="0.2">
      <c r="AD7066" s="63">
        <v>36845</v>
      </c>
      <c r="AE7066" s="64">
        <v>36861</v>
      </c>
      <c r="AF7066" s="68" t="s">
        <v>2564</v>
      </c>
      <c r="AG7066" s="66" t="s">
        <v>2577</v>
      </c>
      <c r="AH7066" s="74">
        <v>6.2850000000000001</v>
      </c>
      <c r="AI7066" s="68" t="s">
        <v>2254</v>
      </c>
      <c r="AJ7066" s="67">
        <v>0</v>
      </c>
      <c r="AK7066" s="69">
        <v>-465000</v>
      </c>
    </row>
    <row r="7067" spans="30:37" ht="12.75" customHeight="1" x14ac:dyDescent="0.2">
      <c r="AD7067" s="63">
        <v>36845</v>
      </c>
      <c r="AE7067" s="64">
        <v>36861</v>
      </c>
      <c r="AF7067" s="68" t="s">
        <v>2564</v>
      </c>
      <c r="AG7067" s="66" t="s">
        <v>2578</v>
      </c>
      <c r="AH7067" s="74">
        <v>6.2850000000000001</v>
      </c>
      <c r="AI7067" s="68" t="s">
        <v>2254</v>
      </c>
      <c r="AJ7067" s="67">
        <v>0</v>
      </c>
      <c r="AK7067" s="69">
        <v>-465000</v>
      </c>
    </row>
    <row r="7068" spans="30:37" ht="12.75" customHeight="1" x14ac:dyDescent="0.2">
      <c r="AD7068" s="63">
        <v>36845</v>
      </c>
      <c r="AE7068" s="64">
        <v>36861</v>
      </c>
      <c r="AF7068" s="68" t="s">
        <v>2564</v>
      </c>
      <c r="AG7068" s="66" t="s">
        <v>2579</v>
      </c>
      <c r="AH7068" s="74">
        <v>6.2850000000000001</v>
      </c>
      <c r="AI7068" s="68" t="s">
        <v>2254</v>
      </c>
      <c r="AJ7068" s="67">
        <v>0</v>
      </c>
      <c r="AK7068" s="69">
        <v>-155000</v>
      </c>
    </row>
    <row r="7069" spans="30:37" ht="12.75" customHeight="1" x14ac:dyDescent="0.2">
      <c r="AD7069" s="63">
        <v>36845</v>
      </c>
      <c r="AE7069" s="64">
        <v>36861</v>
      </c>
      <c r="AF7069" s="68" t="s">
        <v>2564</v>
      </c>
      <c r="AG7069" s="66" t="s">
        <v>2580</v>
      </c>
      <c r="AH7069" s="74">
        <v>6.2649999999999997</v>
      </c>
      <c r="AI7069" s="68" t="s">
        <v>2254</v>
      </c>
      <c r="AJ7069" s="67">
        <v>0</v>
      </c>
      <c r="AK7069" s="69">
        <v>-310000</v>
      </c>
    </row>
    <row r="7070" spans="30:37" ht="12.75" customHeight="1" x14ac:dyDescent="0.2">
      <c r="AD7070" s="63">
        <v>36845</v>
      </c>
      <c r="AE7070" s="64">
        <v>36861</v>
      </c>
      <c r="AF7070" s="68" t="s">
        <v>2564</v>
      </c>
      <c r="AG7070" s="66" t="s">
        <v>2581</v>
      </c>
      <c r="AH7070" s="74">
        <v>6.18</v>
      </c>
      <c r="AI7070" s="68" t="s">
        <v>2254</v>
      </c>
      <c r="AJ7070" s="67">
        <v>0</v>
      </c>
      <c r="AK7070" s="69">
        <v>-1000000</v>
      </c>
    </row>
    <row r="7071" spans="30:37" ht="12.75" customHeight="1" x14ac:dyDescent="0.2">
      <c r="AD7071" s="63">
        <v>36845</v>
      </c>
      <c r="AE7071" s="64">
        <v>36861</v>
      </c>
      <c r="AF7071" s="68" t="s">
        <v>2564</v>
      </c>
      <c r="AG7071" s="66" t="s">
        <v>2582</v>
      </c>
      <c r="AH7071" s="74">
        <v>6.28</v>
      </c>
      <c r="AI7071" s="68" t="s">
        <v>2254</v>
      </c>
      <c r="AJ7071" s="67">
        <v>0</v>
      </c>
      <c r="AK7071" s="69">
        <v>-465000</v>
      </c>
    </row>
    <row r="7072" spans="30:37" ht="12.75" customHeight="1" x14ac:dyDescent="0.2">
      <c r="AD7072" s="63">
        <v>36845</v>
      </c>
      <c r="AE7072" s="64">
        <v>36861</v>
      </c>
      <c r="AF7072" s="68" t="s">
        <v>2564</v>
      </c>
      <c r="AG7072" s="66" t="s">
        <v>2583</v>
      </c>
      <c r="AH7072" s="74">
        <v>6.26</v>
      </c>
      <c r="AI7072" s="68" t="s">
        <v>2254</v>
      </c>
      <c r="AJ7072" s="67">
        <v>0</v>
      </c>
      <c r="AK7072" s="69">
        <v>-77500</v>
      </c>
    </row>
    <row r="7073" spans="30:37" ht="12.75" customHeight="1" x14ac:dyDescent="0.2">
      <c r="AD7073" s="63">
        <v>36845</v>
      </c>
      <c r="AE7073" s="64">
        <v>36861</v>
      </c>
      <c r="AF7073" s="68" t="s">
        <v>2564</v>
      </c>
      <c r="AG7073" s="66" t="s">
        <v>2584</v>
      </c>
      <c r="AH7073" s="74">
        <v>6.2450000000000001</v>
      </c>
      <c r="AI7073" s="68" t="s">
        <v>2254</v>
      </c>
      <c r="AJ7073" s="67">
        <v>0</v>
      </c>
      <c r="AK7073" s="69">
        <v>465000</v>
      </c>
    </row>
    <row r="7074" spans="30:37" ht="12.75" customHeight="1" x14ac:dyDescent="0.2">
      <c r="AD7074" s="63">
        <v>36845</v>
      </c>
      <c r="AE7074" s="64">
        <v>36861</v>
      </c>
      <c r="AF7074" s="68" t="s">
        <v>2564</v>
      </c>
      <c r="AG7074" s="66" t="s">
        <v>2585</v>
      </c>
      <c r="AH7074" s="74">
        <v>6.22</v>
      </c>
      <c r="AI7074" s="68" t="s">
        <v>2254</v>
      </c>
      <c r="AJ7074" s="67">
        <v>0</v>
      </c>
      <c r="AK7074" s="69">
        <v>155000</v>
      </c>
    </row>
    <row r="7075" spans="30:37" ht="12.75" customHeight="1" x14ac:dyDescent="0.2">
      <c r="AD7075" s="63">
        <v>36845</v>
      </c>
      <c r="AE7075" s="64">
        <v>36861</v>
      </c>
      <c r="AF7075" s="68" t="s">
        <v>2564</v>
      </c>
      <c r="AG7075" s="66" t="s">
        <v>2586</v>
      </c>
      <c r="AH7075" s="74">
        <v>6.28</v>
      </c>
      <c r="AI7075" s="68" t="s">
        <v>2254</v>
      </c>
      <c r="AJ7075" s="67">
        <v>0</v>
      </c>
      <c r="AK7075" s="69">
        <v>310000</v>
      </c>
    </row>
    <row r="7076" spans="30:37" ht="12.75" customHeight="1" x14ac:dyDescent="0.2">
      <c r="AD7076" s="63">
        <v>36845</v>
      </c>
      <c r="AE7076" s="64">
        <v>36861</v>
      </c>
      <c r="AF7076" s="68" t="s">
        <v>2564</v>
      </c>
      <c r="AG7076" s="66" t="s">
        <v>2587</v>
      </c>
      <c r="AH7076" s="74">
        <v>6.24</v>
      </c>
      <c r="AI7076" s="68" t="s">
        <v>2254</v>
      </c>
      <c r="AJ7076" s="67">
        <v>0</v>
      </c>
      <c r="AK7076" s="69">
        <v>310000</v>
      </c>
    </row>
    <row r="7077" spans="30:37" ht="12.75" customHeight="1" x14ac:dyDescent="0.2">
      <c r="AD7077" s="63">
        <v>36845</v>
      </c>
      <c r="AE7077" s="64">
        <v>36861</v>
      </c>
      <c r="AF7077" s="68" t="s">
        <v>2564</v>
      </c>
      <c r="AG7077" s="66" t="s">
        <v>2588</v>
      </c>
      <c r="AH7077" s="74">
        <v>6.22</v>
      </c>
      <c r="AI7077" s="68" t="s">
        <v>2254</v>
      </c>
      <c r="AJ7077" s="67">
        <v>0</v>
      </c>
      <c r="AK7077" s="69">
        <v>620000</v>
      </c>
    </row>
    <row r="7078" spans="30:37" ht="12.75" customHeight="1" x14ac:dyDescent="0.2">
      <c r="AD7078" s="63">
        <v>36845</v>
      </c>
      <c r="AE7078" s="64">
        <v>36861</v>
      </c>
      <c r="AF7078" s="68" t="s">
        <v>2564</v>
      </c>
      <c r="AG7078" s="66" t="s">
        <v>2589</v>
      </c>
      <c r="AH7078" s="74">
        <v>6.06</v>
      </c>
      <c r="AI7078" s="68" t="s">
        <v>2254</v>
      </c>
      <c r="AJ7078" s="67">
        <v>0</v>
      </c>
      <c r="AK7078" s="69">
        <v>465000</v>
      </c>
    </row>
    <row r="7079" spans="30:37" ht="12.75" customHeight="1" x14ac:dyDescent="0.2">
      <c r="AD7079" s="63">
        <v>36845</v>
      </c>
      <c r="AE7079" s="64">
        <v>36861</v>
      </c>
      <c r="AF7079" s="68" t="s">
        <v>2564</v>
      </c>
      <c r="AG7079" s="66" t="s">
        <v>2590</v>
      </c>
      <c r="AH7079" s="74">
        <v>6.05</v>
      </c>
      <c r="AI7079" s="68" t="s">
        <v>2254</v>
      </c>
      <c r="AJ7079" s="67">
        <v>0</v>
      </c>
      <c r="AK7079" s="69">
        <v>310000</v>
      </c>
    </row>
    <row r="7080" spans="30:37" ht="12.75" customHeight="1" x14ac:dyDescent="0.2">
      <c r="AD7080" s="63">
        <v>36845</v>
      </c>
      <c r="AE7080" s="64">
        <v>36861</v>
      </c>
      <c r="AF7080" s="68" t="s">
        <v>2564</v>
      </c>
      <c r="AG7080" s="66" t="s">
        <v>2591</v>
      </c>
      <c r="AH7080" s="74">
        <v>6.05</v>
      </c>
      <c r="AI7080" s="68" t="s">
        <v>2254</v>
      </c>
      <c r="AJ7080" s="67">
        <v>0</v>
      </c>
      <c r="AK7080" s="69">
        <v>620000</v>
      </c>
    </row>
    <row r="7081" spans="30:37" ht="12.75" customHeight="1" x14ac:dyDescent="0.2">
      <c r="AD7081" s="63">
        <v>36845</v>
      </c>
      <c r="AE7081" s="64">
        <v>36861</v>
      </c>
      <c r="AF7081" s="68" t="s">
        <v>2564</v>
      </c>
      <c r="AG7081" s="66" t="s">
        <v>2592</v>
      </c>
      <c r="AH7081" s="74">
        <v>6.03</v>
      </c>
      <c r="AI7081" s="68" t="s">
        <v>2254</v>
      </c>
      <c r="AJ7081" s="67">
        <v>0</v>
      </c>
      <c r="AK7081" s="69">
        <v>620000</v>
      </c>
    </row>
    <row r="7082" spans="30:37" ht="12.75" customHeight="1" x14ac:dyDescent="0.2">
      <c r="AD7082" s="63">
        <v>36845</v>
      </c>
      <c r="AE7082" s="64">
        <v>36861</v>
      </c>
      <c r="AF7082" s="68" t="s">
        <v>2564</v>
      </c>
      <c r="AG7082" s="66" t="s">
        <v>2593</v>
      </c>
      <c r="AH7082" s="74">
        <v>6.0250000000000004</v>
      </c>
      <c r="AI7082" s="68" t="s">
        <v>2254</v>
      </c>
      <c r="AJ7082" s="67">
        <v>0</v>
      </c>
      <c r="AK7082" s="69">
        <v>-310000</v>
      </c>
    </row>
    <row r="7083" spans="30:37" ht="12.75" customHeight="1" x14ac:dyDescent="0.2">
      <c r="AD7083" s="63">
        <v>36845</v>
      </c>
      <c r="AE7083" s="64">
        <v>36861</v>
      </c>
      <c r="AF7083" s="68" t="s">
        <v>2564</v>
      </c>
      <c r="AG7083" s="66" t="s">
        <v>2594</v>
      </c>
      <c r="AH7083" s="74">
        <v>6.0250000000000004</v>
      </c>
      <c r="AI7083" s="68" t="s">
        <v>2254</v>
      </c>
      <c r="AJ7083" s="67">
        <v>0</v>
      </c>
      <c r="AK7083" s="69">
        <v>-620000</v>
      </c>
    </row>
    <row r="7084" spans="30:37" ht="12.75" customHeight="1" x14ac:dyDescent="0.2">
      <c r="AD7084" s="63">
        <v>36845</v>
      </c>
      <c r="AE7084" s="64">
        <v>36861</v>
      </c>
      <c r="AF7084" s="68" t="s">
        <v>2564</v>
      </c>
      <c r="AG7084" s="66" t="s">
        <v>2595</v>
      </c>
      <c r="AH7084" s="74">
        <v>6.0449999999999999</v>
      </c>
      <c r="AI7084" s="68" t="s">
        <v>2254</v>
      </c>
      <c r="AJ7084" s="67">
        <v>0</v>
      </c>
      <c r="AK7084" s="69">
        <v>-620000</v>
      </c>
    </row>
    <row r="7085" spans="30:37" ht="12.75" customHeight="1" x14ac:dyDescent="0.2">
      <c r="AD7085" s="63">
        <v>36845</v>
      </c>
      <c r="AE7085" s="64">
        <v>36861</v>
      </c>
      <c r="AF7085" s="68" t="s">
        <v>2564</v>
      </c>
      <c r="AG7085" s="66" t="s">
        <v>2596</v>
      </c>
      <c r="AH7085" s="74">
        <v>6.0049999999999999</v>
      </c>
      <c r="AI7085" s="68" t="s">
        <v>2254</v>
      </c>
      <c r="AJ7085" s="67">
        <v>0</v>
      </c>
      <c r="AK7085" s="69">
        <v>-310000</v>
      </c>
    </row>
    <row r="7086" spans="30:37" ht="12.75" customHeight="1" x14ac:dyDescent="0.2">
      <c r="AD7086" s="63">
        <v>36845</v>
      </c>
      <c r="AE7086" s="64">
        <v>36861</v>
      </c>
      <c r="AF7086" s="68" t="s">
        <v>2564</v>
      </c>
      <c r="AG7086" s="66" t="s">
        <v>2597</v>
      </c>
      <c r="AH7086" s="74">
        <v>5.96</v>
      </c>
      <c r="AI7086" s="68" t="s">
        <v>2254</v>
      </c>
      <c r="AJ7086" s="67">
        <v>0</v>
      </c>
      <c r="AK7086" s="69">
        <v>310000</v>
      </c>
    </row>
    <row r="7087" spans="30:37" ht="12.75" customHeight="1" x14ac:dyDescent="0.2">
      <c r="AD7087" s="63">
        <v>36845</v>
      </c>
      <c r="AE7087" s="64">
        <v>36861</v>
      </c>
      <c r="AF7087" s="68" t="s">
        <v>2564</v>
      </c>
      <c r="AG7087" s="66" t="s">
        <v>2598</v>
      </c>
      <c r="AH7087" s="74">
        <v>5.98</v>
      </c>
      <c r="AI7087" s="68" t="s">
        <v>2254</v>
      </c>
      <c r="AJ7087" s="67">
        <v>0</v>
      </c>
      <c r="AK7087" s="69">
        <v>620000</v>
      </c>
    </row>
    <row r="7088" spans="30:37" ht="12.75" customHeight="1" x14ac:dyDescent="0.2">
      <c r="AD7088" s="63">
        <v>36845</v>
      </c>
      <c r="AE7088" s="64">
        <v>36861</v>
      </c>
      <c r="AF7088" s="68" t="s">
        <v>2564</v>
      </c>
      <c r="AG7088" s="66" t="s">
        <v>2599</v>
      </c>
      <c r="AH7088" s="74">
        <v>5.98</v>
      </c>
      <c r="AI7088" s="68" t="s">
        <v>2254</v>
      </c>
      <c r="AJ7088" s="67">
        <v>0</v>
      </c>
      <c r="AK7088" s="69">
        <v>310000</v>
      </c>
    </row>
    <row r="7089" spans="30:37" ht="12.75" customHeight="1" x14ac:dyDescent="0.2">
      <c r="AD7089" s="63">
        <v>36845</v>
      </c>
      <c r="AE7089" s="64">
        <v>36861</v>
      </c>
      <c r="AF7089" s="68" t="s">
        <v>2564</v>
      </c>
      <c r="AG7089" s="66" t="s">
        <v>2600</v>
      </c>
      <c r="AH7089" s="74">
        <v>5.9950000000000001</v>
      </c>
      <c r="AI7089" s="68" t="s">
        <v>2254</v>
      </c>
      <c r="AJ7089" s="67">
        <v>0</v>
      </c>
      <c r="AK7089" s="69">
        <v>620000</v>
      </c>
    </row>
    <row r="7090" spans="30:37" ht="12.75" customHeight="1" x14ac:dyDescent="0.2">
      <c r="AD7090" s="63">
        <v>36845</v>
      </c>
      <c r="AE7090" s="64">
        <v>36861</v>
      </c>
      <c r="AF7090" s="68" t="s">
        <v>2564</v>
      </c>
      <c r="AG7090" s="66" t="s">
        <v>2601</v>
      </c>
      <c r="AH7090" s="74">
        <v>6.0149999999999997</v>
      </c>
      <c r="AI7090" s="68" t="s">
        <v>2254</v>
      </c>
      <c r="AJ7090" s="67">
        <v>0</v>
      </c>
      <c r="AK7090" s="69">
        <v>620000</v>
      </c>
    </row>
    <row r="7091" spans="30:37" ht="12.75" customHeight="1" x14ac:dyDescent="0.2">
      <c r="AD7091" s="63">
        <v>36845</v>
      </c>
      <c r="AE7091" s="64">
        <v>36861</v>
      </c>
      <c r="AF7091" s="68" t="s">
        <v>2564</v>
      </c>
      <c r="AG7091" s="66" t="s">
        <v>2602</v>
      </c>
      <c r="AH7091" s="74">
        <v>6.0149999999999997</v>
      </c>
      <c r="AI7091" s="68" t="s">
        <v>2254</v>
      </c>
      <c r="AJ7091" s="67">
        <v>0</v>
      </c>
      <c r="AK7091" s="69">
        <v>310000</v>
      </c>
    </row>
    <row r="7092" spans="30:37" ht="12.75" customHeight="1" x14ac:dyDescent="0.2">
      <c r="AD7092" s="63">
        <v>36845</v>
      </c>
      <c r="AE7092" s="64">
        <v>36861</v>
      </c>
      <c r="AF7092" s="68" t="s">
        <v>2564</v>
      </c>
      <c r="AG7092" s="66" t="s">
        <v>2603</v>
      </c>
      <c r="AH7092" s="74">
        <v>6.0049999999999999</v>
      </c>
      <c r="AI7092" s="68" t="s">
        <v>2254</v>
      </c>
      <c r="AJ7092" s="67">
        <v>0</v>
      </c>
      <c r="AK7092" s="69">
        <v>620000</v>
      </c>
    </row>
    <row r="7093" spans="30:37" ht="12.75" customHeight="1" x14ac:dyDescent="0.2">
      <c r="AD7093" s="63">
        <v>36845</v>
      </c>
      <c r="AE7093" s="64">
        <v>36861</v>
      </c>
      <c r="AF7093" s="68" t="s">
        <v>2564</v>
      </c>
      <c r="AG7093" s="66" t="s">
        <v>2604</v>
      </c>
      <c r="AH7093" s="74">
        <v>5.9850000000000003</v>
      </c>
      <c r="AI7093" s="68" t="s">
        <v>2254</v>
      </c>
      <c r="AJ7093" s="67">
        <v>0</v>
      </c>
      <c r="AK7093" s="69">
        <v>465000</v>
      </c>
    </row>
    <row r="7094" spans="30:37" ht="12.75" customHeight="1" x14ac:dyDescent="0.2">
      <c r="AD7094" s="63">
        <v>36845</v>
      </c>
      <c r="AE7094" s="64">
        <v>36861</v>
      </c>
      <c r="AF7094" s="68" t="s">
        <v>2564</v>
      </c>
      <c r="AG7094" s="66" t="s">
        <v>2605</v>
      </c>
      <c r="AH7094" s="74">
        <v>6.0250000000000004</v>
      </c>
      <c r="AI7094" s="68" t="s">
        <v>2254</v>
      </c>
      <c r="AJ7094" s="67">
        <v>0</v>
      </c>
      <c r="AK7094" s="69">
        <v>465000</v>
      </c>
    </row>
    <row r="7095" spans="30:37" ht="12.75" customHeight="1" x14ac:dyDescent="0.2">
      <c r="AD7095" s="63">
        <v>36845</v>
      </c>
      <c r="AE7095" s="64">
        <v>36861</v>
      </c>
      <c r="AF7095" s="68" t="s">
        <v>2564</v>
      </c>
      <c r="AG7095" s="66" t="s">
        <v>2606</v>
      </c>
      <c r="AH7095" s="74">
        <v>6.0149999999999997</v>
      </c>
      <c r="AI7095" s="68" t="s">
        <v>2254</v>
      </c>
      <c r="AJ7095" s="67">
        <v>0</v>
      </c>
      <c r="AK7095" s="69">
        <v>387500</v>
      </c>
    </row>
    <row r="7096" spans="30:37" ht="12.75" customHeight="1" x14ac:dyDescent="0.2">
      <c r="AD7096" s="63">
        <v>36845</v>
      </c>
      <c r="AE7096" s="64">
        <v>36861</v>
      </c>
      <c r="AF7096" s="68" t="s">
        <v>2564</v>
      </c>
      <c r="AG7096" s="66" t="s">
        <v>2607</v>
      </c>
      <c r="AH7096" s="74">
        <v>6.01</v>
      </c>
      <c r="AI7096" s="68" t="s">
        <v>2254</v>
      </c>
      <c r="AJ7096" s="67">
        <v>0</v>
      </c>
      <c r="AK7096" s="69">
        <v>465000</v>
      </c>
    </row>
    <row r="7097" spans="30:37" ht="12.75" customHeight="1" x14ac:dyDescent="0.2">
      <c r="AD7097" s="63">
        <v>36845</v>
      </c>
      <c r="AE7097" s="64">
        <v>36861</v>
      </c>
      <c r="AF7097" s="68" t="s">
        <v>2564</v>
      </c>
      <c r="AG7097" s="66" t="s">
        <v>2608</v>
      </c>
      <c r="AH7097" s="74">
        <v>6.0049999999999999</v>
      </c>
      <c r="AI7097" s="68" t="s">
        <v>2254</v>
      </c>
      <c r="AJ7097" s="67">
        <v>0</v>
      </c>
      <c r="AK7097" s="69">
        <v>310000</v>
      </c>
    </row>
    <row r="7098" spans="30:37" ht="12.75" customHeight="1" x14ac:dyDescent="0.2">
      <c r="AD7098" s="63">
        <v>36845</v>
      </c>
      <c r="AE7098" s="64">
        <v>36861</v>
      </c>
      <c r="AF7098" s="68" t="s">
        <v>2564</v>
      </c>
      <c r="AG7098" s="66" t="s">
        <v>2609</v>
      </c>
      <c r="AH7098" s="74">
        <v>6.0750000000000002</v>
      </c>
      <c r="AI7098" s="68" t="s">
        <v>2254</v>
      </c>
      <c r="AJ7098" s="67">
        <v>0</v>
      </c>
      <c r="AK7098" s="69">
        <v>620000</v>
      </c>
    </row>
    <row r="7099" spans="30:37" ht="12.75" customHeight="1" x14ac:dyDescent="0.2">
      <c r="AD7099" s="63">
        <v>36845</v>
      </c>
      <c r="AE7099" s="64">
        <v>36861</v>
      </c>
      <c r="AF7099" s="68" t="s">
        <v>2564</v>
      </c>
      <c r="AG7099" s="66" t="s">
        <v>2610</v>
      </c>
      <c r="AH7099" s="74">
        <v>6.085</v>
      </c>
      <c r="AI7099" s="68" t="s">
        <v>2254</v>
      </c>
      <c r="AJ7099" s="67">
        <v>0</v>
      </c>
      <c r="AK7099" s="69">
        <v>310000</v>
      </c>
    </row>
    <row r="7100" spans="30:37" ht="12.75" customHeight="1" x14ac:dyDescent="0.2">
      <c r="AD7100" s="63">
        <v>36845</v>
      </c>
      <c r="AE7100" s="64">
        <v>36861</v>
      </c>
      <c r="AF7100" s="68" t="s">
        <v>2564</v>
      </c>
      <c r="AG7100" s="66" t="s">
        <v>2611</v>
      </c>
      <c r="AH7100" s="74">
        <v>6.0750000000000002</v>
      </c>
      <c r="AI7100" s="68" t="s">
        <v>2254</v>
      </c>
      <c r="AJ7100" s="67">
        <v>0</v>
      </c>
      <c r="AK7100" s="69">
        <v>620000</v>
      </c>
    </row>
    <row r="7101" spans="30:37" ht="12.75" customHeight="1" x14ac:dyDescent="0.2">
      <c r="AD7101" s="63">
        <v>36845</v>
      </c>
      <c r="AE7101" s="64">
        <v>36861</v>
      </c>
      <c r="AF7101" s="68" t="s">
        <v>2564</v>
      </c>
      <c r="AG7101" s="66" t="s">
        <v>2612</v>
      </c>
      <c r="AH7101" s="74">
        <v>6.0949999999999998</v>
      </c>
      <c r="AI7101" s="68" t="s">
        <v>2254</v>
      </c>
      <c r="AJ7101" s="67">
        <v>0</v>
      </c>
      <c r="AK7101" s="69">
        <v>310000</v>
      </c>
    </row>
    <row r="7102" spans="30:37" ht="12.75" customHeight="1" x14ac:dyDescent="0.2">
      <c r="AD7102" s="63">
        <v>36845</v>
      </c>
      <c r="AE7102" s="64">
        <v>36861</v>
      </c>
      <c r="AF7102" s="68" t="s">
        <v>2564</v>
      </c>
      <c r="AG7102" s="66" t="s">
        <v>2613</v>
      </c>
      <c r="AH7102" s="74">
        <v>6.0949999999999998</v>
      </c>
      <c r="AI7102" s="68" t="s">
        <v>2254</v>
      </c>
      <c r="AJ7102" s="67">
        <v>0</v>
      </c>
      <c r="AK7102" s="69">
        <v>155000</v>
      </c>
    </row>
    <row r="7103" spans="30:37" ht="12.75" customHeight="1" x14ac:dyDescent="0.2">
      <c r="AD7103" s="63">
        <v>36845</v>
      </c>
      <c r="AE7103" s="64">
        <v>36861</v>
      </c>
      <c r="AF7103" s="68" t="s">
        <v>2564</v>
      </c>
      <c r="AG7103" s="66" t="s">
        <v>2614</v>
      </c>
      <c r="AH7103" s="74">
        <v>6.0949999999999998</v>
      </c>
      <c r="AI7103" s="68" t="s">
        <v>2254</v>
      </c>
      <c r="AJ7103" s="67">
        <v>0</v>
      </c>
      <c r="AK7103" s="69">
        <v>465000</v>
      </c>
    </row>
    <row r="7104" spans="30:37" ht="12.75" customHeight="1" x14ac:dyDescent="0.2">
      <c r="AD7104" s="63">
        <v>36845</v>
      </c>
      <c r="AE7104" s="64">
        <v>36861</v>
      </c>
      <c r="AF7104" s="68" t="s">
        <v>2564</v>
      </c>
      <c r="AG7104" s="66" t="s">
        <v>2615</v>
      </c>
      <c r="AH7104" s="74">
        <v>5.93</v>
      </c>
      <c r="AI7104" s="68" t="s">
        <v>2254</v>
      </c>
      <c r="AJ7104" s="67">
        <v>0</v>
      </c>
      <c r="AK7104" s="69">
        <v>-155000</v>
      </c>
    </row>
    <row r="7105" spans="30:37" ht="12.75" customHeight="1" x14ac:dyDescent="0.2">
      <c r="AD7105" s="63">
        <v>36845</v>
      </c>
      <c r="AE7105" s="64">
        <v>36861</v>
      </c>
      <c r="AF7105" s="68" t="s">
        <v>2564</v>
      </c>
      <c r="AG7105" s="66" t="s">
        <v>2616</v>
      </c>
      <c r="AH7105" s="74">
        <v>5.75</v>
      </c>
      <c r="AI7105" s="68" t="s">
        <v>2254</v>
      </c>
      <c r="AJ7105" s="67">
        <v>0</v>
      </c>
      <c r="AK7105" s="69">
        <v>-155000</v>
      </c>
    </row>
    <row r="7106" spans="30:37" ht="12.75" customHeight="1" x14ac:dyDescent="0.2">
      <c r="AD7106" s="63">
        <v>36845</v>
      </c>
      <c r="AE7106" s="64">
        <v>36861</v>
      </c>
      <c r="AF7106" s="68" t="s">
        <v>2564</v>
      </c>
      <c r="AG7106" s="66" t="s">
        <v>2617</v>
      </c>
      <c r="AH7106" s="74">
        <v>5.74</v>
      </c>
      <c r="AI7106" s="68" t="s">
        <v>2254</v>
      </c>
      <c r="AJ7106" s="67">
        <v>0</v>
      </c>
      <c r="AK7106" s="69">
        <v>-155000</v>
      </c>
    </row>
    <row r="7107" spans="30:37" ht="12.75" customHeight="1" x14ac:dyDescent="0.2">
      <c r="AD7107" s="63">
        <v>36845</v>
      </c>
      <c r="AE7107" s="64">
        <v>36861</v>
      </c>
      <c r="AF7107" s="68" t="s">
        <v>2564</v>
      </c>
      <c r="AG7107" s="66" t="s">
        <v>2618</v>
      </c>
      <c r="AH7107" s="74">
        <v>5.7249999999999996</v>
      </c>
      <c r="AI7107" s="68" t="s">
        <v>2254</v>
      </c>
      <c r="AJ7107" s="67">
        <v>0</v>
      </c>
      <c r="AK7107" s="69">
        <v>-155000</v>
      </c>
    </row>
    <row r="7108" spans="30:37" ht="12.75" customHeight="1" x14ac:dyDescent="0.2">
      <c r="AD7108" s="63">
        <v>36845</v>
      </c>
      <c r="AE7108" s="64">
        <v>36861</v>
      </c>
      <c r="AF7108" s="68" t="s">
        <v>2564</v>
      </c>
      <c r="AG7108" s="66" t="s">
        <v>2619</v>
      </c>
      <c r="AH7108" s="74">
        <v>5.7149999999999999</v>
      </c>
      <c r="AI7108" s="68" t="s">
        <v>2254</v>
      </c>
      <c r="AJ7108" s="67">
        <v>0</v>
      </c>
      <c r="AK7108" s="69">
        <v>-155000</v>
      </c>
    </row>
    <row r="7109" spans="30:37" ht="12.75" customHeight="1" x14ac:dyDescent="0.2">
      <c r="AD7109" s="63">
        <v>36845</v>
      </c>
      <c r="AE7109" s="64">
        <v>36861</v>
      </c>
      <c r="AF7109" s="68" t="s">
        <v>2564</v>
      </c>
      <c r="AG7109" s="66" t="s">
        <v>2620</v>
      </c>
      <c r="AH7109" s="74">
        <v>5.7750000000000004</v>
      </c>
      <c r="AI7109" s="68" t="s">
        <v>2254</v>
      </c>
      <c r="AJ7109" s="67">
        <v>0</v>
      </c>
      <c r="AK7109" s="69">
        <v>-155000</v>
      </c>
    </row>
    <row r="7110" spans="30:37" ht="12.75" customHeight="1" x14ac:dyDescent="0.2">
      <c r="AD7110" s="63">
        <v>36845</v>
      </c>
      <c r="AE7110" s="64">
        <v>36861</v>
      </c>
      <c r="AF7110" s="68" t="s">
        <v>2564</v>
      </c>
      <c r="AG7110" s="66" t="s">
        <v>2621</v>
      </c>
      <c r="AH7110" s="74">
        <v>5.8150000000000004</v>
      </c>
      <c r="AI7110" s="68" t="s">
        <v>2254</v>
      </c>
      <c r="AJ7110" s="67">
        <v>0</v>
      </c>
      <c r="AK7110" s="69">
        <v>-155000</v>
      </c>
    </row>
    <row r="7111" spans="30:37" ht="12.75" customHeight="1" x14ac:dyDescent="0.2">
      <c r="AD7111" s="63">
        <v>36846</v>
      </c>
      <c r="AE7111" s="64">
        <v>36861</v>
      </c>
      <c r="AF7111" s="68" t="s">
        <v>578</v>
      </c>
      <c r="AG7111" s="66" t="s">
        <v>579</v>
      </c>
      <c r="AH7111" s="74">
        <v>5.8550000000000004</v>
      </c>
      <c r="AI7111" s="68" t="s">
        <v>2254</v>
      </c>
      <c r="AJ7111" s="67">
        <v>0</v>
      </c>
      <c r="AK7111" s="69">
        <v>-620000</v>
      </c>
    </row>
    <row r="7112" spans="30:37" ht="12.75" customHeight="1" x14ac:dyDescent="0.2">
      <c r="AD7112" s="63">
        <v>36846</v>
      </c>
      <c r="AE7112" s="64">
        <v>36861</v>
      </c>
      <c r="AF7112" s="68" t="s">
        <v>578</v>
      </c>
      <c r="AG7112" s="66" t="s">
        <v>580</v>
      </c>
      <c r="AH7112" s="74">
        <v>5.8550000000000004</v>
      </c>
      <c r="AI7112" s="68" t="s">
        <v>2254</v>
      </c>
      <c r="AJ7112" s="67">
        <v>0</v>
      </c>
      <c r="AK7112" s="69">
        <v>-620000</v>
      </c>
    </row>
    <row r="7113" spans="30:37" ht="12.75" customHeight="1" x14ac:dyDescent="0.2">
      <c r="AD7113" s="63">
        <v>36846</v>
      </c>
      <c r="AE7113" s="64">
        <v>36861</v>
      </c>
      <c r="AF7113" s="68" t="s">
        <v>578</v>
      </c>
      <c r="AG7113" s="66" t="s">
        <v>581</v>
      </c>
      <c r="AH7113" s="74">
        <v>5.87</v>
      </c>
      <c r="AI7113" s="68" t="s">
        <v>2254</v>
      </c>
      <c r="AJ7113" s="67">
        <v>0</v>
      </c>
      <c r="AK7113" s="69">
        <v>-620000</v>
      </c>
    </row>
    <row r="7114" spans="30:37" ht="12.75" customHeight="1" x14ac:dyDescent="0.2">
      <c r="AD7114" s="63">
        <v>36846</v>
      </c>
      <c r="AE7114" s="64">
        <v>36861</v>
      </c>
      <c r="AF7114" s="68" t="s">
        <v>578</v>
      </c>
      <c r="AG7114" s="66" t="s">
        <v>582</v>
      </c>
      <c r="AH7114" s="74">
        <v>5.875</v>
      </c>
      <c r="AI7114" s="68" t="s">
        <v>2254</v>
      </c>
      <c r="AJ7114" s="67">
        <v>0</v>
      </c>
      <c r="AK7114" s="69">
        <v>-620000</v>
      </c>
    </row>
    <row r="7115" spans="30:37" ht="12.75" customHeight="1" x14ac:dyDescent="0.2">
      <c r="AD7115" s="63">
        <v>36846</v>
      </c>
      <c r="AE7115" s="64">
        <v>36861</v>
      </c>
      <c r="AF7115" s="68" t="s">
        <v>578</v>
      </c>
      <c r="AG7115" s="66" t="s">
        <v>583</v>
      </c>
      <c r="AH7115" s="74">
        <v>5.8849999999999998</v>
      </c>
      <c r="AI7115" s="68" t="s">
        <v>2254</v>
      </c>
      <c r="AJ7115" s="67">
        <v>0</v>
      </c>
      <c r="AK7115" s="69">
        <v>-620000</v>
      </c>
    </row>
    <row r="7116" spans="30:37" ht="12.75" customHeight="1" x14ac:dyDescent="0.2">
      <c r="AD7116" s="63">
        <v>36846</v>
      </c>
      <c r="AE7116" s="64">
        <v>36861</v>
      </c>
      <c r="AF7116" s="68" t="s">
        <v>578</v>
      </c>
      <c r="AG7116" s="66" t="s">
        <v>584</v>
      </c>
      <c r="AH7116" s="74">
        <v>5.8949999999999996</v>
      </c>
      <c r="AI7116" s="68" t="s">
        <v>2254</v>
      </c>
      <c r="AJ7116" s="67">
        <v>0</v>
      </c>
      <c r="AK7116" s="69">
        <v>-620000</v>
      </c>
    </row>
    <row r="7117" spans="30:37" ht="12.75" customHeight="1" x14ac:dyDescent="0.2">
      <c r="AD7117" s="63">
        <v>36846</v>
      </c>
      <c r="AE7117" s="64">
        <v>36861</v>
      </c>
      <c r="AF7117" s="68" t="s">
        <v>578</v>
      </c>
      <c r="AG7117" s="66" t="s">
        <v>585</v>
      </c>
      <c r="AH7117" s="74">
        <v>5.9249999999999998</v>
      </c>
      <c r="AI7117" s="68" t="s">
        <v>2254</v>
      </c>
      <c r="AJ7117" s="67">
        <v>0</v>
      </c>
      <c r="AK7117" s="69">
        <v>-620000</v>
      </c>
    </row>
    <row r="7118" spans="30:37" ht="12.75" customHeight="1" x14ac:dyDescent="0.2">
      <c r="AD7118" s="63">
        <v>36846</v>
      </c>
      <c r="AE7118" s="64">
        <v>36861</v>
      </c>
      <c r="AF7118" s="68" t="s">
        <v>578</v>
      </c>
      <c r="AG7118" s="66" t="s">
        <v>586</v>
      </c>
      <c r="AH7118" s="74">
        <v>6.06</v>
      </c>
      <c r="AI7118" s="68" t="s">
        <v>2254</v>
      </c>
      <c r="AJ7118" s="67">
        <v>0</v>
      </c>
      <c r="AK7118" s="69">
        <v>-620000</v>
      </c>
    </row>
    <row r="7119" spans="30:37" ht="12.75" customHeight="1" x14ac:dyDescent="0.2">
      <c r="AD7119" s="63">
        <v>36846</v>
      </c>
      <c r="AE7119" s="64">
        <v>36861</v>
      </c>
      <c r="AF7119" s="68" t="s">
        <v>578</v>
      </c>
      <c r="AG7119" s="66" t="s">
        <v>587</v>
      </c>
      <c r="AH7119" s="74">
        <v>6.0650000000000004</v>
      </c>
      <c r="AI7119" s="68" t="s">
        <v>2254</v>
      </c>
      <c r="AJ7119" s="67">
        <v>0</v>
      </c>
      <c r="AK7119" s="69">
        <v>-620000</v>
      </c>
    </row>
    <row r="7120" spans="30:37" ht="12.75" customHeight="1" x14ac:dyDescent="0.2">
      <c r="AD7120" s="63">
        <v>36846</v>
      </c>
      <c r="AE7120" s="64">
        <v>36861</v>
      </c>
      <c r="AF7120" s="68" t="s">
        <v>578</v>
      </c>
      <c r="AG7120" s="66" t="s">
        <v>588</v>
      </c>
      <c r="AH7120" s="74">
        <v>6.1050000000000004</v>
      </c>
      <c r="AI7120" s="68" t="s">
        <v>2254</v>
      </c>
      <c r="AJ7120" s="67">
        <v>0</v>
      </c>
      <c r="AK7120" s="69">
        <v>-620000</v>
      </c>
    </row>
    <row r="7121" spans="30:37" ht="12.75" customHeight="1" x14ac:dyDescent="0.2">
      <c r="AD7121" s="63">
        <v>36846</v>
      </c>
      <c r="AE7121" s="64">
        <v>36861</v>
      </c>
      <c r="AF7121" s="68" t="s">
        <v>578</v>
      </c>
      <c r="AG7121" s="66" t="s">
        <v>589</v>
      </c>
      <c r="AH7121" s="74">
        <v>6.07</v>
      </c>
      <c r="AI7121" s="68" t="s">
        <v>2254</v>
      </c>
      <c r="AJ7121" s="67">
        <v>0</v>
      </c>
      <c r="AK7121" s="69">
        <v>-542500</v>
      </c>
    </row>
    <row r="7122" spans="30:37" ht="12.75" customHeight="1" x14ac:dyDescent="0.2">
      <c r="AD7122" s="63">
        <v>36846</v>
      </c>
      <c r="AE7122" s="64">
        <v>36861</v>
      </c>
      <c r="AF7122" s="68" t="s">
        <v>578</v>
      </c>
      <c r="AG7122" s="66" t="s">
        <v>590</v>
      </c>
      <c r="AH7122" s="74">
        <v>5.8049999999999997</v>
      </c>
      <c r="AI7122" s="68" t="s">
        <v>2254</v>
      </c>
      <c r="AJ7122" s="67">
        <v>0</v>
      </c>
      <c r="AK7122" s="69">
        <v>-465000</v>
      </c>
    </row>
    <row r="7123" spans="30:37" ht="12.75" customHeight="1" x14ac:dyDescent="0.2">
      <c r="AD7123" s="63">
        <v>36846</v>
      </c>
      <c r="AE7123" s="64">
        <v>36861</v>
      </c>
      <c r="AF7123" s="68" t="s">
        <v>578</v>
      </c>
      <c r="AG7123" s="66" t="s">
        <v>591</v>
      </c>
      <c r="AH7123" s="74">
        <v>5.95</v>
      </c>
      <c r="AI7123" s="68" t="s">
        <v>2254</v>
      </c>
      <c r="AJ7123" s="67">
        <v>0</v>
      </c>
      <c r="AK7123" s="69">
        <v>-465000</v>
      </c>
    </row>
    <row r="7124" spans="30:37" ht="12.75" customHeight="1" x14ac:dyDescent="0.2">
      <c r="AD7124" s="63">
        <v>36846</v>
      </c>
      <c r="AE7124" s="64">
        <v>36861</v>
      </c>
      <c r="AF7124" s="68" t="s">
        <v>578</v>
      </c>
      <c r="AG7124" s="66" t="s">
        <v>592</v>
      </c>
      <c r="AH7124" s="74">
        <v>6.07</v>
      </c>
      <c r="AI7124" s="68" t="s">
        <v>2254</v>
      </c>
      <c r="AJ7124" s="67">
        <v>0</v>
      </c>
      <c r="AK7124" s="69">
        <v>-465000</v>
      </c>
    </row>
    <row r="7125" spans="30:37" ht="12.75" customHeight="1" x14ac:dyDescent="0.2">
      <c r="AD7125" s="63">
        <v>36846</v>
      </c>
      <c r="AE7125" s="64">
        <v>36861</v>
      </c>
      <c r="AF7125" s="68" t="s">
        <v>578</v>
      </c>
      <c r="AG7125" s="66" t="s">
        <v>593</v>
      </c>
      <c r="AH7125" s="74">
        <v>6.0750000000000002</v>
      </c>
      <c r="AI7125" s="68" t="s">
        <v>2254</v>
      </c>
      <c r="AJ7125" s="67">
        <v>0</v>
      </c>
      <c r="AK7125" s="69">
        <v>-465000</v>
      </c>
    </row>
    <row r="7126" spans="30:37" ht="12.75" customHeight="1" x14ac:dyDescent="0.2">
      <c r="AD7126" s="63">
        <v>36846</v>
      </c>
      <c r="AE7126" s="64">
        <v>36861</v>
      </c>
      <c r="AF7126" s="68" t="s">
        <v>578</v>
      </c>
      <c r="AG7126" s="66" t="s">
        <v>594</v>
      </c>
      <c r="AH7126" s="74">
        <v>5.79</v>
      </c>
      <c r="AI7126" s="68" t="s">
        <v>2254</v>
      </c>
      <c r="AJ7126" s="67">
        <v>0</v>
      </c>
      <c r="AK7126" s="69">
        <v>-387500</v>
      </c>
    </row>
    <row r="7127" spans="30:37" ht="12.75" customHeight="1" x14ac:dyDescent="0.2">
      <c r="AD7127" s="63">
        <v>36846</v>
      </c>
      <c r="AE7127" s="64">
        <v>36861</v>
      </c>
      <c r="AF7127" s="68" t="s">
        <v>578</v>
      </c>
      <c r="AG7127" s="66" t="s">
        <v>595</v>
      </c>
      <c r="AH7127" s="74">
        <v>6.1050000000000004</v>
      </c>
      <c r="AI7127" s="68" t="s">
        <v>2254</v>
      </c>
      <c r="AJ7127" s="67">
        <v>0</v>
      </c>
      <c r="AK7127" s="69">
        <v>-387500</v>
      </c>
    </row>
    <row r="7128" spans="30:37" ht="12.75" customHeight="1" x14ac:dyDescent="0.2">
      <c r="AD7128" s="63">
        <v>36846</v>
      </c>
      <c r="AE7128" s="64">
        <v>36861</v>
      </c>
      <c r="AF7128" s="68" t="s">
        <v>578</v>
      </c>
      <c r="AG7128" s="66" t="s">
        <v>596</v>
      </c>
      <c r="AH7128" s="74">
        <v>5.9450000000000003</v>
      </c>
      <c r="AI7128" s="68" t="s">
        <v>2254</v>
      </c>
      <c r="AJ7128" s="67">
        <v>0</v>
      </c>
      <c r="AK7128" s="69">
        <v>-310000</v>
      </c>
    </row>
    <row r="7129" spans="30:37" ht="12.75" customHeight="1" x14ac:dyDescent="0.2">
      <c r="AD7129" s="63">
        <v>36846</v>
      </c>
      <c r="AE7129" s="64">
        <v>36861</v>
      </c>
      <c r="AF7129" s="68" t="s">
        <v>578</v>
      </c>
      <c r="AG7129" s="66" t="s">
        <v>597</v>
      </c>
      <c r="AH7129" s="74">
        <v>5.8550000000000004</v>
      </c>
      <c r="AI7129" s="68" t="s">
        <v>2254</v>
      </c>
      <c r="AJ7129" s="67">
        <v>0</v>
      </c>
      <c r="AK7129" s="69">
        <v>-232500</v>
      </c>
    </row>
    <row r="7130" spans="30:37" ht="12.75" customHeight="1" x14ac:dyDescent="0.2">
      <c r="AD7130" s="63">
        <v>36846</v>
      </c>
      <c r="AE7130" s="64">
        <v>36861</v>
      </c>
      <c r="AF7130" s="68" t="s">
        <v>578</v>
      </c>
      <c r="AG7130" s="66" t="s">
        <v>598</v>
      </c>
      <c r="AH7130" s="74">
        <v>5.65</v>
      </c>
      <c r="AI7130" s="68" t="s">
        <v>2254</v>
      </c>
      <c r="AJ7130" s="67">
        <v>0</v>
      </c>
      <c r="AK7130" s="69">
        <v>-155000</v>
      </c>
    </row>
    <row r="7131" spans="30:37" ht="12.75" customHeight="1" x14ac:dyDescent="0.2">
      <c r="AD7131" s="63">
        <v>36846</v>
      </c>
      <c r="AE7131" s="64">
        <v>36861</v>
      </c>
      <c r="AF7131" s="68" t="s">
        <v>578</v>
      </c>
      <c r="AG7131" s="66" t="s">
        <v>599</v>
      </c>
      <c r="AH7131" s="74">
        <v>5.75</v>
      </c>
      <c r="AI7131" s="68" t="s">
        <v>2254</v>
      </c>
      <c r="AJ7131" s="67">
        <v>0</v>
      </c>
      <c r="AK7131" s="69">
        <v>-155000</v>
      </c>
    </row>
    <row r="7132" spans="30:37" ht="12.75" customHeight="1" x14ac:dyDescent="0.2">
      <c r="AD7132" s="63">
        <v>36846</v>
      </c>
      <c r="AE7132" s="64">
        <v>36861</v>
      </c>
      <c r="AF7132" s="68" t="s">
        <v>578</v>
      </c>
      <c r="AG7132" s="66" t="s">
        <v>600</v>
      </c>
      <c r="AH7132" s="74">
        <v>5.7949999999999999</v>
      </c>
      <c r="AI7132" s="68" t="s">
        <v>2254</v>
      </c>
      <c r="AJ7132" s="67">
        <v>0</v>
      </c>
      <c r="AK7132" s="69">
        <v>-155000</v>
      </c>
    </row>
    <row r="7133" spans="30:37" ht="12.75" customHeight="1" x14ac:dyDescent="0.2">
      <c r="AD7133" s="63">
        <v>36846</v>
      </c>
      <c r="AE7133" s="64">
        <v>36861</v>
      </c>
      <c r="AF7133" s="68" t="s">
        <v>578</v>
      </c>
      <c r="AG7133" s="66" t="s">
        <v>601</v>
      </c>
      <c r="AH7133" s="74">
        <v>5.8</v>
      </c>
      <c r="AI7133" s="68" t="s">
        <v>2254</v>
      </c>
      <c r="AJ7133" s="67">
        <v>0</v>
      </c>
      <c r="AK7133" s="69">
        <v>-155000</v>
      </c>
    </row>
    <row r="7134" spans="30:37" ht="12.75" customHeight="1" x14ac:dyDescent="0.2">
      <c r="AD7134" s="63">
        <v>36846</v>
      </c>
      <c r="AE7134" s="64">
        <v>36861</v>
      </c>
      <c r="AF7134" s="68" t="s">
        <v>578</v>
      </c>
      <c r="AG7134" s="66" t="s">
        <v>602</v>
      </c>
      <c r="AH7134" s="74">
        <v>5.52</v>
      </c>
      <c r="AI7134" s="68" t="s">
        <v>2254</v>
      </c>
      <c r="AJ7134" s="67">
        <v>0</v>
      </c>
      <c r="AK7134" s="69">
        <v>155000</v>
      </c>
    </row>
    <row r="7135" spans="30:37" ht="12.75" customHeight="1" x14ac:dyDescent="0.2">
      <c r="AD7135" s="63">
        <v>36846</v>
      </c>
      <c r="AE7135" s="64">
        <v>36861</v>
      </c>
      <c r="AF7135" s="68" t="s">
        <v>578</v>
      </c>
      <c r="AG7135" s="66" t="s">
        <v>603</v>
      </c>
      <c r="AH7135" s="74">
        <v>5.6050000000000004</v>
      </c>
      <c r="AI7135" s="68" t="s">
        <v>2254</v>
      </c>
      <c r="AJ7135" s="67">
        <v>0</v>
      </c>
      <c r="AK7135" s="69">
        <v>155000</v>
      </c>
    </row>
    <row r="7136" spans="30:37" ht="12.75" customHeight="1" x14ac:dyDescent="0.2">
      <c r="AD7136" s="63">
        <v>36846</v>
      </c>
      <c r="AE7136" s="64">
        <v>36861</v>
      </c>
      <c r="AF7136" s="68" t="s">
        <v>578</v>
      </c>
      <c r="AG7136" s="66" t="s">
        <v>604</v>
      </c>
      <c r="AH7136" s="74">
        <v>5.7350000000000003</v>
      </c>
      <c r="AI7136" s="68" t="s">
        <v>2254</v>
      </c>
      <c r="AJ7136" s="67">
        <v>0</v>
      </c>
      <c r="AK7136" s="69">
        <v>155000</v>
      </c>
    </row>
    <row r="7137" spans="30:37" ht="12.75" customHeight="1" x14ac:dyDescent="0.2">
      <c r="AD7137" s="63">
        <v>36846</v>
      </c>
      <c r="AE7137" s="64">
        <v>36861</v>
      </c>
      <c r="AF7137" s="68" t="s">
        <v>578</v>
      </c>
      <c r="AG7137" s="66" t="s">
        <v>605</v>
      </c>
      <c r="AH7137" s="74">
        <v>5.7350000000000003</v>
      </c>
      <c r="AI7137" s="68" t="s">
        <v>2254</v>
      </c>
      <c r="AJ7137" s="67">
        <v>0</v>
      </c>
      <c r="AK7137" s="69">
        <v>155000</v>
      </c>
    </row>
    <row r="7138" spans="30:37" ht="12.75" customHeight="1" x14ac:dyDescent="0.2">
      <c r="AD7138" s="63">
        <v>36846</v>
      </c>
      <c r="AE7138" s="64">
        <v>36861</v>
      </c>
      <c r="AF7138" s="68" t="s">
        <v>578</v>
      </c>
      <c r="AG7138" s="66" t="s">
        <v>606</v>
      </c>
      <c r="AH7138" s="74">
        <v>5.835</v>
      </c>
      <c r="AI7138" s="68" t="s">
        <v>2254</v>
      </c>
      <c r="AJ7138" s="67">
        <v>0</v>
      </c>
      <c r="AK7138" s="69">
        <v>155000</v>
      </c>
    </row>
    <row r="7139" spans="30:37" ht="12.75" customHeight="1" x14ac:dyDescent="0.2">
      <c r="AD7139" s="63">
        <v>36846</v>
      </c>
      <c r="AE7139" s="64">
        <v>36861</v>
      </c>
      <c r="AF7139" s="68" t="s">
        <v>578</v>
      </c>
      <c r="AG7139" s="66" t="s">
        <v>607</v>
      </c>
      <c r="AH7139" s="74">
        <v>5.8550000000000004</v>
      </c>
      <c r="AI7139" s="68" t="s">
        <v>2254</v>
      </c>
      <c r="AJ7139" s="67">
        <v>0</v>
      </c>
      <c r="AK7139" s="69">
        <v>155000</v>
      </c>
    </row>
    <row r="7140" spans="30:37" ht="12.75" customHeight="1" x14ac:dyDescent="0.2">
      <c r="AD7140" s="63">
        <v>36846</v>
      </c>
      <c r="AE7140" s="64">
        <v>36861</v>
      </c>
      <c r="AF7140" s="68" t="s">
        <v>578</v>
      </c>
      <c r="AG7140" s="66" t="s">
        <v>608</v>
      </c>
      <c r="AH7140" s="74">
        <v>5.97</v>
      </c>
      <c r="AI7140" s="68" t="s">
        <v>2254</v>
      </c>
      <c r="AJ7140" s="67">
        <v>0</v>
      </c>
      <c r="AK7140" s="69">
        <v>155000</v>
      </c>
    </row>
    <row r="7141" spans="30:37" ht="12.75" customHeight="1" x14ac:dyDescent="0.2">
      <c r="AD7141" s="63">
        <v>36846</v>
      </c>
      <c r="AE7141" s="64">
        <v>36861</v>
      </c>
      <c r="AF7141" s="68" t="s">
        <v>578</v>
      </c>
      <c r="AG7141" s="66" t="s">
        <v>609</v>
      </c>
      <c r="AH7141" s="74">
        <v>5.98</v>
      </c>
      <c r="AI7141" s="68" t="s">
        <v>2254</v>
      </c>
      <c r="AJ7141" s="67">
        <v>0</v>
      </c>
      <c r="AK7141" s="69">
        <v>155000</v>
      </c>
    </row>
    <row r="7142" spans="30:37" ht="12.75" customHeight="1" x14ac:dyDescent="0.2">
      <c r="AD7142" s="63">
        <v>36846</v>
      </c>
      <c r="AE7142" s="64">
        <v>36861</v>
      </c>
      <c r="AF7142" s="68" t="s">
        <v>578</v>
      </c>
      <c r="AG7142" s="66" t="s">
        <v>610</v>
      </c>
      <c r="AH7142" s="74">
        <v>6.0650000000000004</v>
      </c>
      <c r="AI7142" s="68" t="s">
        <v>2254</v>
      </c>
      <c r="AJ7142" s="67">
        <v>0</v>
      </c>
      <c r="AK7142" s="69">
        <v>155000</v>
      </c>
    </row>
    <row r="7143" spans="30:37" ht="12.75" customHeight="1" x14ac:dyDescent="0.2">
      <c r="AD7143" s="63">
        <v>36846</v>
      </c>
      <c r="AE7143" s="64">
        <v>36861</v>
      </c>
      <c r="AF7143" s="68" t="s">
        <v>578</v>
      </c>
      <c r="AG7143" s="66" t="s">
        <v>611</v>
      </c>
      <c r="AH7143" s="74">
        <v>5.84</v>
      </c>
      <c r="AI7143" s="68" t="s">
        <v>2254</v>
      </c>
      <c r="AJ7143" s="67">
        <v>0</v>
      </c>
      <c r="AK7143" s="69">
        <v>310000</v>
      </c>
    </row>
    <row r="7144" spans="30:37" ht="12.75" customHeight="1" x14ac:dyDescent="0.2">
      <c r="AD7144" s="63">
        <v>36846</v>
      </c>
      <c r="AE7144" s="64">
        <v>36861</v>
      </c>
      <c r="AF7144" s="68" t="s">
        <v>578</v>
      </c>
      <c r="AG7144" s="66" t="s">
        <v>612</v>
      </c>
      <c r="AH7144" s="74">
        <v>6.05</v>
      </c>
      <c r="AI7144" s="68" t="s">
        <v>2254</v>
      </c>
      <c r="AJ7144" s="67">
        <v>0</v>
      </c>
      <c r="AK7144" s="69">
        <v>310000</v>
      </c>
    </row>
    <row r="7145" spans="30:37" ht="12.75" customHeight="1" x14ac:dyDescent="0.2">
      <c r="AD7145" s="63">
        <v>36846</v>
      </c>
      <c r="AE7145" s="64">
        <v>36861</v>
      </c>
      <c r="AF7145" s="68" t="s">
        <v>578</v>
      </c>
      <c r="AG7145" s="66" t="s">
        <v>613</v>
      </c>
      <c r="AH7145" s="74">
        <v>6.0549999999999997</v>
      </c>
      <c r="AI7145" s="68" t="s">
        <v>2254</v>
      </c>
      <c r="AJ7145" s="67">
        <v>0</v>
      </c>
      <c r="AK7145" s="69">
        <v>310000</v>
      </c>
    </row>
    <row r="7146" spans="30:37" ht="12.75" customHeight="1" x14ac:dyDescent="0.2">
      <c r="AD7146" s="63">
        <v>36846</v>
      </c>
      <c r="AE7146" s="64">
        <v>36861</v>
      </c>
      <c r="AF7146" s="68" t="s">
        <v>578</v>
      </c>
      <c r="AG7146" s="66" t="s">
        <v>614</v>
      </c>
      <c r="AH7146" s="74">
        <v>5.9550000000000001</v>
      </c>
      <c r="AI7146" s="68" t="s">
        <v>2254</v>
      </c>
      <c r="AJ7146" s="67">
        <v>0</v>
      </c>
      <c r="AK7146" s="69">
        <v>465000</v>
      </c>
    </row>
    <row r="7147" spans="30:37" ht="12.75" customHeight="1" x14ac:dyDescent="0.2">
      <c r="AD7147" s="63">
        <v>36846</v>
      </c>
      <c r="AE7147" s="64">
        <v>36861</v>
      </c>
      <c r="AF7147" s="68" t="s">
        <v>578</v>
      </c>
      <c r="AG7147" s="66" t="s">
        <v>615</v>
      </c>
      <c r="AH7147" s="74">
        <v>5.9649999999999999</v>
      </c>
      <c r="AI7147" s="68" t="s">
        <v>2254</v>
      </c>
      <c r="AJ7147" s="67">
        <v>0</v>
      </c>
      <c r="AK7147" s="69">
        <v>465000</v>
      </c>
    </row>
    <row r="7148" spans="30:37" ht="12.75" customHeight="1" x14ac:dyDescent="0.2">
      <c r="AD7148" s="63">
        <v>36846</v>
      </c>
      <c r="AE7148" s="64">
        <v>36861</v>
      </c>
      <c r="AF7148" s="68" t="s">
        <v>578</v>
      </c>
      <c r="AG7148" s="66" t="s">
        <v>616</v>
      </c>
      <c r="AH7148" s="74">
        <v>5.9749999999999996</v>
      </c>
      <c r="AI7148" s="68" t="s">
        <v>2254</v>
      </c>
      <c r="AJ7148" s="67">
        <v>0</v>
      </c>
      <c r="AK7148" s="69">
        <v>465000</v>
      </c>
    </row>
    <row r="7149" spans="30:37" ht="12.75" customHeight="1" x14ac:dyDescent="0.2">
      <c r="AD7149" s="63">
        <v>36846</v>
      </c>
      <c r="AE7149" s="64">
        <v>36861</v>
      </c>
      <c r="AF7149" s="68" t="s">
        <v>578</v>
      </c>
      <c r="AG7149" s="66" t="s">
        <v>617</v>
      </c>
      <c r="AH7149" s="74">
        <v>6.01</v>
      </c>
      <c r="AI7149" s="68" t="s">
        <v>2254</v>
      </c>
      <c r="AJ7149" s="67">
        <v>0</v>
      </c>
      <c r="AK7149" s="69">
        <v>465000</v>
      </c>
    </row>
    <row r="7150" spans="30:37" ht="12.75" customHeight="1" x14ac:dyDescent="0.2">
      <c r="AD7150" s="63">
        <v>36846</v>
      </c>
      <c r="AE7150" s="64">
        <v>36861</v>
      </c>
      <c r="AF7150" s="68" t="s">
        <v>578</v>
      </c>
      <c r="AG7150" s="66" t="s">
        <v>618</v>
      </c>
      <c r="AH7150" s="74">
        <v>6.08</v>
      </c>
      <c r="AI7150" s="68" t="s">
        <v>2254</v>
      </c>
      <c r="AJ7150" s="67">
        <v>0</v>
      </c>
      <c r="AK7150" s="69">
        <v>465000</v>
      </c>
    </row>
    <row r="7151" spans="30:37" ht="12.75" customHeight="1" x14ac:dyDescent="0.2">
      <c r="AD7151" s="63">
        <v>36846</v>
      </c>
      <c r="AE7151" s="64">
        <v>36861</v>
      </c>
      <c r="AF7151" s="68" t="s">
        <v>578</v>
      </c>
      <c r="AG7151" s="66" t="s">
        <v>619</v>
      </c>
      <c r="AH7151" s="74">
        <v>5.85</v>
      </c>
      <c r="AI7151" s="68" t="s">
        <v>2254</v>
      </c>
      <c r="AJ7151" s="67">
        <v>0</v>
      </c>
      <c r="AK7151" s="69">
        <v>620000</v>
      </c>
    </row>
    <row r="7152" spans="30:37" ht="12.75" customHeight="1" x14ac:dyDescent="0.2">
      <c r="AD7152" s="63">
        <v>36846</v>
      </c>
      <c r="AE7152" s="64">
        <v>36861</v>
      </c>
      <c r="AF7152" s="68" t="s">
        <v>578</v>
      </c>
      <c r="AG7152" s="66" t="s">
        <v>620</v>
      </c>
      <c r="AH7152" s="74">
        <v>5.875</v>
      </c>
      <c r="AI7152" s="68" t="s">
        <v>2254</v>
      </c>
      <c r="AJ7152" s="67">
        <v>0</v>
      </c>
      <c r="AK7152" s="69">
        <v>620000</v>
      </c>
    </row>
    <row r="7153" spans="30:37" ht="12.75" customHeight="1" x14ac:dyDescent="0.2">
      <c r="AD7153" s="63">
        <v>36846</v>
      </c>
      <c r="AE7153" s="64">
        <v>36861</v>
      </c>
      <c r="AF7153" s="68" t="s">
        <v>578</v>
      </c>
      <c r="AG7153" s="66" t="s">
        <v>621</v>
      </c>
      <c r="AH7153" s="74">
        <v>5.89</v>
      </c>
      <c r="AI7153" s="68" t="s">
        <v>2254</v>
      </c>
      <c r="AJ7153" s="67">
        <v>0</v>
      </c>
      <c r="AK7153" s="69">
        <v>620000</v>
      </c>
    </row>
    <row r="7154" spans="30:37" ht="12.75" customHeight="1" x14ac:dyDescent="0.2">
      <c r="AD7154" s="63">
        <v>36846</v>
      </c>
      <c r="AE7154" s="64">
        <v>36861</v>
      </c>
      <c r="AF7154" s="68" t="s">
        <v>578</v>
      </c>
      <c r="AG7154" s="66" t="s">
        <v>622</v>
      </c>
      <c r="AH7154" s="74">
        <v>6.0350000000000001</v>
      </c>
      <c r="AI7154" s="68" t="s">
        <v>2254</v>
      </c>
      <c r="AJ7154" s="67">
        <v>0</v>
      </c>
      <c r="AK7154" s="69">
        <v>620000</v>
      </c>
    </row>
    <row r="7155" spans="30:37" ht="12.75" customHeight="1" x14ac:dyDescent="0.2">
      <c r="AD7155" s="63">
        <v>36846</v>
      </c>
      <c r="AE7155" s="64">
        <v>36861</v>
      </c>
      <c r="AF7155" s="68" t="s">
        <v>578</v>
      </c>
      <c r="AG7155" s="66" t="s">
        <v>623</v>
      </c>
      <c r="AH7155" s="74">
        <v>6.0350000000000001</v>
      </c>
      <c r="AI7155" s="68" t="s">
        <v>2254</v>
      </c>
      <c r="AJ7155" s="67">
        <v>0</v>
      </c>
      <c r="AK7155" s="69">
        <v>620000</v>
      </c>
    </row>
    <row r="7156" spans="30:37" ht="12.75" customHeight="1" x14ac:dyDescent="0.2">
      <c r="AD7156" s="63">
        <v>36846</v>
      </c>
      <c r="AE7156" s="64">
        <v>36861</v>
      </c>
      <c r="AF7156" s="68" t="s">
        <v>578</v>
      </c>
      <c r="AG7156" s="66" t="s">
        <v>624</v>
      </c>
      <c r="AH7156" s="74">
        <v>6.0549999999999997</v>
      </c>
      <c r="AI7156" s="68" t="s">
        <v>2254</v>
      </c>
      <c r="AJ7156" s="67">
        <v>0</v>
      </c>
      <c r="AK7156" s="69">
        <v>620000</v>
      </c>
    </row>
    <row r="7157" spans="30:37" ht="12.75" customHeight="1" x14ac:dyDescent="0.2">
      <c r="AD7157" s="63">
        <v>36846</v>
      </c>
      <c r="AE7157" s="64">
        <v>36861</v>
      </c>
      <c r="AF7157" s="68" t="s">
        <v>578</v>
      </c>
      <c r="AG7157" s="66" t="s">
        <v>625</v>
      </c>
      <c r="AH7157" s="74">
        <v>6.07</v>
      </c>
      <c r="AI7157" s="68" t="s">
        <v>2254</v>
      </c>
      <c r="AJ7157" s="67">
        <v>0</v>
      </c>
      <c r="AK7157" s="69">
        <v>620000</v>
      </c>
    </row>
    <row r="7158" spans="30:37" ht="12.75" customHeight="1" x14ac:dyDescent="0.2">
      <c r="AD7158" s="63">
        <v>36846</v>
      </c>
      <c r="AE7158" s="64">
        <v>36861</v>
      </c>
      <c r="AF7158" s="68" t="s">
        <v>578</v>
      </c>
      <c r="AG7158" s="66" t="s">
        <v>626</v>
      </c>
      <c r="AH7158" s="74">
        <v>6.1</v>
      </c>
      <c r="AI7158" s="68" t="s">
        <v>2254</v>
      </c>
      <c r="AJ7158" s="67">
        <v>0</v>
      </c>
      <c r="AK7158" s="69">
        <v>620000</v>
      </c>
    </row>
    <row r="7159" spans="30:37" ht="12.75" customHeight="1" x14ac:dyDescent="0.2">
      <c r="AD7159" s="63">
        <v>36846</v>
      </c>
      <c r="AE7159" s="64">
        <v>36861</v>
      </c>
      <c r="AF7159" s="68" t="s">
        <v>578</v>
      </c>
      <c r="AG7159" s="66" t="s">
        <v>627</v>
      </c>
      <c r="AH7159" s="74">
        <v>6.14</v>
      </c>
      <c r="AI7159" s="68" t="s">
        <v>2254</v>
      </c>
      <c r="AJ7159" s="67">
        <v>0</v>
      </c>
      <c r="AK7159" s="69">
        <v>620000</v>
      </c>
    </row>
    <row r="7160" spans="30:37" ht="12.75" customHeight="1" x14ac:dyDescent="0.2">
      <c r="AD7160" s="63">
        <v>36846</v>
      </c>
      <c r="AE7160" s="64">
        <v>36861</v>
      </c>
      <c r="AF7160" s="68" t="s">
        <v>578</v>
      </c>
      <c r="AG7160" s="66" t="s">
        <v>628</v>
      </c>
      <c r="AH7160" s="74">
        <v>6.1449999999999996</v>
      </c>
      <c r="AI7160" s="68" t="s">
        <v>2254</v>
      </c>
      <c r="AJ7160" s="67">
        <v>0</v>
      </c>
      <c r="AK7160" s="69">
        <v>620000</v>
      </c>
    </row>
    <row r="7161" spans="30:37" ht="12.75" customHeight="1" x14ac:dyDescent="0.2">
      <c r="AD7161" s="63">
        <v>36847</v>
      </c>
      <c r="AE7161" s="64">
        <v>36861</v>
      </c>
      <c r="AF7161" s="68" t="s">
        <v>4192</v>
      </c>
      <c r="AG7161" s="66" t="s">
        <v>4193</v>
      </c>
      <c r="AH7161" s="74">
        <v>5.9</v>
      </c>
      <c r="AI7161" s="68" t="s">
        <v>2254</v>
      </c>
      <c r="AJ7161" s="67">
        <v>0</v>
      </c>
      <c r="AK7161" s="69">
        <v>-1000000</v>
      </c>
    </row>
    <row r="7162" spans="30:37" ht="12.75" customHeight="1" x14ac:dyDescent="0.2">
      <c r="AD7162" s="63">
        <v>36847</v>
      </c>
      <c r="AE7162" s="64">
        <v>36861</v>
      </c>
      <c r="AF7162" s="68" t="s">
        <v>4192</v>
      </c>
      <c r="AG7162" s="66" t="s">
        <v>4194</v>
      </c>
      <c r="AH7162" s="74">
        <v>5.66</v>
      </c>
      <c r="AI7162" s="68" t="s">
        <v>2254</v>
      </c>
      <c r="AJ7162" s="67">
        <v>0</v>
      </c>
      <c r="AK7162" s="69">
        <v>-620000</v>
      </c>
    </row>
    <row r="7163" spans="30:37" ht="12.75" customHeight="1" x14ac:dyDescent="0.2">
      <c r="AD7163" s="63">
        <v>36847</v>
      </c>
      <c r="AE7163" s="64">
        <v>36861</v>
      </c>
      <c r="AF7163" s="68" t="s">
        <v>4192</v>
      </c>
      <c r="AG7163" s="66" t="s">
        <v>4195</v>
      </c>
      <c r="AH7163" s="74">
        <v>5.6749999999999998</v>
      </c>
      <c r="AI7163" s="68" t="s">
        <v>2254</v>
      </c>
      <c r="AJ7163" s="67">
        <v>0</v>
      </c>
      <c r="AK7163" s="69">
        <v>-620000</v>
      </c>
    </row>
    <row r="7164" spans="30:37" ht="12.75" customHeight="1" x14ac:dyDescent="0.2">
      <c r="AD7164" s="63">
        <v>36847</v>
      </c>
      <c r="AE7164" s="64">
        <v>36861</v>
      </c>
      <c r="AF7164" s="68" t="s">
        <v>4192</v>
      </c>
      <c r="AG7164" s="66" t="s">
        <v>4196</v>
      </c>
      <c r="AH7164" s="74">
        <v>5.7</v>
      </c>
      <c r="AI7164" s="68" t="s">
        <v>2254</v>
      </c>
      <c r="AJ7164" s="67">
        <v>0</v>
      </c>
      <c r="AK7164" s="69">
        <v>-620000</v>
      </c>
    </row>
    <row r="7165" spans="30:37" ht="12.75" customHeight="1" x14ac:dyDescent="0.2">
      <c r="AD7165" s="63">
        <v>36847</v>
      </c>
      <c r="AE7165" s="64">
        <v>36861</v>
      </c>
      <c r="AF7165" s="68" t="s">
        <v>4192</v>
      </c>
      <c r="AG7165" s="66" t="s">
        <v>4197</v>
      </c>
      <c r="AH7165" s="74">
        <v>5.7</v>
      </c>
      <c r="AI7165" s="68" t="s">
        <v>2254</v>
      </c>
      <c r="AJ7165" s="67">
        <v>0</v>
      </c>
      <c r="AK7165" s="69">
        <v>-620000</v>
      </c>
    </row>
    <row r="7166" spans="30:37" ht="12.75" customHeight="1" x14ac:dyDescent="0.2">
      <c r="AD7166" s="63">
        <v>36847</v>
      </c>
      <c r="AE7166" s="64">
        <v>36861</v>
      </c>
      <c r="AF7166" s="68" t="s">
        <v>4192</v>
      </c>
      <c r="AG7166" s="66" t="s">
        <v>4198</v>
      </c>
      <c r="AH7166" s="74">
        <v>5.7149999999999999</v>
      </c>
      <c r="AI7166" s="68" t="s">
        <v>2254</v>
      </c>
      <c r="AJ7166" s="67">
        <v>0</v>
      </c>
      <c r="AK7166" s="69">
        <v>-620000</v>
      </c>
    </row>
    <row r="7167" spans="30:37" ht="12.75" customHeight="1" x14ac:dyDescent="0.2">
      <c r="AD7167" s="63">
        <v>36847</v>
      </c>
      <c r="AE7167" s="64">
        <v>36861</v>
      </c>
      <c r="AF7167" s="68" t="s">
        <v>4192</v>
      </c>
      <c r="AG7167" s="66" t="s">
        <v>4199</v>
      </c>
      <c r="AH7167" s="74">
        <v>5.7249999999999996</v>
      </c>
      <c r="AI7167" s="68" t="s">
        <v>2254</v>
      </c>
      <c r="AJ7167" s="67">
        <v>0</v>
      </c>
      <c r="AK7167" s="69">
        <v>-620000</v>
      </c>
    </row>
    <row r="7168" spans="30:37" ht="12.75" customHeight="1" x14ac:dyDescent="0.2">
      <c r="AD7168" s="63">
        <v>36847</v>
      </c>
      <c r="AE7168" s="64">
        <v>36861</v>
      </c>
      <c r="AF7168" s="68" t="s">
        <v>4192</v>
      </c>
      <c r="AG7168" s="66" t="s">
        <v>4200</v>
      </c>
      <c r="AH7168" s="74">
        <v>5.7549999999999999</v>
      </c>
      <c r="AI7168" s="68" t="s">
        <v>2254</v>
      </c>
      <c r="AJ7168" s="67">
        <v>0</v>
      </c>
      <c r="AK7168" s="69">
        <v>-620000</v>
      </c>
    </row>
    <row r="7169" spans="30:37" ht="12.75" customHeight="1" x14ac:dyDescent="0.2">
      <c r="AD7169" s="63">
        <v>36847</v>
      </c>
      <c r="AE7169" s="64">
        <v>36861</v>
      </c>
      <c r="AF7169" s="68" t="s">
        <v>4192</v>
      </c>
      <c r="AG7169" s="66" t="s">
        <v>4201</v>
      </c>
      <c r="AH7169" s="74">
        <v>5.7750000000000004</v>
      </c>
      <c r="AI7169" s="68" t="s">
        <v>2254</v>
      </c>
      <c r="AJ7169" s="67">
        <v>0</v>
      </c>
      <c r="AK7169" s="69">
        <v>-620000</v>
      </c>
    </row>
    <row r="7170" spans="30:37" ht="12.75" customHeight="1" x14ac:dyDescent="0.2">
      <c r="AD7170" s="63">
        <v>36847</v>
      </c>
      <c r="AE7170" s="64">
        <v>36861</v>
      </c>
      <c r="AF7170" s="68" t="s">
        <v>4192</v>
      </c>
      <c r="AG7170" s="66" t="s">
        <v>4202</v>
      </c>
      <c r="AH7170" s="74">
        <v>5.68</v>
      </c>
      <c r="AI7170" s="68" t="s">
        <v>2254</v>
      </c>
      <c r="AJ7170" s="67">
        <v>0</v>
      </c>
      <c r="AK7170" s="69">
        <v>-465000</v>
      </c>
    </row>
    <row r="7171" spans="30:37" ht="12.75" customHeight="1" x14ac:dyDescent="0.2">
      <c r="AD7171" s="63">
        <v>36847</v>
      </c>
      <c r="AE7171" s="64">
        <v>36861</v>
      </c>
      <c r="AF7171" s="68" t="s">
        <v>4192</v>
      </c>
      <c r="AG7171" s="66" t="s">
        <v>4203</v>
      </c>
      <c r="AH7171" s="74">
        <v>5.7350000000000003</v>
      </c>
      <c r="AI7171" s="68" t="s">
        <v>2254</v>
      </c>
      <c r="AJ7171" s="67">
        <v>0</v>
      </c>
      <c r="AK7171" s="69">
        <v>-465000</v>
      </c>
    </row>
    <row r="7172" spans="30:37" ht="12.75" customHeight="1" x14ac:dyDescent="0.2">
      <c r="AD7172" s="63">
        <v>36847</v>
      </c>
      <c r="AE7172" s="64">
        <v>36861</v>
      </c>
      <c r="AF7172" s="68" t="s">
        <v>4192</v>
      </c>
      <c r="AG7172" s="66" t="s">
        <v>4204</v>
      </c>
      <c r="AH7172" s="74">
        <v>5.8</v>
      </c>
      <c r="AI7172" s="68" t="s">
        <v>2254</v>
      </c>
      <c r="AJ7172" s="67">
        <v>0</v>
      </c>
      <c r="AK7172" s="69">
        <v>-465000</v>
      </c>
    </row>
    <row r="7173" spans="30:37" ht="12.75" customHeight="1" x14ac:dyDescent="0.2">
      <c r="AD7173" s="63">
        <v>36847</v>
      </c>
      <c r="AE7173" s="64">
        <v>36861</v>
      </c>
      <c r="AF7173" s="68" t="s">
        <v>4192</v>
      </c>
      <c r="AG7173" s="66" t="s">
        <v>4205</v>
      </c>
      <c r="AH7173" s="74">
        <v>5.8150000000000004</v>
      </c>
      <c r="AI7173" s="68" t="s">
        <v>2254</v>
      </c>
      <c r="AJ7173" s="67">
        <v>0</v>
      </c>
      <c r="AK7173" s="69">
        <v>-465000</v>
      </c>
    </row>
    <row r="7174" spans="30:37" ht="12.75" customHeight="1" x14ac:dyDescent="0.2">
      <c r="AD7174" s="63">
        <v>36847</v>
      </c>
      <c r="AE7174" s="64">
        <v>36861</v>
      </c>
      <c r="AF7174" s="68" t="s">
        <v>4192</v>
      </c>
      <c r="AG7174" s="66" t="s">
        <v>4206</v>
      </c>
      <c r="AH7174" s="74">
        <v>6.0650000000000004</v>
      </c>
      <c r="AI7174" s="68" t="s">
        <v>2254</v>
      </c>
      <c r="AJ7174" s="67">
        <v>0</v>
      </c>
      <c r="AK7174" s="69">
        <v>-465000</v>
      </c>
    </row>
    <row r="7175" spans="30:37" ht="12.75" customHeight="1" x14ac:dyDescent="0.2">
      <c r="AD7175" s="63">
        <v>36847</v>
      </c>
      <c r="AE7175" s="64">
        <v>36861</v>
      </c>
      <c r="AF7175" s="68" t="s">
        <v>4192</v>
      </c>
      <c r="AG7175" s="66" t="s">
        <v>4207</v>
      </c>
      <c r="AH7175" s="74">
        <v>6.1150000000000002</v>
      </c>
      <c r="AI7175" s="68" t="s">
        <v>2254</v>
      </c>
      <c r="AJ7175" s="67">
        <v>0</v>
      </c>
      <c r="AK7175" s="69">
        <v>-465000</v>
      </c>
    </row>
    <row r="7176" spans="30:37" ht="12.75" customHeight="1" x14ac:dyDescent="0.2">
      <c r="AD7176" s="63">
        <v>36847</v>
      </c>
      <c r="AE7176" s="64">
        <v>36861</v>
      </c>
      <c r="AF7176" s="68" t="s">
        <v>4192</v>
      </c>
      <c r="AG7176" s="66" t="s">
        <v>4208</v>
      </c>
      <c r="AH7176" s="74">
        <v>5.67</v>
      </c>
      <c r="AI7176" s="68" t="s">
        <v>2254</v>
      </c>
      <c r="AJ7176" s="67">
        <v>0</v>
      </c>
      <c r="AK7176" s="69">
        <v>-387500</v>
      </c>
    </row>
    <row r="7177" spans="30:37" ht="12.75" customHeight="1" x14ac:dyDescent="0.2">
      <c r="AD7177" s="63">
        <v>36847</v>
      </c>
      <c r="AE7177" s="64">
        <v>36861</v>
      </c>
      <c r="AF7177" s="68" t="s">
        <v>4192</v>
      </c>
      <c r="AG7177" s="66" t="s">
        <v>4209</v>
      </c>
      <c r="AH7177" s="74">
        <v>5.6749999999999998</v>
      </c>
      <c r="AI7177" s="68" t="s">
        <v>2254</v>
      </c>
      <c r="AJ7177" s="67">
        <v>0</v>
      </c>
      <c r="AK7177" s="69">
        <v>-387500</v>
      </c>
    </row>
    <row r="7178" spans="30:37" ht="12.75" customHeight="1" x14ac:dyDescent="0.2">
      <c r="AD7178" s="63">
        <v>36847</v>
      </c>
      <c r="AE7178" s="64">
        <v>36861</v>
      </c>
      <c r="AF7178" s="68" t="s">
        <v>4192</v>
      </c>
      <c r="AG7178" s="66" t="s">
        <v>4210</v>
      </c>
      <c r="AH7178" s="74">
        <v>5.7949999999999999</v>
      </c>
      <c r="AI7178" s="68" t="s">
        <v>2254</v>
      </c>
      <c r="AJ7178" s="67">
        <v>0</v>
      </c>
      <c r="AK7178" s="69">
        <v>-387500</v>
      </c>
    </row>
    <row r="7179" spans="30:37" ht="12.75" customHeight="1" x14ac:dyDescent="0.2">
      <c r="AD7179" s="63">
        <v>36847</v>
      </c>
      <c r="AE7179" s="64">
        <v>36861</v>
      </c>
      <c r="AF7179" s="68" t="s">
        <v>4192</v>
      </c>
      <c r="AG7179" s="66" t="s">
        <v>4211</v>
      </c>
      <c r="AH7179" s="74">
        <v>5.7149999999999999</v>
      </c>
      <c r="AI7179" s="68" t="s">
        <v>2254</v>
      </c>
      <c r="AJ7179" s="67">
        <v>0</v>
      </c>
      <c r="AK7179" s="69">
        <v>-310000</v>
      </c>
    </row>
    <row r="7180" spans="30:37" ht="12.75" customHeight="1" x14ac:dyDescent="0.2">
      <c r="AD7180" s="63">
        <v>36847</v>
      </c>
      <c r="AE7180" s="64">
        <v>36861</v>
      </c>
      <c r="AF7180" s="68" t="s">
        <v>4192</v>
      </c>
      <c r="AG7180" s="66" t="s">
        <v>4212</v>
      </c>
      <c r="AH7180" s="74">
        <v>5.39</v>
      </c>
      <c r="AI7180" s="68" t="s">
        <v>2254</v>
      </c>
      <c r="AJ7180" s="67">
        <v>0</v>
      </c>
      <c r="AK7180" s="69">
        <v>-155000</v>
      </c>
    </row>
    <row r="7181" spans="30:37" ht="12.75" customHeight="1" x14ac:dyDescent="0.2">
      <c r="AD7181" s="63">
        <v>36847</v>
      </c>
      <c r="AE7181" s="64">
        <v>36861</v>
      </c>
      <c r="AF7181" s="68" t="s">
        <v>4192</v>
      </c>
      <c r="AG7181" s="66" t="s">
        <v>4213</v>
      </c>
      <c r="AH7181" s="74">
        <v>5.7050000000000001</v>
      </c>
      <c r="AI7181" s="68" t="s">
        <v>2254</v>
      </c>
      <c r="AJ7181" s="67">
        <v>0</v>
      </c>
      <c r="AK7181" s="69">
        <v>-155000</v>
      </c>
    </row>
    <row r="7182" spans="30:37" ht="12.75" customHeight="1" x14ac:dyDescent="0.2">
      <c r="AD7182" s="63">
        <v>36847</v>
      </c>
      <c r="AE7182" s="64">
        <v>36861</v>
      </c>
      <c r="AF7182" s="68" t="s">
        <v>4192</v>
      </c>
      <c r="AG7182" s="66" t="s">
        <v>4214</v>
      </c>
      <c r="AH7182" s="74">
        <v>5.77</v>
      </c>
      <c r="AI7182" s="68" t="s">
        <v>2254</v>
      </c>
      <c r="AJ7182" s="67">
        <v>0</v>
      </c>
      <c r="AK7182" s="69">
        <v>-155000</v>
      </c>
    </row>
    <row r="7183" spans="30:37" ht="12.75" customHeight="1" x14ac:dyDescent="0.2">
      <c r="AD7183" s="63">
        <v>36847</v>
      </c>
      <c r="AE7183" s="64">
        <v>36861</v>
      </c>
      <c r="AF7183" s="68" t="s">
        <v>4192</v>
      </c>
      <c r="AG7183" s="66" t="s">
        <v>4215</v>
      </c>
      <c r="AH7183" s="74">
        <v>6.1050000000000004</v>
      </c>
      <c r="AI7183" s="68" t="s">
        <v>2254</v>
      </c>
      <c r="AJ7183" s="67">
        <v>0</v>
      </c>
      <c r="AK7183" s="69">
        <v>-155000</v>
      </c>
    </row>
    <row r="7184" spans="30:37" ht="12.75" customHeight="1" x14ac:dyDescent="0.2">
      <c r="AD7184" s="63">
        <v>36847</v>
      </c>
      <c r="AE7184" s="64">
        <v>36861</v>
      </c>
      <c r="AF7184" s="68" t="s">
        <v>4192</v>
      </c>
      <c r="AG7184" s="66" t="s">
        <v>4216</v>
      </c>
      <c r="AH7184" s="74">
        <v>5.83</v>
      </c>
      <c r="AI7184" s="68" t="s">
        <v>2254</v>
      </c>
      <c r="AJ7184" s="67">
        <v>0</v>
      </c>
      <c r="AK7184" s="69">
        <v>-77500</v>
      </c>
    </row>
    <row r="7185" spans="30:37" ht="12.75" customHeight="1" x14ac:dyDescent="0.2">
      <c r="AD7185" s="63">
        <v>36847</v>
      </c>
      <c r="AE7185" s="64">
        <v>36861</v>
      </c>
      <c r="AF7185" s="68" t="s">
        <v>4192</v>
      </c>
      <c r="AG7185" s="66" t="s">
        <v>4217</v>
      </c>
      <c r="AH7185" s="74">
        <v>5.38</v>
      </c>
      <c r="AI7185" s="68" t="s">
        <v>2254</v>
      </c>
      <c r="AJ7185" s="67">
        <v>0</v>
      </c>
      <c r="AK7185" s="69">
        <v>155000</v>
      </c>
    </row>
    <row r="7186" spans="30:37" ht="12.75" customHeight="1" x14ac:dyDescent="0.2">
      <c r="AD7186" s="63">
        <v>36847</v>
      </c>
      <c r="AE7186" s="64">
        <v>36861</v>
      </c>
      <c r="AF7186" s="68" t="s">
        <v>4192</v>
      </c>
      <c r="AG7186" s="66" t="s">
        <v>4218</v>
      </c>
      <c r="AH7186" s="74">
        <v>5.875</v>
      </c>
      <c r="AI7186" s="68" t="s">
        <v>2254</v>
      </c>
      <c r="AJ7186" s="67">
        <v>0</v>
      </c>
      <c r="AK7186" s="69">
        <v>155000</v>
      </c>
    </row>
    <row r="7187" spans="30:37" ht="12.75" customHeight="1" x14ac:dyDescent="0.2">
      <c r="AD7187" s="63">
        <v>36847</v>
      </c>
      <c r="AE7187" s="64">
        <v>36861</v>
      </c>
      <c r="AF7187" s="68" t="s">
        <v>4192</v>
      </c>
      <c r="AG7187" s="66" t="s">
        <v>4219</v>
      </c>
      <c r="AH7187" s="74">
        <v>5.875</v>
      </c>
      <c r="AI7187" s="68" t="s">
        <v>2254</v>
      </c>
      <c r="AJ7187" s="67">
        <v>0</v>
      </c>
      <c r="AK7187" s="69">
        <v>232500</v>
      </c>
    </row>
    <row r="7188" spans="30:37" ht="12.75" customHeight="1" x14ac:dyDescent="0.2">
      <c r="AD7188" s="63">
        <v>36847</v>
      </c>
      <c r="AE7188" s="64">
        <v>36861</v>
      </c>
      <c r="AF7188" s="68" t="s">
        <v>4192</v>
      </c>
      <c r="AG7188" s="66" t="s">
        <v>4220</v>
      </c>
      <c r="AH7188" s="74">
        <v>5.6349999999999998</v>
      </c>
      <c r="AI7188" s="68" t="s">
        <v>2254</v>
      </c>
      <c r="AJ7188" s="67">
        <v>0</v>
      </c>
      <c r="AK7188" s="69">
        <v>310000</v>
      </c>
    </row>
    <row r="7189" spans="30:37" ht="12.75" customHeight="1" x14ac:dyDescent="0.2">
      <c r="AD7189" s="63">
        <v>36847</v>
      </c>
      <c r="AE7189" s="64">
        <v>36861</v>
      </c>
      <c r="AF7189" s="68" t="s">
        <v>4192</v>
      </c>
      <c r="AG7189" s="66" t="s">
        <v>4221</v>
      </c>
      <c r="AH7189" s="74">
        <v>5.665</v>
      </c>
      <c r="AI7189" s="68" t="s">
        <v>2254</v>
      </c>
      <c r="AJ7189" s="67">
        <v>0</v>
      </c>
      <c r="AK7189" s="69">
        <v>310000</v>
      </c>
    </row>
    <row r="7190" spans="30:37" ht="12.75" customHeight="1" x14ac:dyDescent="0.2">
      <c r="AD7190" s="63">
        <v>36847</v>
      </c>
      <c r="AE7190" s="64">
        <v>36861</v>
      </c>
      <c r="AF7190" s="68" t="s">
        <v>4192</v>
      </c>
      <c r="AG7190" s="66" t="s">
        <v>4222</v>
      </c>
      <c r="AH7190" s="74">
        <v>5.84</v>
      </c>
      <c r="AI7190" s="68" t="s">
        <v>2254</v>
      </c>
      <c r="AJ7190" s="67">
        <v>0</v>
      </c>
      <c r="AK7190" s="69">
        <v>310000</v>
      </c>
    </row>
    <row r="7191" spans="30:37" ht="12.75" customHeight="1" x14ac:dyDescent="0.2">
      <c r="AD7191" s="63">
        <v>36847</v>
      </c>
      <c r="AE7191" s="64">
        <v>36861</v>
      </c>
      <c r="AF7191" s="68" t="s">
        <v>4192</v>
      </c>
      <c r="AG7191" s="66" t="s">
        <v>4223</v>
      </c>
      <c r="AH7191" s="74">
        <v>5.86</v>
      </c>
      <c r="AI7191" s="68" t="s">
        <v>2254</v>
      </c>
      <c r="AJ7191" s="67">
        <v>0</v>
      </c>
      <c r="AK7191" s="69">
        <v>310000</v>
      </c>
    </row>
    <row r="7192" spans="30:37" ht="12.75" customHeight="1" x14ac:dyDescent="0.2">
      <c r="AD7192" s="63">
        <v>36847</v>
      </c>
      <c r="AE7192" s="64">
        <v>36861</v>
      </c>
      <c r="AF7192" s="68" t="s">
        <v>4192</v>
      </c>
      <c r="AG7192" s="66" t="s">
        <v>4224</v>
      </c>
      <c r="AH7192" s="74">
        <v>5.875</v>
      </c>
      <c r="AI7192" s="68" t="s">
        <v>2254</v>
      </c>
      <c r="AJ7192" s="67">
        <v>0</v>
      </c>
      <c r="AK7192" s="69">
        <v>310000</v>
      </c>
    </row>
    <row r="7193" spans="30:37" ht="12.75" customHeight="1" x14ac:dyDescent="0.2">
      <c r="AD7193" s="63">
        <v>36847</v>
      </c>
      <c r="AE7193" s="64">
        <v>36861</v>
      </c>
      <c r="AF7193" s="68" t="s">
        <v>4192</v>
      </c>
      <c r="AG7193" s="66" t="s">
        <v>4225</v>
      </c>
      <c r="AH7193" s="74">
        <v>5.7249999999999996</v>
      </c>
      <c r="AI7193" s="68" t="s">
        <v>2254</v>
      </c>
      <c r="AJ7193" s="67">
        <v>0</v>
      </c>
      <c r="AK7193" s="69">
        <v>387500</v>
      </c>
    </row>
    <row r="7194" spans="30:37" ht="12.75" customHeight="1" x14ac:dyDescent="0.2">
      <c r="AD7194" s="63">
        <v>36847</v>
      </c>
      <c r="AE7194" s="64">
        <v>36861</v>
      </c>
      <c r="AF7194" s="68" t="s">
        <v>4192</v>
      </c>
      <c r="AG7194" s="66" t="s">
        <v>4226</v>
      </c>
      <c r="AH7194" s="74">
        <v>5.64</v>
      </c>
      <c r="AI7194" s="68" t="s">
        <v>2254</v>
      </c>
      <c r="AJ7194" s="67">
        <v>0</v>
      </c>
      <c r="AK7194" s="69">
        <v>465000</v>
      </c>
    </row>
    <row r="7195" spans="30:37" ht="12.75" customHeight="1" x14ac:dyDescent="0.2">
      <c r="AD7195" s="63">
        <v>36847</v>
      </c>
      <c r="AE7195" s="64">
        <v>36861</v>
      </c>
      <c r="AF7195" s="68" t="s">
        <v>4192</v>
      </c>
      <c r="AG7195" s="66" t="s">
        <v>4227</v>
      </c>
      <c r="AH7195" s="74">
        <v>5.6550000000000002</v>
      </c>
      <c r="AI7195" s="68" t="s">
        <v>2254</v>
      </c>
      <c r="AJ7195" s="67">
        <v>0</v>
      </c>
      <c r="AK7195" s="69">
        <v>465000</v>
      </c>
    </row>
    <row r="7196" spans="30:37" ht="12.75" customHeight="1" x14ac:dyDescent="0.2">
      <c r="AD7196" s="63">
        <v>36847</v>
      </c>
      <c r="AE7196" s="64">
        <v>36861</v>
      </c>
      <c r="AF7196" s="68" t="s">
        <v>4192</v>
      </c>
      <c r="AG7196" s="66" t="s">
        <v>4228</v>
      </c>
      <c r="AH7196" s="74">
        <v>5.66</v>
      </c>
      <c r="AI7196" s="68" t="s">
        <v>2254</v>
      </c>
      <c r="AJ7196" s="67">
        <v>0</v>
      </c>
      <c r="AK7196" s="69">
        <v>465000</v>
      </c>
    </row>
    <row r="7197" spans="30:37" ht="12.75" customHeight="1" x14ac:dyDescent="0.2">
      <c r="AD7197" s="63">
        <v>36847</v>
      </c>
      <c r="AE7197" s="64">
        <v>36861</v>
      </c>
      <c r="AF7197" s="68" t="s">
        <v>4192</v>
      </c>
      <c r="AG7197" s="66" t="s">
        <v>4229</v>
      </c>
      <c r="AH7197" s="74">
        <v>5.67</v>
      </c>
      <c r="AI7197" s="68" t="s">
        <v>2254</v>
      </c>
      <c r="AJ7197" s="67">
        <v>0</v>
      </c>
      <c r="AK7197" s="69">
        <v>465000</v>
      </c>
    </row>
    <row r="7198" spans="30:37" ht="12.75" customHeight="1" x14ac:dyDescent="0.2">
      <c r="AD7198" s="63">
        <v>36847</v>
      </c>
      <c r="AE7198" s="64">
        <v>36861</v>
      </c>
      <c r="AF7198" s="68" t="s">
        <v>4192</v>
      </c>
      <c r="AG7198" s="66" t="s">
        <v>4230</v>
      </c>
      <c r="AH7198" s="74">
        <v>5.7050000000000001</v>
      </c>
      <c r="AI7198" s="68" t="s">
        <v>2254</v>
      </c>
      <c r="AJ7198" s="67">
        <v>0</v>
      </c>
      <c r="AK7198" s="69">
        <v>465000</v>
      </c>
    </row>
    <row r="7199" spans="30:37" ht="12.75" customHeight="1" x14ac:dyDescent="0.2">
      <c r="AD7199" s="63">
        <v>36847</v>
      </c>
      <c r="AE7199" s="64">
        <v>36861</v>
      </c>
      <c r="AF7199" s="68" t="s">
        <v>4192</v>
      </c>
      <c r="AG7199" s="66" t="s">
        <v>4231</v>
      </c>
      <c r="AH7199" s="74">
        <v>5.7249999999999996</v>
      </c>
      <c r="AI7199" s="68" t="s">
        <v>2254</v>
      </c>
      <c r="AJ7199" s="67">
        <v>0</v>
      </c>
      <c r="AK7199" s="69">
        <v>465000</v>
      </c>
    </row>
    <row r="7200" spans="30:37" ht="12.75" customHeight="1" x14ac:dyDescent="0.2">
      <c r="AD7200" s="63">
        <v>36847</v>
      </c>
      <c r="AE7200" s="64">
        <v>36861</v>
      </c>
      <c r="AF7200" s="68" t="s">
        <v>4192</v>
      </c>
      <c r="AG7200" s="66" t="s">
        <v>4232</v>
      </c>
      <c r="AH7200" s="74">
        <v>5.835</v>
      </c>
      <c r="AI7200" s="68" t="s">
        <v>2254</v>
      </c>
      <c r="AJ7200" s="67">
        <v>0</v>
      </c>
      <c r="AK7200" s="69">
        <v>465000</v>
      </c>
    </row>
    <row r="7201" spans="30:37" ht="12.75" customHeight="1" x14ac:dyDescent="0.2">
      <c r="AD7201" s="63">
        <v>36847</v>
      </c>
      <c r="AE7201" s="64">
        <v>36861</v>
      </c>
      <c r="AF7201" s="68" t="s">
        <v>4192</v>
      </c>
      <c r="AG7201" s="66" t="s">
        <v>4233</v>
      </c>
      <c r="AH7201" s="74">
        <v>5.8550000000000004</v>
      </c>
      <c r="AI7201" s="68" t="s">
        <v>2254</v>
      </c>
      <c r="AJ7201" s="67">
        <v>0</v>
      </c>
      <c r="AK7201" s="69">
        <v>465000</v>
      </c>
    </row>
    <row r="7202" spans="30:37" ht="12.75" customHeight="1" x14ac:dyDescent="0.2">
      <c r="AD7202" s="63">
        <v>36847</v>
      </c>
      <c r="AE7202" s="64">
        <v>36861</v>
      </c>
      <c r="AF7202" s="68" t="s">
        <v>4192</v>
      </c>
      <c r="AG7202" s="66" t="s">
        <v>4234</v>
      </c>
      <c r="AH7202" s="74">
        <v>5.8550000000000004</v>
      </c>
      <c r="AI7202" s="68" t="s">
        <v>2254</v>
      </c>
      <c r="AJ7202" s="67">
        <v>0</v>
      </c>
      <c r="AK7202" s="69">
        <v>465000</v>
      </c>
    </row>
    <row r="7203" spans="30:37" ht="12.75" customHeight="1" x14ac:dyDescent="0.2">
      <c r="AD7203" s="63">
        <v>36847</v>
      </c>
      <c r="AE7203" s="64">
        <v>36861</v>
      </c>
      <c r="AF7203" s="68" t="s">
        <v>4192</v>
      </c>
      <c r="AG7203" s="66" t="s">
        <v>4235</v>
      </c>
      <c r="AH7203" s="74">
        <v>5.86</v>
      </c>
      <c r="AI7203" s="68" t="s">
        <v>2254</v>
      </c>
      <c r="AJ7203" s="67">
        <v>0</v>
      </c>
      <c r="AK7203" s="69">
        <v>465000</v>
      </c>
    </row>
    <row r="7204" spans="30:37" ht="12.75" customHeight="1" x14ac:dyDescent="0.2">
      <c r="AD7204" s="63">
        <v>36847</v>
      </c>
      <c r="AE7204" s="64">
        <v>36861</v>
      </c>
      <c r="AF7204" s="68" t="s">
        <v>4192</v>
      </c>
      <c r="AG7204" s="66" t="s">
        <v>4236</v>
      </c>
      <c r="AH7204" s="74">
        <v>5.86</v>
      </c>
      <c r="AI7204" s="68" t="s">
        <v>2254</v>
      </c>
      <c r="AJ7204" s="67">
        <v>0</v>
      </c>
      <c r="AK7204" s="69">
        <v>465000</v>
      </c>
    </row>
    <row r="7205" spans="30:37" ht="12.75" customHeight="1" x14ac:dyDescent="0.2">
      <c r="AD7205" s="63">
        <v>36847</v>
      </c>
      <c r="AE7205" s="64">
        <v>36861</v>
      </c>
      <c r="AF7205" s="68" t="s">
        <v>4192</v>
      </c>
      <c r="AG7205" s="66" t="s">
        <v>4237</v>
      </c>
      <c r="AH7205" s="74">
        <v>5.86</v>
      </c>
      <c r="AI7205" s="68" t="s">
        <v>2254</v>
      </c>
      <c r="AJ7205" s="67">
        <v>0</v>
      </c>
      <c r="AK7205" s="69">
        <v>465000</v>
      </c>
    </row>
    <row r="7206" spans="30:37" ht="12.75" customHeight="1" x14ac:dyDescent="0.2">
      <c r="AD7206" s="63">
        <v>36847</v>
      </c>
      <c r="AE7206" s="64">
        <v>36861</v>
      </c>
      <c r="AF7206" s="68" t="s">
        <v>4192</v>
      </c>
      <c r="AG7206" s="66" t="s">
        <v>4238</v>
      </c>
      <c r="AH7206" s="74">
        <v>5.8650000000000002</v>
      </c>
      <c r="AI7206" s="68" t="s">
        <v>2254</v>
      </c>
      <c r="AJ7206" s="67">
        <v>0</v>
      </c>
      <c r="AK7206" s="69">
        <v>465000</v>
      </c>
    </row>
    <row r="7207" spans="30:37" ht="12.75" customHeight="1" x14ac:dyDescent="0.2">
      <c r="AD7207" s="63">
        <v>36847</v>
      </c>
      <c r="AE7207" s="64">
        <v>36861</v>
      </c>
      <c r="AF7207" s="68" t="s">
        <v>4192</v>
      </c>
      <c r="AG7207" s="66" t="s">
        <v>4239</v>
      </c>
      <c r="AH7207" s="74">
        <v>5.88</v>
      </c>
      <c r="AI7207" s="68" t="s">
        <v>2254</v>
      </c>
      <c r="AJ7207" s="67">
        <v>0</v>
      </c>
      <c r="AK7207" s="69">
        <v>465000</v>
      </c>
    </row>
    <row r="7208" spans="30:37" ht="12.75" customHeight="1" x14ac:dyDescent="0.2">
      <c r="AD7208" s="63">
        <v>36847</v>
      </c>
      <c r="AE7208" s="64">
        <v>36861</v>
      </c>
      <c r="AF7208" s="68" t="s">
        <v>4192</v>
      </c>
      <c r="AG7208" s="66" t="s">
        <v>4240</v>
      </c>
      <c r="AH7208" s="74">
        <v>5.8849999999999998</v>
      </c>
      <c r="AI7208" s="68" t="s">
        <v>2254</v>
      </c>
      <c r="AJ7208" s="67">
        <v>0</v>
      </c>
      <c r="AK7208" s="69">
        <v>465000</v>
      </c>
    </row>
    <row r="7209" spans="30:37" ht="12.75" customHeight="1" x14ac:dyDescent="0.2">
      <c r="AD7209" s="63">
        <v>36847</v>
      </c>
      <c r="AE7209" s="64">
        <v>36861</v>
      </c>
      <c r="AF7209" s="68" t="s">
        <v>4192</v>
      </c>
      <c r="AG7209" s="66" t="s">
        <v>4241</v>
      </c>
      <c r="AH7209" s="74">
        <v>5.8949999999999996</v>
      </c>
      <c r="AI7209" s="68" t="s">
        <v>2254</v>
      </c>
      <c r="AJ7209" s="67">
        <v>0</v>
      </c>
      <c r="AK7209" s="69">
        <v>465000</v>
      </c>
    </row>
    <row r="7210" spans="30:37" ht="12.75" customHeight="1" x14ac:dyDescent="0.2">
      <c r="AD7210" s="63">
        <v>36847</v>
      </c>
      <c r="AE7210" s="64">
        <v>36861</v>
      </c>
      <c r="AF7210" s="68" t="s">
        <v>4192</v>
      </c>
      <c r="AG7210" s="66" t="s">
        <v>4242</v>
      </c>
      <c r="AH7210" s="74">
        <v>6.0449999999999999</v>
      </c>
      <c r="AI7210" s="68" t="s">
        <v>2254</v>
      </c>
      <c r="AJ7210" s="67">
        <v>0</v>
      </c>
      <c r="AK7210" s="69">
        <v>465000</v>
      </c>
    </row>
    <row r="7211" spans="30:37" ht="12.75" customHeight="1" x14ac:dyDescent="0.2">
      <c r="AD7211" s="63">
        <v>36847</v>
      </c>
      <c r="AE7211" s="64">
        <v>36861</v>
      </c>
      <c r="AF7211" s="68" t="s">
        <v>4192</v>
      </c>
      <c r="AG7211" s="66" t="s">
        <v>4243</v>
      </c>
      <c r="AH7211" s="74">
        <v>5.7549999999999999</v>
      </c>
      <c r="AI7211" s="68" t="s">
        <v>2254</v>
      </c>
      <c r="AJ7211" s="67">
        <v>0</v>
      </c>
      <c r="AK7211" s="69">
        <v>620000</v>
      </c>
    </row>
    <row r="7212" spans="30:37" ht="12.75" customHeight="1" x14ac:dyDescent="0.2">
      <c r="AD7212" s="63">
        <v>36847</v>
      </c>
      <c r="AE7212" s="64">
        <v>36861</v>
      </c>
      <c r="AF7212" s="68" t="s">
        <v>4192</v>
      </c>
      <c r="AG7212" s="66" t="s">
        <v>4244</v>
      </c>
      <c r="AH7212" s="74">
        <v>5.7549999999999999</v>
      </c>
      <c r="AI7212" s="68" t="s">
        <v>2254</v>
      </c>
      <c r="AJ7212" s="67">
        <v>0</v>
      </c>
      <c r="AK7212" s="69">
        <v>620000</v>
      </c>
    </row>
    <row r="7213" spans="30:37" ht="12.75" customHeight="1" x14ac:dyDescent="0.2">
      <c r="AD7213" s="63">
        <v>36850</v>
      </c>
      <c r="AE7213" s="64">
        <v>36861</v>
      </c>
      <c r="AF7213" s="68" t="s">
        <v>3389</v>
      </c>
      <c r="AG7213" s="66" t="s">
        <v>3390</v>
      </c>
      <c r="AH7213" s="74">
        <v>6.2549999999999999</v>
      </c>
      <c r="AI7213" s="68" t="s">
        <v>2254</v>
      </c>
      <c r="AJ7213" s="67">
        <v>0</v>
      </c>
      <c r="AK7213" s="69">
        <v>-465000</v>
      </c>
    </row>
    <row r="7214" spans="30:37" ht="12.75" customHeight="1" x14ac:dyDescent="0.2">
      <c r="AD7214" s="63">
        <v>36850</v>
      </c>
      <c r="AE7214" s="64">
        <v>36861</v>
      </c>
      <c r="AF7214" s="68" t="s">
        <v>3389</v>
      </c>
      <c r="AG7214" s="66" t="s">
        <v>3391</v>
      </c>
      <c r="AH7214" s="74">
        <v>6.2450000000000001</v>
      </c>
      <c r="AI7214" s="68" t="s">
        <v>2254</v>
      </c>
      <c r="AJ7214" s="67">
        <v>0</v>
      </c>
      <c r="AK7214" s="69">
        <v>-465000</v>
      </c>
    </row>
    <row r="7215" spans="30:37" ht="12.75" customHeight="1" x14ac:dyDescent="0.2">
      <c r="AD7215" s="63">
        <v>36850</v>
      </c>
      <c r="AE7215" s="64">
        <v>36861</v>
      </c>
      <c r="AF7215" s="68" t="s">
        <v>3389</v>
      </c>
      <c r="AG7215" s="66" t="s">
        <v>3392</v>
      </c>
      <c r="AH7215" s="74">
        <v>6.24</v>
      </c>
      <c r="AI7215" s="68" t="s">
        <v>2254</v>
      </c>
      <c r="AJ7215" s="67">
        <v>0</v>
      </c>
      <c r="AK7215" s="69">
        <v>-155000</v>
      </c>
    </row>
    <row r="7216" spans="30:37" ht="12.75" customHeight="1" x14ac:dyDescent="0.2">
      <c r="AD7216" s="63">
        <v>36850</v>
      </c>
      <c r="AE7216" s="64">
        <v>36861</v>
      </c>
      <c r="AF7216" s="68" t="s">
        <v>3389</v>
      </c>
      <c r="AG7216" s="66" t="s">
        <v>3393</v>
      </c>
      <c r="AH7216" s="74">
        <v>6.2249999999999996</v>
      </c>
      <c r="AI7216" s="68" t="s">
        <v>2254</v>
      </c>
      <c r="AJ7216" s="67">
        <v>0</v>
      </c>
      <c r="AK7216" s="69">
        <v>-465000</v>
      </c>
    </row>
    <row r="7217" spans="30:37" ht="12.75" customHeight="1" x14ac:dyDescent="0.2">
      <c r="AD7217" s="63">
        <v>36850</v>
      </c>
      <c r="AE7217" s="64">
        <v>36861</v>
      </c>
      <c r="AF7217" s="68" t="s">
        <v>3389</v>
      </c>
      <c r="AG7217" s="66" t="s">
        <v>3394</v>
      </c>
      <c r="AH7217" s="74">
        <v>6.2149999999999999</v>
      </c>
      <c r="AI7217" s="68" t="s">
        <v>2254</v>
      </c>
      <c r="AJ7217" s="67">
        <v>0</v>
      </c>
      <c r="AK7217" s="69">
        <v>-465000</v>
      </c>
    </row>
    <row r="7218" spans="30:37" ht="12.75" customHeight="1" x14ac:dyDescent="0.2">
      <c r="AD7218" s="63">
        <v>36850</v>
      </c>
      <c r="AE7218" s="64">
        <v>36861</v>
      </c>
      <c r="AF7218" s="68" t="s">
        <v>3389</v>
      </c>
      <c r="AG7218" s="66" t="s">
        <v>3395</v>
      </c>
      <c r="AH7218" s="74">
        <v>6.23</v>
      </c>
      <c r="AI7218" s="68" t="s">
        <v>2254</v>
      </c>
      <c r="AJ7218" s="67">
        <v>0</v>
      </c>
      <c r="AK7218" s="69">
        <v>-465000</v>
      </c>
    </row>
    <row r="7219" spans="30:37" ht="12.75" customHeight="1" x14ac:dyDescent="0.2">
      <c r="AD7219" s="63">
        <v>36850</v>
      </c>
      <c r="AE7219" s="64">
        <v>36861</v>
      </c>
      <c r="AF7219" s="68" t="s">
        <v>3389</v>
      </c>
      <c r="AG7219" s="66" t="s">
        <v>3396</v>
      </c>
      <c r="AH7219" s="74">
        <v>6.2249999999999996</v>
      </c>
      <c r="AI7219" s="68" t="s">
        <v>2254</v>
      </c>
      <c r="AJ7219" s="67">
        <v>0</v>
      </c>
      <c r="AK7219" s="69">
        <v>-465000</v>
      </c>
    </row>
    <row r="7220" spans="30:37" ht="12.75" customHeight="1" x14ac:dyDescent="0.2">
      <c r="AD7220" s="63">
        <v>36850</v>
      </c>
      <c r="AE7220" s="64">
        <v>36861</v>
      </c>
      <c r="AF7220" s="68" t="s">
        <v>3389</v>
      </c>
      <c r="AG7220" s="66" t="s">
        <v>3397</v>
      </c>
      <c r="AH7220" s="74">
        <v>6.25</v>
      </c>
      <c r="AI7220" s="68" t="s">
        <v>2254</v>
      </c>
      <c r="AJ7220" s="67">
        <v>0</v>
      </c>
      <c r="AK7220" s="69">
        <v>-310000</v>
      </c>
    </row>
    <row r="7221" spans="30:37" ht="12.75" customHeight="1" x14ac:dyDescent="0.2">
      <c r="AD7221" s="63">
        <v>36850</v>
      </c>
      <c r="AE7221" s="64">
        <v>36861</v>
      </c>
      <c r="AF7221" s="68" t="s">
        <v>3389</v>
      </c>
      <c r="AG7221" s="66" t="s">
        <v>3398</v>
      </c>
      <c r="AH7221" s="74">
        <v>6.2450000000000001</v>
      </c>
      <c r="AI7221" s="68" t="s">
        <v>2254</v>
      </c>
      <c r="AJ7221" s="67">
        <v>0</v>
      </c>
      <c r="AK7221" s="69">
        <v>-465000</v>
      </c>
    </row>
    <row r="7222" spans="30:37" ht="12.75" customHeight="1" x14ac:dyDescent="0.2">
      <c r="AD7222" s="63">
        <v>36850</v>
      </c>
      <c r="AE7222" s="64">
        <v>36861</v>
      </c>
      <c r="AF7222" s="68" t="s">
        <v>3389</v>
      </c>
      <c r="AG7222" s="66" t="s">
        <v>3399</v>
      </c>
      <c r="AH7222" s="74">
        <v>6.24</v>
      </c>
      <c r="AI7222" s="68" t="s">
        <v>2254</v>
      </c>
      <c r="AJ7222" s="67">
        <v>0</v>
      </c>
      <c r="AK7222" s="69">
        <v>-465000</v>
      </c>
    </row>
    <row r="7223" spans="30:37" ht="12.75" customHeight="1" x14ac:dyDescent="0.2">
      <c r="AD7223" s="63">
        <v>36850</v>
      </c>
      <c r="AE7223" s="64">
        <v>36861</v>
      </c>
      <c r="AF7223" s="68" t="s">
        <v>3389</v>
      </c>
      <c r="AG7223" s="66" t="s">
        <v>3400</v>
      </c>
      <c r="AH7223" s="74">
        <v>6.2350000000000003</v>
      </c>
      <c r="AI7223" s="68" t="s">
        <v>2254</v>
      </c>
      <c r="AJ7223" s="67">
        <v>0</v>
      </c>
      <c r="AK7223" s="69">
        <v>-465000</v>
      </c>
    </row>
    <row r="7224" spans="30:37" ht="12.75" customHeight="1" x14ac:dyDescent="0.2">
      <c r="AD7224" s="63">
        <v>36850</v>
      </c>
      <c r="AE7224" s="64">
        <v>36861</v>
      </c>
      <c r="AF7224" s="68" t="s">
        <v>3389</v>
      </c>
      <c r="AG7224" s="66" t="s">
        <v>3401</v>
      </c>
      <c r="AH7224" s="74">
        <v>6.23</v>
      </c>
      <c r="AI7224" s="68" t="s">
        <v>2254</v>
      </c>
      <c r="AJ7224" s="67">
        <v>0</v>
      </c>
      <c r="AK7224" s="69">
        <v>-465000</v>
      </c>
    </row>
    <row r="7225" spans="30:37" ht="12.75" customHeight="1" x14ac:dyDescent="0.2">
      <c r="AD7225" s="63">
        <v>36850</v>
      </c>
      <c r="AE7225" s="64">
        <v>36861</v>
      </c>
      <c r="AF7225" s="68" t="s">
        <v>3389</v>
      </c>
      <c r="AG7225" s="66" t="s">
        <v>3402</v>
      </c>
      <c r="AH7225" s="74">
        <v>6.23</v>
      </c>
      <c r="AI7225" s="68" t="s">
        <v>2254</v>
      </c>
      <c r="AJ7225" s="67">
        <v>0</v>
      </c>
      <c r="AK7225" s="69">
        <v>-465000</v>
      </c>
    </row>
    <row r="7226" spans="30:37" ht="12.75" customHeight="1" x14ac:dyDescent="0.2">
      <c r="AD7226" s="63">
        <v>36850</v>
      </c>
      <c r="AE7226" s="64">
        <v>36861</v>
      </c>
      <c r="AF7226" s="68" t="s">
        <v>3389</v>
      </c>
      <c r="AG7226" s="66" t="s">
        <v>3403</v>
      </c>
      <c r="AH7226" s="74">
        <v>6.25</v>
      </c>
      <c r="AI7226" s="68" t="s">
        <v>2254</v>
      </c>
      <c r="AJ7226" s="67">
        <v>0</v>
      </c>
      <c r="AK7226" s="69">
        <v>-465000</v>
      </c>
    </row>
    <row r="7227" spans="30:37" ht="12.75" customHeight="1" x14ac:dyDescent="0.2">
      <c r="AD7227" s="63">
        <v>36850</v>
      </c>
      <c r="AE7227" s="64">
        <v>36861</v>
      </c>
      <c r="AF7227" s="68" t="s">
        <v>3389</v>
      </c>
      <c r="AG7227" s="66" t="s">
        <v>3404</v>
      </c>
      <c r="AH7227" s="74">
        <v>6.26</v>
      </c>
      <c r="AI7227" s="68" t="s">
        <v>2254</v>
      </c>
      <c r="AJ7227" s="67">
        <v>0</v>
      </c>
      <c r="AK7227" s="69">
        <v>-465000</v>
      </c>
    </row>
    <row r="7228" spans="30:37" ht="12.75" customHeight="1" x14ac:dyDescent="0.2">
      <c r="AD7228" s="63">
        <v>36850</v>
      </c>
      <c r="AE7228" s="64">
        <v>36861</v>
      </c>
      <c r="AF7228" s="68" t="s">
        <v>3389</v>
      </c>
      <c r="AG7228" s="66" t="s">
        <v>3405</v>
      </c>
      <c r="AH7228" s="74">
        <v>6.3250000000000002</v>
      </c>
      <c r="AI7228" s="68" t="s">
        <v>2254</v>
      </c>
      <c r="AJ7228" s="67">
        <v>0</v>
      </c>
      <c r="AK7228" s="69">
        <v>-465000</v>
      </c>
    </row>
    <row r="7229" spans="30:37" ht="12.75" customHeight="1" x14ac:dyDescent="0.2">
      <c r="AD7229" s="63">
        <v>36850</v>
      </c>
      <c r="AE7229" s="64">
        <v>36861</v>
      </c>
      <c r="AF7229" s="68" t="s">
        <v>3389</v>
      </c>
      <c r="AG7229" s="66" t="s">
        <v>3406</v>
      </c>
      <c r="AH7229" s="74">
        <v>6.3150000000000004</v>
      </c>
      <c r="AI7229" s="68" t="s">
        <v>2254</v>
      </c>
      <c r="AJ7229" s="67">
        <v>0</v>
      </c>
      <c r="AK7229" s="69">
        <v>-465000</v>
      </c>
    </row>
    <row r="7230" spans="30:37" ht="12.75" customHeight="1" x14ac:dyDescent="0.2">
      <c r="AD7230" s="63">
        <v>36850</v>
      </c>
      <c r="AE7230" s="64">
        <v>36861</v>
      </c>
      <c r="AF7230" s="68" t="s">
        <v>3389</v>
      </c>
      <c r="AG7230" s="66" t="s">
        <v>3407</v>
      </c>
      <c r="AH7230" s="74">
        <v>6.3550000000000004</v>
      </c>
      <c r="AI7230" s="68" t="s">
        <v>2254</v>
      </c>
      <c r="AJ7230" s="67">
        <v>0</v>
      </c>
      <c r="AK7230" s="69">
        <v>-310000</v>
      </c>
    </row>
    <row r="7231" spans="30:37" ht="12.75" customHeight="1" x14ac:dyDescent="0.2">
      <c r="AD7231" s="63">
        <v>36850</v>
      </c>
      <c r="AE7231" s="64">
        <v>36861</v>
      </c>
      <c r="AF7231" s="68" t="s">
        <v>3389</v>
      </c>
      <c r="AG7231" s="66" t="s">
        <v>3408</v>
      </c>
      <c r="AH7231" s="74">
        <v>6.35</v>
      </c>
      <c r="AI7231" s="68" t="s">
        <v>2254</v>
      </c>
      <c r="AJ7231" s="67">
        <v>0</v>
      </c>
      <c r="AK7231" s="69">
        <v>-465000</v>
      </c>
    </row>
    <row r="7232" spans="30:37" ht="12.75" customHeight="1" x14ac:dyDescent="0.2">
      <c r="AD7232" s="63">
        <v>36850</v>
      </c>
      <c r="AE7232" s="64">
        <v>36861</v>
      </c>
      <c r="AF7232" s="68" t="s">
        <v>3389</v>
      </c>
      <c r="AG7232" s="66" t="s">
        <v>3409</v>
      </c>
      <c r="AH7232" s="74">
        <v>6.3449999999999998</v>
      </c>
      <c r="AI7232" s="68" t="s">
        <v>2254</v>
      </c>
      <c r="AJ7232" s="67">
        <v>0</v>
      </c>
      <c r="AK7232" s="69">
        <v>-465000</v>
      </c>
    </row>
    <row r="7233" spans="30:37" ht="12.75" customHeight="1" x14ac:dyDescent="0.2">
      <c r="AD7233" s="63">
        <v>36850</v>
      </c>
      <c r="AE7233" s="64">
        <v>36861</v>
      </c>
      <c r="AF7233" s="68" t="s">
        <v>3389</v>
      </c>
      <c r="AG7233" s="66" t="s">
        <v>3410</v>
      </c>
      <c r="AH7233" s="74">
        <v>6.335</v>
      </c>
      <c r="AI7233" s="68" t="s">
        <v>2254</v>
      </c>
      <c r="AJ7233" s="67">
        <v>0</v>
      </c>
      <c r="AK7233" s="69">
        <v>-465000</v>
      </c>
    </row>
    <row r="7234" spans="30:37" ht="12.75" customHeight="1" x14ac:dyDescent="0.2">
      <c r="AD7234" s="63">
        <v>36850</v>
      </c>
      <c r="AE7234" s="64">
        <v>36861</v>
      </c>
      <c r="AF7234" s="68" t="s">
        <v>3389</v>
      </c>
      <c r="AG7234" s="66" t="s">
        <v>3411</v>
      </c>
      <c r="AH7234" s="74">
        <v>6.34</v>
      </c>
      <c r="AI7234" s="68" t="s">
        <v>2254</v>
      </c>
      <c r="AJ7234" s="67">
        <v>0</v>
      </c>
      <c r="AK7234" s="69">
        <v>-465000</v>
      </c>
    </row>
    <row r="7235" spans="30:37" ht="12.75" customHeight="1" x14ac:dyDescent="0.2">
      <c r="AD7235" s="63">
        <v>36850</v>
      </c>
      <c r="AE7235" s="64">
        <v>36861</v>
      </c>
      <c r="AF7235" s="68" t="s">
        <v>3389</v>
      </c>
      <c r="AG7235" s="66" t="s">
        <v>3412</v>
      </c>
      <c r="AH7235" s="74">
        <v>6.3250000000000002</v>
      </c>
      <c r="AI7235" s="68" t="s">
        <v>2254</v>
      </c>
      <c r="AJ7235" s="67">
        <v>0</v>
      </c>
      <c r="AK7235" s="69">
        <v>-465000</v>
      </c>
    </row>
    <row r="7236" spans="30:37" ht="12.75" customHeight="1" x14ac:dyDescent="0.2">
      <c r="AD7236" s="63">
        <v>36850</v>
      </c>
      <c r="AE7236" s="64">
        <v>36861</v>
      </c>
      <c r="AF7236" s="68" t="s">
        <v>3389</v>
      </c>
      <c r="AG7236" s="66" t="s">
        <v>3413</v>
      </c>
      <c r="AH7236" s="74">
        <v>6.335</v>
      </c>
      <c r="AI7236" s="68" t="s">
        <v>2254</v>
      </c>
      <c r="AJ7236" s="67">
        <v>0</v>
      </c>
      <c r="AK7236" s="69">
        <v>-465000</v>
      </c>
    </row>
    <row r="7237" spans="30:37" ht="12.75" customHeight="1" x14ac:dyDescent="0.2">
      <c r="AD7237" s="63">
        <v>36850</v>
      </c>
      <c r="AE7237" s="64">
        <v>36861</v>
      </c>
      <c r="AF7237" s="68" t="s">
        <v>3389</v>
      </c>
      <c r="AG7237" s="66" t="s">
        <v>3414</v>
      </c>
      <c r="AH7237" s="74">
        <v>6.2149999999999999</v>
      </c>
      <c r="AI7237" s="68" t="s">
        <v>2254</v>
      </c>
      <c r="AJ7237" s="67">
        <v>0</v>
      </c>
      <c r="AK7237" s="69">
        <v>465000</v>
      </c>
    </row>
    <row r="7238" spans="30:37" ht="12.75" customHeight="1" x14ac:dyDescent="0.2">
      <c r="AD7238" s="63">
        <v>36850</v>
      </c>
      <c r="AE7238" s="64">
        <v>36861</v>
      </c>
      <c r="AF7238" s="68" t="s">
        <v>3389</v>
      </c>
      <c r="AG7238" s="66" t="s">
        <v>3415</v>
      </c>
      <c r="AH7238" s="74">
        <v>6.2249999999999996</v>
      </c>
      <c r="AI7238" s="68" t="s">
        <v>2254</v>
      </c>
      <c r="AJ7238" s="67">
        <v>0</v>
      </c>
      <c r="AK7238" s="69">
        <v>310000</v>
      </c>
    </row>
    <row r="7239" spans="30:37" ht="12.75" customHeight="1" x14ac:dyDescent="0.2">
      <c r="AD7239" s="63">
        <v>36850</v>
      </c>
      <c r="AE7239" s="64">
        <v>36861</v>
      </c>
      <c r="AF7239" s="68" t="s">
        <v>3389</v>
      </c>
      <c r="AG7239" s="66" t="s">
        <v>3416</v>
      </c>
      <c r="AH7239" s="74">
        <v>6.26</v>
      </c>
      <c r="AI7239" s="68" t="s">
        <v>2254</v>
      </c>
      <c r="AJ7239" s="67">
        <v>0</v>
      </c>
      <c r="AK7239" s="69">
        <v>-310000</v>
      </c>
    </row>
    <row r="7240" spans="30:37" ht="12.75" customHeight="1" x14ac:dyDescent="0.2">
      <c r="AD7240" s="63">
        <v>36850</v>
      </c>
      <c r="AE7240" s="64">
        <v>36861</v>
      </c>
      <c r="AF7240" s="68" t="s">
        <v>3389</v>
      </c>
      <c r="AG7240" s="66" t="s">
        <v>3417</v>
      </c>
      <c r="AH7240" s="74">
        <v>6.2649999999999997</v>
      </c>
      <c r="AI7240" s="68" t="s">
        <v>2254</v>
      </c>
      <c r="AJ7240" s="67">
        <v>0</v>
      </c>
      <c r="AK7240" s="69">
        <v>-310000</v>
      </c>
    </row>
    <row r="7241" spans="30:37" ht="12.75" customHeight="1" x14ac:dyDescent="0.2">
      <c r="AD7241" s="63">
        <v>36850</v>
      </c>
      <c r="AE7241" s="64">
        <v>36861</v>
      </c>
      <c r="AF7241" s="68" t="s">
        <v>3389</v>
      </c>
      <c r="AG7241" s="66" t="s">
        <v>3418</v>
      </c>
      <c r="AH7241" s="74">
        <v>6.27</v>
      </c>
      <c r="AI7241" s="68" t="s">
        <v>2254</v>
      </c>
      <c r="AJ7241" s="67">
        <v>0</v>
      </c>
      <c r="AK7241" s="69">
        <v>-155000</v>
      </c>
    </row>
    <row r="7242" spans="30:37" ht="12.75" customHeight="1" x14ac:dyDescent="0.2">
      <c r="AD7242" s="63">
        <v>36850</v>
      </c>
      <c r="AE7242" s="64">
        <v>36861</v>
      </c>
      <c r="AF7242" s="68" t="s">
        <v>3389</v>
      </c>
      <c r="AG7242" s="66" t="s">
        <v>3419</v>
      </c>
      <c r="AH7242" s="74">
        <v>6.2549999999999999</v>
      </c>
      <c r="AI7242" s="68" t="s">
        <v>2254</v>
      </c>
      <c r="AJ7242" s="67">
        <v>0</v>
      </c>
      <c r="AK7242" s="69">
        <v>310000</v>
      </c>
    </row>
    <row r="7243" spans="30:37" ht="12.75" customHeight="1" x14ac:dyDescent="0.2">
      <c r="AD7243" s="63">
        <v>36850</v>
      </c>
      <c r="AE7243" s="64">
        <v>36861</v>
      </c>
      <c r="AF7243" s="68" t="s">
        <v>3389</v>
      </c>
      <c r="AG7243" s="66" t="s">
        <v>3420</v>
      </c>
      <c r="AH7243" s="74">
        <v>6.27</v>
      </c>
      <c r="AI7243" s="68" t="s">
        <v>2254</v>
      </c>
      <c r="AJ7243" s="67">
        <v>0</v>
      </c>
      <c r="AK7243" s="69">
        <v>-155000</v>
      </c>
    </row>
    <row r="7244" spans="30:37" ht="12.75" customHeight="1" x14ac:dyDescent="0.2">
      <c r="AD7244" s="63">
        <v>36850</v>
      </c>
      <c r="AE7244" s="64">
        <v>36861</v>
      </c>
      <c r="AF7244" s="68" t="s">
        <v>3389</v>
      </c>
      <c r="AG7244" s="66" t="s">
        <v>3421</v>
      </c>
      <c r="AH7244" s="74">
        <v>6.27</v>
      </c>
      <c r="AI7244" s="68" t="s">
        <v>2254</v>
      </c>
      <c r="AJ7244" s="67">
        <v>0</v>
      </c>
      <c r="AK7244" s="69">
        <v>-310000</v>
      </c>
    </row>
    <row r="7245" spans="30:37" ht="12.75" customHeight="1" x14ac:dyDescent="0.2">
      <c r="AD7245" s="63">
        <v>36850</v>
      </c>
      <c r="AE7245" s="64">
        <v>36861</v>
      </c>
      <c r="AF7245" s="68" t="s">
        <v>3389</v>
      </c>
      <c r="AG7245" s="66" t="s">
        <v>3422</v>
      </c>
      <c r="AH7245" s="74">
        <v>6.26</v>
      </c>
      <c r="AI7245" s="68" t="s">
        <v>2254</v>
      </c>
      <c r="AJ7245" s="67">
        <v>0</v>
      </c>
      <c r="AK7245" s="69">
        <v>-155000</v>
      </c>
    </row>
    <row r="7246" spans="30:37" ht="12.75" customHeight="1" x14ac:dyDescent="0.2">
      <c r="AD7246" s="63">
        <v>36850</v>
      </c>
      <c r="AE7246" s="64">
        <v>36861</v>
      </c>
      <c r="AF7246" s="68" t="s">
        <v>3389</v>
      </c>
      <c r="AG7246" s="66" t="s">
        <v>3423</v>
      </c>
      <c r="AH7246" s="74">
        <v>5.9450000000000003</v>
      </c>
      <c r="AI7246" s="68" t="s">
        <v>2254</v>
      </c>
      <c r="AJ7246" s="67">
        <v>0</v>
      </c>
      <c r="AK7246" s="69">
        <v>-155000</v>
      </c>
    </row>
    <row r="7247" spans="30:37" ht="12.75" customHeight="1" x14ac:dyDescent="0.2">
      <c r="AD7247" s="63">
        <v>36850</v>
      </c>
      <c r="AE7247" s="64">
        <v>36861</v>
      </c>
      <c r="AF7247" s="68" t="s">
        <v>3389</v>
      </c>
      <c r="AG7247" s="66" t="s">
        <v>3424</v>
      </c>
      <c r="AH7247" s="74">
        <v>5.9550000000000001</v>
      </c>
      <c r="AI7247" s="68" t="s">
        <v>2254</v>
      </c>
      <c r="AJ7247" s="67">
        <v>0</v>
      </c>
      <c r="AK7247" s="69">
        <v>-155000</v>
      </c>
    </row>
    <row r="7248" spans="30:37" ht="12.75" customHeight="1" x14ac:dyDescent="0.2">
      <c r="AD7248" s="63">
        <v>36850</v>
      </c>
      <c r="AE7248" s="64">
        <v>36861</v>
      </c>
      <c r="AF7248" s="68" t="s">
        <v>3389</v>
      </c>
      <c r="AG7248" s="66" t="s">
        <v>3425</v>
      </c>
      <c r="AH7248" s="74">
        <v>5.95</v>
      </c>
      <c r="AI7248" s="68" t="s">
        <v>2254</v>
      </c>
      <c r="AJ7248" s="67">
        <v>0</v>
      </c>
      <c r="AK7248" s="69">
        <v>-155000</v>
      </c>
    </row>
    <row r="7249" spans="30:37" ht="12.75" customHeight="1" x14ac:dyDescent="0.2">
      <c r="AD7249" s="63">
        <v>36850</v>
      </c>
      <c r="AE7249" s="64">
        <v>36861</v>
      </c>
      <c r="AF7249" s="68" t="s">
        <v>3389</v>
      </c>
      <c r="AG7249" s="66" t="s">
        <v>3426</v>
      </c>
      <c r="AH7249" s="74">
        <v>6.29</v>
      </c>
      <c r="AI7249" s="68" t="s">
        <v>2254</v>
      </c>
      <c r="AJ7249" s="67">
        <v>0</v>
      </c>
      <c r="AK7249" s="69">
        <v>-465000</v>
      </c>
    </row>
    <row r="7250" spans="30:37" ht="12.75" customHeight="1" x14ac:dyDescent="0.2">
      <c r="AD7250" s="63">
        <v>36850</v>
      </c>
      <c r="AE7250" s="64">
        <v>36861</v>
      </c>
      <c r="AF7250" s="68" t="s">
        <v>3389</v>
      </c>
      <c r="AG7250" s="66" t="s">
        <v>3427</v>
      </c>
      <c r="AH7250" s="74">
        <v>6.3</v>
      </c>
      <c r="AI7250" s="68" t="s">
        <v>2254</v>
      </c>
      <c r="AJ7250" s="67">
        <v>0</v>
      </c>
      <c r="AK7250" s="69">
        <v>-465000</v>
      </c>
    </row>
    <row r="7251" spans="30:37" ht="12.75" customHeight="1" x14ac:dyDescent="0.2">
      <c r="AD7251" s="63">
        <v>36850</v>
      </c>
      <c r="AE7251" s="64">
        <v>36861</v>
      </c>
      <c r="AF7251" s="68" t="s">
        <v>3389</v>
      </c>
      <c r="AG7251" s="66" t="s">
        <v>3428</v>
      </c>
      <c r="AH7251" s="74">
        <v>6.27</v>
      </c>
      <c r="AI7251" s="68" t="s">
        <v>2254</v>
      </c>
      <c r="AJ7251" s="67">
        <v>0</v>
      </c>
      <c r="AK7251" s="69">
        <v>-465000</v>
      </c>
    </row>
    <row r="7252" spans="30:37" ht="12.75" customHeight="1" x14ac:dyDescent="0.2">
      <c r="AD7252" s="63">
        <v>36850</v>
      </c>
      <c r="AE7252" s="64">
        <v>36861</v>
      </c>
      <c r="AF7252" s="68" t="s">
        <v>3389</v>
      </c>
      <c r="AG7252" s="66" t="s">
        <v>3429</v>
      </c>
      <c r="AH7252" s="74">
        <v>6.27</v>
      </c>
      <c r="AI7252" s="68" t="s">
        <v>2254</v>
      </c>
      <c r="AJ7252" s="67">
        <v>0</v>
      </c>
      <c r="AK7252" s="69">
        <v>-465000</v>
      </c>
    </row>
    <row r="7253" spans="30:37" ht="12.75" customHeight="1" x14ac:dyDescent="0.2">
      <c r="AD7253" s="63">
        <v>36850</v>
      </c>
      <c r="AE7253" s="64">
        <v>36861</v>
      </c>
      <c r="AF7253" s="68" t="s">
        <v>3389</v>
      </c>
      <c r="AG7253" s="66" t="s">
        <v>3430</v>
      </c>
      <c r="AH7253" s="74">
        <v>6.24</v>
      </c>
      <c r="AI7253" s="68" t="s">
        <v>2254</v>
      </c>
      <c r="AJ7253" s="67">
        <v>0</v>
      </c>
      <c r="AK7253" s="69">
        <v>2250000</v>
      </c>
    </row>
    <row r="7254" spans="30:37" ht="12.75" customHeight="1" x14ac:dyDescent="0.2">
      <c r="AD7254" s="63">
        <v>36850</v>
      </c>
      <c r="AE7254" s="64">
        <v>36861</v>
      </c>
      <c r="AF7254" s="68" t="s">
        <v>3389</v>
      </c>
      <c r="AG7254" s="66" t="s">
        <v>1223</v>
      </c>
      <c r="AH7254" s="74">
        <v>5.86</v>
      </c>
      <c r="AI7254" s="68" t="s">
        <v>2254</v>
      </c>
      <c r="AJ7254" s="67">
        <v>0</v>
      </c>
      <c r="AK7254" s="69">
        <v>-155000</v>
      </c>
    </row>
    <row r="7255" spans="30:37" ht="12.75" customHeight="1" x14ac:dyDescent="0.2">
      <c r="AD7255" s="63">
        <v>36851</v>
      </c>
      <c r="AE7255" s="64">
        <v>36861</v>
      </c>
      <c r="AF7255" s="68" t="s">
        <v>4731</v>
      </c>
      <c r="AG7255" s="66" t="s">
        <v>4732</v>
      </c>
      <c r="AH7255" s="74">
        <v>6.46</v>
      </c>
      <c r="AI7255" s="68" t="s">
        <v>2254</v>
      </c>
      <c r="AJ7255" s="67">
        <v>0</v>
      </c>
      <c r="AK7255" s="69">
        <v>-465000</v>
      </c>
    </row>
    <row r="7256" spans="30:37" ht="12.75" customHeight="1" x14ac:dyDescent="0.2">
      <c r="AD7256" s="63">
        <v>36851</v>
      </c>
      <c r="AE7256" s="64">
        <v>36861</v>
      </c>
      <c r="AF7256" s="68" t="s">
        <v>4731</v>
      </c>
      <c r="AG7256" s="66" t="s">
        <v>4733</v>
      </c>
      <c r="AH7256" s="74">
        <v>6.4249999999999998</v>
      </c>
      <c r="AI7256" s="68" t="s">
        <v>2254</v>
      </c>
      <c r="AJ7256" s="67">
        <v>0</v>
      </c>
      <c r="AK7256" s="69">
        <v>-465000</v>
      </c>
    </row>
    <row r="7257" spans="30:37" ht="12.75" customHeight="1" x14ac:dyDescent="0.2">
      <c r="AD7257" s="63">
        <v>36851</v>
      </c>
      <c r="AE7257" s="64">
        <v>36861</v>
      </c>
      <c r="AF7257" s="68" t="s">
        <v>4731</v>
      </c>
      <c r="AG7257" s="66" t="s">
        <v>4734</v>
      </c>
      <c r="AH7257" s="74">
        <v>6.4349999999999996</v>
      </c>
      <c r="AI7257" s="68" t="s">
        <v>2254</v>
      </c>
      <c r="AJ7257" s="67">
        <v>0</v>
      </c>
      <c r="AK7257" s="69">
        <v>-465000</v>
      </c>
    </row>
    <row r="7258" spans="30:37" ht="12.75" customHeight="1" x14ac:dyDescent="0.2">
      <c r="AD7258" s="63">
        <v>36851</v>
      </c>
      <c r="AE7258" s="64">
        <v>36861</v>
      </c>
      <c r="AF7258" s="68" t="s">
        <v>4731</v>
      </c>
      <c r="AG7258" s="66" t="s">
        <v>4735</v>
      </c>
      <c r="AH7258" s="74">
        <v>6.4450000000000003</v>
      </c>
      <c r="AI7258" s="68" t="s">
        <v>2254</v>
      </c>
      <c r="AJ7258" s="67">
        <v>0</v>
      </c>
      <c r="AK7258" s="69">
        <v>-310000</v>
      </c>
    </row>
    <row r="7259" spans="30:37" ht="12.75" customHeight="1" x14ac:dyDescent="0.2">
      <c r="AD7259" s="63">
        <v>36851</v>
      </c>
      <c r="AE7259" s="64">
        <v>36861</v>
      </c>
      <c r="AF7259" s="68" t="s">
        <v>4731</v>
      </c>
      <c r="AG7259" s="66" t="s">
        <v>4736</v>
      </c>
      <c r="AH7259" s="74">
        <v>6.43</v>
      </c>
      <c r="AI7259" s="68" t="s">
        <v>2254</v>
      </c>
      <c r="AJ7259" s="67">
        <v>0</v>
      </c>
      <c r="AK7259" s="69">
        <v>-465000</v>
      </c>
    </row>
    <row r="7260" spans="30:37" ht="12.75" customHeight="1" x14ac:dyDescent="0.2">
      <c r="AD7260" s="63">
        <v>36852</v>
      </c>
      <c r="AE7260" s="64">
        <v>36861</v>
      </c>
      <c r="AF7260" s="68" t="s">
        <v>2436</v>
      </c>
      <c r="AG7260" s="66" t="s">
        <v>2437</v>
      </c>
      <c r="AH7260" s="74">
        <v>6.415</v>
      </c>
      <c r="AI7260" s="68" t="s">
        <v>2254</v>
      </c>
      <c r="AJ7260" s="67">
        <v>0</v>
      </c>
      <c r="AK7260" s="69">
        <v>-310000</v>
      </c>
    </row>
    <row r="7261" spans="30:37" ht="12.75" customHeight="1" x14ac:dyDescent="0.2">
      <c r="AD7261" s="63">
        <v>36852</v>
      </c>
      <c r="AE7261" s="64">
        <v>36861</v>
      </c>
      <c r="AF7261" s="68" t="s">
        <v>2436</v>
      </c>
      <c r="AG7261" s="66" t="s">
        <v>2438</v>
      </c>
      <c r="AH7261" s="74">
        <v>6.4050000000000002</v>
      </c>
      <c r="AI7261" s="68" t="s">
        <v>2254</v>
      </c>
      <c r="AJ7261" s="67">
        <v>0</v>
      </c>
      <c r="AK7261" s="69">
        <v>-465000</v>
      </c>
    </row>
    <row r="7262" spans="30:37" ht="12.75" customHeight="1" x14ac:dyDescent="0.2">
      <c r="AD7262" s="63">
        <v>36852</v>
      </c>
      <c r="AE7262" s="64">
        <v>36861</v>
      </c>
      <c r="AF7262" s="68" t="s">
        <v>2436</v>
      </c>
      <c r="AG7262" s="66" t="s">
        <v>2439</v>
      </c>
      <c r="AH7262" s="74">
        <v>6.08</v>
      </c>
      <c r="AI7262" s="68" t="s">
        <v>2254</v>
      </c>
      <c r="AJ7262" s="67">
        <v>0</v>
      </c>
      <c r="AK7262" s="69">
        <v>-155000</v>
      </c>
    </row>
    <row r="7263" spans="30:37" ht="12.75" customHeight="1" x14ac:dyDescent="0.2">
      <c r="AD7263" s="63">
        <v>36852</v>
      </c>
      <c r="AE7263" s="64">
        <v>36861</v>
      </c>
      <c r="AF7263" s="68" t="s">
        <v>2436</v>
      </c>
      <c r="AG7263" s="66" t="s">
        <v>2440</v>
      </c>
      <c r="AH7263" s="74">
        <v>6.3949999999999996</v>
      </c>
      <c r="AI7263" s="68" t="s">
        <v>2254</v>
      </c>
      <c r="AJ7263" s="67">
        <v>0</v>
      </c>
      <c r="AK7263" s="69">
        <v>-310000</v>
      </c>
    </row>
    <row r="7264" spans="30:37" ht="12.75" customHeight="1" x14ac:dyDescent="0.2">
      <c r="AD7264" s="63">
        <v>36852</v>
      </c>
      <c r="AE7264" s="64">
        <v>36861</v>
      </c>
      <c r="AF7264" s="68" t="s">
        <v>2436</v>
      </c>
      <c r="AG7264" s="66" t="s">
        <v>2441</v>
      </c>
      <c r="AH7264" s="74">
        <v>6.08</v>
      </c>
      <c r="AI7264" s="68" t="s">
        <v>2254</v>
      </c>
      <c r="AJ7264" s="67">
        <v>0</v>
      </c>
      <c r="AK7264" s="69">
        <v>-155000</v>
      </c>
    </row>
    <row r="7265" spans="30:37" ht="12.75" customHeight="1" x14ac:dyDescent="0.2">
      <c r="AD7265" s="63">
        <v>36852</v>
      </c>
      <c r="AE7265" s="64">
        <v>36861</v>
      </c>
      <c r="AF7265" s="68" t="s">
        <v>2436</v>
      </c>
      <c r="AG7265" s="66" t="s">
        <v>2442</v>
      </c>
      <c r="AH7265" s="74">
        <v>6.3849999999999998</v>
      </c>
      <c r="AI7265" s="68" t="s">
        <v>2254</v>
      </c>
      <c r="AJ7265" s="67">
        <v>0</v>
      </c>
      <c r="AK7265" s="69">
        <v>-465000</v>
      </c>
    </row>
    <row r="7266" spans="30:37" ht="12.75" customHeight="1" x14ac:dyDescent="0.2">
      <c r="AD7266" s="63">
        <v>36852</v>
      </c>
      <c r="AE7266" s="64">
        <v>36861</v>
      </c>
      <c r="AF7266" s="68" t="s">
        <v>2436</v>
      </c>
      <c r="AG7266" s="66" t="s">
        <v>2443</v>
      </c>
      <c r="AH7266" s="74">
        <v>6.375</v>
      </c>
      <c r="AI7266" s="68" t="s">
        <v>2254</v>
      </c>
      <c r="AJ7266" s="67">
        <v>0</v>
      </c>
      <c r="AK7266" s="69">
        <v>-155000</v>
      </c>
    </row>
    <row r="7267" spans="30:37" ht="12.75" customHeight="1" x14ac:dyDescent="0.2">
      <c r="AD7267" s="63">
        <v>36852</v>
      </c>
      <c r="AE7267" s="64">
        <v>36861</v>
      </c>
      <c r="AF7267" s="68" t="s">
        <v>2436</v>
      </c>
      <c r="AG7267" s="66" t="s">
        <v>3747</v>
      </c>
      <c r="AH7267" s="74">
        <v>6.625</v>
      </c>
      <c r="AI7267" s="68" t="s">
        <v>2254</v>
      </c>
      <c r="AJ7267" s="67">
        <v>0</v>
      </c>
      <c r="AK7267" s="69">
        <v>-465000</v>
      </c>
    </row>
    <row r="7268" spans="30:37" ht="12.75" customHeight="1" x14ac:dyDescent="0.2">
      <c r="AD7268" s="63">
        <v>36852</v>
      </c>
      <c r="AE7268" s="64">
        <v>36861</v>
      </c>
      <c r="AF7268" s="68" t="s">
        <v>2436</v>
      </c>
      <c r="AG7268" s="66" t="s">
        <v>3748</v>
      </c>
      <c r="AH7268" s="74">
        <v>6.64</v>
      </c>
      <c r="AI7268" s="68" t="s">
        <v>2254</v>
      </c>
      <c r="AJ7268" s="67">
        <v>0</v>
      </c>
      <c r="AK7268" s="69">
        <v>-465000</v>
      </c>
    </row>
    <row r="7269" spans="30:37" ht="12.75" customHeight="1" x14ac:dyDescent="0.2">
      <c r="AD7269" s="63">
        <v>36852</v>
      </c>
      <c r="AE7269" s="64">
        <v>36861</v>
      </c>
      <c r="AF7269" s="68" t="s">
        <v>2436</v>
      </c>
      <c r="AG7269" s="66" t="s">
        <v>3749</v>
      </c>
      <c r="AH7269" s="74">
        <v>6.64</v>
      </c>
      <c r="AI7269" s="68" t="s">
        <v>2254</v>
      </c>
      <c r="AJ7269" s="67">
        <v>0</v>
      </c>
      <c r="AK7269" s="69">
        <v>-310000</v>
      </c>
    </row>
    <row r="7270" spans="30:37" ht="12.75" customHeight="1" x14ac:dyDescent="0.2">
      <c r="AD7270" s="63">
        <v>36852</v>
      </c>
      <c r="AE7270" s="64">
        <v>36861</v>
      </c>
      <c r="AF7270" s="68" t="s">
        <v>2436</v>
      </c>
      <c r="AG7270" s="66" t="s">
        <v>3750</v>
      </c>
      <c r="AH7270" s="74">
        <v>6.6449999999999996</v>
      </c>
      <c r="AI7270" s="68" t="s">
        <v>2254</v>
      </c>
      <c r="AJ7270" s="67">
        <v>0</v>
      </c>
      <c r="AK7270" s="69">
        <v>-310000</v>
      </c>
    </row>
    <row r="7271" spans="30:37" ht="12.75" customHeight="1" x14ac:dyDescent="0.2">
      <c r="AD7271" s="63">
        <v>36852</v>
      </c>
      <c r="AE7271" s="64">
        <v>36861</v>
      </c>
      <c r="AF7271" s="68" t="s">
        <v>2436</v>
      </c>
      <c r="AG7271" s="66" t="s">
        <v>3751</v>
      </c>
      <c r="AH7271" s="74">
        <v>6.62</v>
      </c>
      <c r="AI7271" s="68" t="s">
        <v>2254</v>
      </c>
      <c r="AJ7271" s="67">
        <v>0</v>
      </c>
      <c r="AK7271" s="69">
        <v>-465000</v>
      </c>
    </row>
    <row r="7272" spans="30:37" ht="12.75" customHeight="1" x14ac:dyDescent="0.2">
      <c r="AD7272" s="63">
        <v>36852</v>
      </c>
      <c r="AE7272" s="64">
        <v>36861</v>
      </c>
      <c r="AF7272" s="68" t="s">
        <v>2436</v>
      </c>
      <c r="AG7272" s="66" t="s">
        <v>3752</v>
      </c>
      <c r="AH7272" s="74">
        <v>6.6349999999999998</v>
      </c>
      <c r="AI7272" s="68" t="s">
        <v>2254</v>
      </c>
      <c r="AJ7272" s="67">
        <v>0</v>
      </c>
      <c r="AK7272" s="69">
        <v>-465000</v>
      </c>
    </row>
    <row r="7273" spans="30:37" ht="12.75" customHeight="1" x14ac:dyDescent="0.2">
      <c r="AD7273" s="63">
        <v>36852</v>
      </c>
      <c r="AE7273" s="64">
        <v>36861</v>
      </c>
      <c r="AF7273" s="68" t="s">
        <v>2436</v>
      </c>
      <c r="AG7273" s="66" t="s">
        <v>3753</v>
      </c>
      <c r="AH7273" s="74">
        <v>6.6349999999999998</v>
      </c>
      <c r="AI7273" s="68" t="s">
        <v>2254</v>
      </c>
      <c r="AJ7273" s="67">
        <v>0</v>
      </c>
      <c r="AK7273" s="69">
        <v>-465000</v>
      </c>
    </row>
    <row r="7274" spans="30:37" ht="12.75" customHeight="1" x14ac:dyDescent="0.2">
      <c r="AD7274" s="63">
        <v>36852</v>
      </c>
      <c r="AE7274" s="64">
        <v>36861</v>
      </c>
      <c r="AF7274" s="68" t="s">
        <v>2436</v>
      </c>
      <c r="AG7274" s="66" t="s">
        <v>3754</v>
      </c>
      <c r="AH7274" s="74">
        <v>6.6449999999999996</v>
      </c>
      <c r="AI7274" s="68" t="s">
        <v>2254</v>
      </c>
      <c r="AJ7274" s="67">
        <v>0</v>
      </c>
      <c r="AK7274" s="69">
        <v>-465000</v>
      </c>
    </row>
    <row r="7275" spans="30:37" ht="12.75" customHeight="1" x14ac:dyDescent="0.2">
      <c r="AD7275" s="63">
        <v>36852</v>
      </c>
      <c r="AE7275" s="64">
        <v>36861</v>
      </c>
      <c r="AF7275" s="68" t="s">
        <v>2436</v>
      </c>
      <c r="AG7275" s="66" t="s">
        <v>3755</v>
      </c>
      <c r="AH7275" s="74">
        <v>6.62</v>
      </c>
      <c r="AI7275" s="68" t="s">
        <v>2254</v>
      </c>
      <c r="AJ7275" s="67">
        <v>0</v>
      </c>
      <c r="AK7275" s="69">
        <v>-465000</v>
      </c>
    </row>
    <row r="7276" spans="30:37" ht="12.75" customHeight="1" x14ac:dyDescent="0.2">
      <c r="AD7276" s="63">
        <v>36852</v>
      </c>
      <c r="AE7276" s="64">
        <v>36861</v>
      </c>
      <c r="AF7276" s="68" t="s">
        <v>2436</v>
      </c>
      <c r="AG7276" s="66" t="s">
        <v>3756</v>
      </c>
      <c r="AH7276" s="74">
        <v>6.5750000000000002</v>
      </c>
      <c r="AI7276" s="68" t="s">
        <v>2254</v>
      </c>
      <c r="AJ7276" s="67">
        <v>0</v>
      </c>
      <c r="AK7276" s="69">
        <v>-155000</v>
      </c>
    </row>
    <row r="7277" spans="30:37" ht="12.75" customHeight="1" x14ac:dyDescent="0.2">
      <c r="AD7277" s="63">
        <v>36852</v>
      </c>
      <c r="AE7277" s="64">
        <v>36861</v>
      </c>
      <c r="AF7277" s="68" t="s">
        <v>2436</v>
      </c>
      <c r="AG7277" s="66" t="s">
        <v>3757</v>
      </c>
      <c r="AH7277" s="74">
        <v>6.5750000000000002</v>
      </c>
      <c r="AI7277" s="68" t="s">
        <v>2254</v>
      </c>
      <c r="AJ7277" s="67">
        <v>0</v>
      </c>
      <c r="AK7277" s="69">
        <v>-310000</v>
      </c>
    </row>
    <row r="7278" spans="30:37" ht="12.75" customHeight="1" x14ac:dyDescent="0.2">
      <c r="AD7278" s="63">
        <v>36852</v>
      </c>
      <c r="AE7278" s="64">
        <v>36861</v>
      </c>
      <c r="AF7278" s="68" t="s">
        <v>2436</v>
      </c>
      <c r="AG7278" s="66" t="s">
        <v>3758</v>
      </c>
      <c r="AH7278" s="74">
        <v>6.58</v>
      </c>
      <c r="AI7278" s="68" t="s">
        <v>2254</v>
      </c>
      <c r="AJ7278" s="67">
        <v>0</v>
      </c>
      <c r="AK7278" s="69">
        <v>-155000</v>
      </c>
    </row>
    <row r="7279" spans="30:37" ht="12.75" customHeight="1" x14ac:dyDescent="0.2">
      <c r="AD7279" s="63">
        <v>36852</v>
      </c>
      <c r="AE7279" s="64">
        <v>36861</v>
      </c>
      <c r="AF7279" s="68" t="s">
        <v>2436</v>
      </c>
      <c r="AG7279" s="66" t="s">
        <v>3759</v>
      </c>
      <c r="AH7279" s="74">
        <v>6.55</v>
      </c>
      <c r="AI7279" s="68" t="s">
        <v>2254</v>
      </c>
      <c r="AJ7279" s="67">
        <v>0</v>
      </c>
      <c r="AK7279" s="69">
        <v>-465000</v>
      </c>
    </row>
    <row r="7280" spans="30:37" ht="12.75" customHeight="1" x14ac:dyDescent="0.2">
      <c r="AD7280" s="63">
        <v>36852</v>
      </c>
      <c r="AE7280" s="64">
        <v>36861</v>
      </c>
      <c r="AF7280" s="68" t="s">
        <v>2436</v>
      </c>
      <c r="AG7280" s="66" t="s">
        <v>3760</v>
      </c>
      <c r="AH7280" s="74">
        <v>6.4950000000000001</v>
      </c>
      <c r="AI7280" s="68" t="s">
        <v>2254</v>
      </c>
      <c r="AJ7280" s="67">
        <v>0</v>
      </c>
      <c r="AK7280" s="69">
        <v>-155000</v>
      </c>
    </row>
    <row r="7281" spans="30:37" ht="12.75" customHeight="1" x14ac:dyDescent="0.2">
      <c r="AD7281" s="63">
        <v>36852</v>
      </c>
      <c r="AE7281" s="64">
        <v>36861</v>
      </c>
      <c r="AF7281" s="68" t="s">
        <v>2436</v>
      </c>
      <c r="AG7281" s="66" t="s">
        <v>3761</v>
      </c>
      <c r="AH7281" s="74">
        <v>6.4749999999999996</v>
      </c>
      <c r="AI7281" s="68" t="s">
        <v>2254</v>
      </c>
      <c r="AJ7281" s="67">
        <v>0</v>
      </c>
      <c r="AK7281" s="69">
        <v>-310000</v>
      </c>
    </row>
    <row r="7282" spans="30:37" ht="12.75" customHeight="1" x14ac:dyDescent="0.2">
      <c r="AD7282" s="63">
        <v>36852</v>
      </c>
      <c r="AE7282" s="64">
        <v>36861</v>
      </c>
      <c r="AF7282" s="68" t="s">
        <v>2436</v>
      </c>
      <c r="AG7282" s="66" t="s">
        <v>3762</v>
      </c>
      <c r="AH7282" s="74">
        <v>6.4649999999999999</v>
      </c>
      <c r="AI7282" s="68" t="s">
        <v>2254</v>
      </c>
      <c r="AJ7282" s="67">
        <v>0</v>
      </c>
      <c r="AK7282" s="69">
        <v>-465000</v>
      </c>
    </row>
    <row r="7283" spans="30:37" ht="12.75" customHeight="1" x14ac:dyDescent="0.2">
      <c r="AD7283" s="63">
        <v>36852</v>
      </c>
      <c r="AE7283" s="64">
        <v>36861</v>
      </c>
      <c r="AF7283" s="68" t="s">
        <v>2436</v>
      </c>
      <c r="AG7283" s="66" t="s">
        <v>3763</v>
      </c>
      <c r="AH7283" s="74">
        <v>6.4450000000000003</v>
      </c>
      <c r="AI7283" s="68" t="s">
        <v>2254</v>
      </c>
      <c r="AJ7283" s="67">
        <v>0</v>
      </c>
      <c r="AK7283" s="69">
        <v>-465000</v>
      </c>
    </row>
    <row r="7284" spans="30:37" ht="12.75" customHeight="1" x14ac:dyDescent="0.2">
      <c r="AD7284" s="63">
        <v>36852</v>
      </c>
      <c r="AE7284" s="64">
        <v>36861</v>
      </c>
      <c r="AF7284" s="68" t="s">
        <v>2436</v>
      </c>
      <c r="AG7284" s="66" t="s">
        <v>3764</v>
      </c>
      <c r="AH7284" s="74">
        <v>6.35</v>
      </c>
      <c r="AI7284" s="68" t="s">
        <v>2254</v>
      </c>
      <c r="AJ7284" s="67">
        <v>0</v>
      </c>
      <c r="AK7284" s="69">
        <v>-465000</v>
      </c>
    </row>
    <row r="7285" spans="30:37" ht="12.75" customHeight="1" x14ac:dyDescent="0.2">
      <c r="AD7285" s="63">
        <v>36852</v>
      </c>
      <c r="AE7285" s="64">
        <v>36861</v>
      </c>
      <c r="AF7285" s="68" t="s">
        <v>2436</v>
      </c>
      <c r="AG7285" s="66" t="s">
        <v>3765</v>
      </c>
      <c r="AH7285" s="74">
        <v>6.19</v>
      </c>
      <c r="AI7285" s="68" t="s">
        <v>2254</v>
      </c>
      <c r="AJ7285" s="67">
        <v>0</v>
      </c>
      <c r="AK7285" s="69">
        <v>-155000</v>
      </c>
    </row>
    <row r="7286" spans="30:37" ht="12.75" customHeight="1" x14ac:dyDescent="0.2">
      <c r="AD7286" s="63">
        <v>36852</v>
      </c>
      <c r="AE7286" s="64">
        <v>36861</v>
      </c>
      <c r="AF7286" s="68" t="s">
        <v>2436</v>
      </c>
      <c r="AG7286" s="66" t="s">
        <v>3766</v>
      </c>
      <c r="AH7286" s="74">
        <v>6.1849999999999996</v>
      </c>
      <c r="AI7286" s="68" t="s">
        <v>2254</v>
      </c>
      <c r="AJ7286" s="67">
        <v>0</v>
      </c>
      <c r="AK7286" s="69">
        <v>-155000</v>
      </c>
    </row>
    <row r="7287" spans="30:37" ht="12.75" customHeight="1" x14ac:dyDescent="0.2">
      <c r="AD7287" s="63">
        <v>36857</v>
      </c>
      <c r="AE7287" s="64">
        <v>36861</v>
      </c>
      <c r="AF7287" s="68" t="s">
        <v>5023</v>
      </c>
      <c r="AG7287" s="66" t="s">
        <v>5024</v>
      </c>
      <c r="AH7287" s="74">
        <v>6.2949999999999999</v>
      </c>
      <c r="AI7287" s="68" t="s">
        <v>2254</v>
      </c>
      <c r="AJ7287" s="67">
        <v>0</v>
      </c>
      <c r="AK7287" s="69">
        <v>-465000</v>
      </c>
    </row>
    <row r="7288" spans="30:37" ht="12.75" customHeight="1" x14ac:dyDescent="0.2">
      <c r="AD7288" s="63">
        <v>36857</v>
      </c>
      <c r="AE7288" s="64">
        <v>36861</v>
      </c>
      <c r="AF7288" s="68" t="s">
        <v>5023</v>
      </c>
      <c r="AG7288" s="66" t="s">
        <v>5025</v>
      </c>
      <c r="AH7288" s="74">
        <v>6.3250000000000002</v>
      </c>
      <c r="AI7288" s="68" t="s">
        <v>2254</v>
      </c>
      <c r="AJ7288" s="67">
        <v>0</v>
      </c>
      <c r="AK7288" s="69">
        <v>-465000</v>
      </c>
    </row>
    <row r="7289" spans="30:37" ht="12.75" customHeight="1" x14ac:dyDescent="0.2">
      <c r="AD7289" s="63">
        <v>36857</v>
      </c>
      <c r="AE7289" s="64">
        <v>36861</v>
      </c>
      <c r="AF7289" s="68" t="s">
        <v>5023</v>
      </c>
      <c r="AG7289" s="66" t="s">
        <v>5026</v>
      </c>
      <c r="AH7289" s="74">
        <v>6.335</v>
      </c>
      <c r="AI7289" s="68" t="s">
        <v>2254</v>
      </c>
      <c r="AJ7289" s="67">
        <v>0</v>
      </c>
      <c r="AK7289" s="69">
        <v>-387500</v>
      </c>
    </row>
    <row r="7290" spans="30:37" ht="12.75" customHeight="1" x14ac:dyDescent="0.2">
      <c r="AD7290" s="63">
        <v>36857</v>
      </c>
      <c r="AE7290" s="64">
        <v>36861</v>
      </c>
      <c r="AF7290" s="68" t="s">
        <v>5023</v>
      </c>
      <c r="AG7290" s="66" t="s">
        <v>5027</v>
      </c>
      <c r="AH7290" s="74">
        <v>6.44</v>
      </c>
      <c r="AI7290" s="68" t="s">
        <v>2254</v>
      </c>
      <c r="AJ7290" s="67">
        <v>0</v>
      </c>
      <c r="AK7290" s="69">
        <v>-155000</v>
      </c>
    </row>
    <row r="7291" spans="30:37" ht="12.75" customHeight="1" x14ac:dyDescent="0.2">
      <c r="AD7291" s="63">
        <v>36857</v>
      </c>
      <c r="AE7291" s="64">
        <v>36861</v>
      </c>
      <c r="AF7291" s="68" t="s">
        <v>5023</v>
      </c>
      <c r="AG7291" s="66" t="s">
        <v>5028</v>
      </c>
      <c r="AH7291" s="74">
        <v>6.45</v>
      </c>
      <c r="AI7291" s="68" t="s">
        <v>2254</v>
      </c>
      <c r="AJ7291" s="67">
        <v>0</v>
      </c>
      <c r="AK7291" s="69">
        <v>310000</v>
      </c>
    </row>
    <row r="7292" spans="30:37" ht="12.75" customHeight="1" x14ac:dyDescent="0.2">
      <c r="AD7292" s="63">
        <v>36857</v>
      </c>
      <c r="AE7292" s="64">
        <v>36861</v>
      </c>
      <c r="AF7292" s="68" t="s">
        <v>5023</v>
      </c>
      <c r="AG7292" s="66" t="s">
        <v>5029</v>
      </c>
      <c r="AH7292" s="74">
        <v>6.5250000000000004</v>
      </c>
      <c r="AI7292" s="68" t="s">
        <v>2254</v>
      </c>
      <c r="AJ7292" s="67">
        <v>0</v>
      </c>
      <c r="AK7292" s="69">
        <v>465000</v>
      </c>
    </row>
    <row r="7293" spans="30:37" ht="12.75" customHeight="1" x14ac:dyDescent="0.2">
      <c r="AD7293" s="63">
        <v>36857</v>
      </c>
      <c r="AE7293" s="64">
        <v>36861</v>
      </c>
      <c r="AF7293" s="68" t="s">
        <v>5023</v>
      </c>
      <c r="AG7293" s="66" t="s">
        <v>5030</v>
      </c>
      <c r="AH7293" s="74">
        <v>6.5350000000000001</v>
      </c>
      <c r="AI7293" s="68" t="s">
        <v>2254</v>
      </c>
      <c r="AJ7293" s="67">
        <v>0</v>
      </c>
      <c r="AK7293" s="69">
        <v>-465000</v>
      </c>
    </row>
    <row r="7294" spans="30:37" ht="12.75" customHeight="1" x14ac:dyDescent="0.2">
      <c r="AD7294" s="63">
        <v>36857</v>
      </c>
      <c r="AE7294" s="64">
        <v>36861</v>
      </c>
      <c r="AF7294" s="68" t="s">
        <v>5023</v>
      </c>
      <c r="AG7294" s="66" t="s">
        <v>5031</v>
      </c>
      <c r="AH7294" s="74">
        <v>6.4950000000000001</v>
      </c>
      <c r="AI7294" s="68" t="s">
        <v>2254</v>
      </c>
      <c r="AJ7294" s="67">
        <v>0</v>
      </c>
      <c r="AK7294" s="69">
        <v>-232500</v>
      </c>
    </row>
    <row r="7295" spans="30:37" ht="12.75" customHeight="1" x14ac:dyDescent="0.2">
      <c r="AD7295" s="63">
        <v>36857</v>
      </c>
      <c r="AE7295" s="64">
        <v>36861</v>
      </c>
      <c r="AF7295" s="68" t="s">
        <v>5023</v>
      </c>
      <c r="AG7295" s="66" t="s">
        <v>5032</v>
      </c>
      <c r="AH7295" s="74">
        <v>6.5250000000000004</v>
      </c>
      <c r="AI7295" s="68" t="s">
        <v>2254</v>
      </c>
      <c r="AJ7295" s="67">
        <v>0</v>
      </c>
      <c r="AK7295" s="69">
        <v>-465000</v>
      </c>
    </row>
    <row r="7296" spans="30:37" ht="12.75" customHeight="1" x14ac:dyDescent="0.2">
      <c r="AD7296" s="63">
        <v>36857</v>
      </c>
      <c r="AE7296" s="64">
        <v>36861</v>
      </c>
      <c r="AF7296" s="68" t="s">
        <v>5023</v>
      </c>
      <c r="AG7296" s="66" t="s">
        <v>5033</v>
      </c>
      <c r="AH7296" s="74">
        <v>6.4349999999999996</v>
      </c>
      <c r="AI7296" s="68" t="s">
        <v>2254</v>
      </c>
      <c r="AJ7296" s="67">
        <v>0</v>
      </c>
      <c r="AK7296" s="69">
        <v>-155000</v>
      </c>
    </row>
    <row r="7297" spans="30:37" ht="12.75" customHeight="1" x14ac:dyDescent="0.2">
      <c r="AD7297" s="63">
        <v>36857</v>
      </c>
      <c r="AE7297" s="64">
        <v>36861</v>
      </c>
      <c r="AF7297" s="68" t="s">
        <v>5023</v>
      </c>
      <c r="AG7297" s="66" t="s">
        <v>5034</v>
      </c>
      <c r="AH7297" s="74">
        <v>6.42</v>
      </c>
      <c r="AI7297" s="68" t="s">
        <v>2254</v>
      </c>
      <c r="AJ7297" s="67">
        <v>0</v>
      </c>
      <c r="AK7297" s="69">
        <v>-310000</v>
      </c>
    </row>
    <row r="7298" spans="30:37" ht="12.75" customHeight="1" x14ac:dyDescent="0.2">
      <c r="AD7298" s="63">
        <v>36857</v>
      </c>
      <c r="AE7298" s="64">
        <v>36861</v>
      </c>
      <c r="AF7298" s="68" t="s">
        <v>5023</v>
      </c>
      <c r="AG7298" s="66" t="s">
        <v>5035</v>
      </c>
      <c r="AH7298" s="74">
        <v>6.3849999999999998</v>
      </c>
      <c r="AI7298" s="68" t="s">
        <v>2254</v>
      </c>
      <c r="AJ7298" s="67">
        <v>0</v>
      </c>
      <c r="AK7298" s="69">
        <v>-155000</v>
      </c>
    </row>
    <row r="7299" spans="30:37" ht="12.75" customHeight="1" x14ac:dyDescent="0.2">
      <c r="AD7299" s="63">
        <v>36857</v>
      </c>
      <c r="AE7299" s="64">
        <v>36861</v>
      </c>
      <c r="AF7299" s="68" t="s">
        <v>5023</v>
      </c>
      <c r="AG7299" s="66" t="s">
        <v>5036</v>
      </c>
      <c r="AH7299" s="74">
        <v>6.3849999999999998</v>
      </c>
      <c r="AI7299" s="68" t="s">
        <v>2254</v>
      </c>
      <c r="AJ7299" s="67">
        <v>0</v>
      </c>
      <c r="AK7299" s="69">
        <v>-465000</v>
      </c>
    </row>
    <row r="7300" spans="30:37" ht="12.75" customHeight="1" x14ac:dyDescent="0.2">
      <c r="AD7300" s="63">
        <v>36857</v>
      </c>
      <c r="AE7300" s="64">
        <v>36861</v>
      </c>
      <c r="AF7300" s="68" t="s">
        <v>5023</v>
      </c>
      <c r="AG7300" s="66" t="s">
        <v>5037</v>
      </c>
      <c r="AH7300" s="74">
        <v>6.3949999999999996</v>
      </c>
      <c r="AI7300" s="68" t="s">
        <v>2254</v>
      </c>
      <c r="AJ7300" s="67">
        <v>0</v>
      </c>
      <c r="AK7300" s="69">
        <v>-155000</v>
      </c>
    </row>
    <row r="7301" spans="30:37" ht="12.75" customHeight="1" x14ac:dyDescent="0.2">
      <c r="AD7301" s="63">
        <v>36857</v>
      </c>
      <c r="AE7301" s="64">
        <v>36861</v>
      </c>
      <c r="AF7301" s="68" t="s">
        <v>5023</v>
      </c>
      <c r="AG7301" s="66" t="s">
        <v>5038</v>
      </c>
      <c r="AH7301" s="74">
        <v>6.36</v>
      </c>
      <c r="AI7301" s="68" t="s">
        <v>2254</v>
      </c>
      <c r="AJ7301" s="67">
        <v>0</v>
      </c>
      <c r="AK7301" s="69">
        <v>-310000</v>
      </c>
    </row>
    <row r="7302" spans="30:37" ht="12.75" customHeight="1" x14ac:dyDescent="0.2">
      <c r="AD7302" s="63">
        <v>36857</v>
      </c>
      <c r="AE7302" s="64">
        <v>36861</v>
      </c>
      <c r="AF7302" s="68" t="s">
        <v>5023</v>
      </c>
      <c r="AG7302" s="66" t="s">
        <v>5039</v>
      </c>
      <c r="AH7302" s="74">
        <v>6.3550000000000004</v>
      </c>
      <c r="AI7302" s="68" t="s">
        <v>2254</v>
      </c>
      <c r="AJ7302" s="67">
        <v>0</v>
      </c>
      <c r="AK7302" s="69">
        <v>155000</v>
      </c>
    </row>
    <row r="7303" spans="30:37" ht="12.75" customHeight="1" x14ac:dyDescent="0.2">
      <c r="AD7303" s="63">
        <v>36857</v>
      </c>
      <c r="AE7303" s="64">
        <v>36861</v>
      </c>
      <c r="AF7303" s="68" t="s">
        <v>5023</v>
      </c>
      <c r="AG7303" s="66" t="s">
        <v>5040</v>
      </c>
      <c r="AH7303" s="74">
        <v>6.36</v>
      </c>
      <c r="AI7303" s="68" t="s">
        <v>2254</v>
      </c>
      <c r="AJ7303" s="67">
        <v>0</v>
      </c>
      <c r="AK7303" s="69">
        <v>465000</v>
      </c>
    </row>
    <row r="7304" spans="30:37" ht="12.75" customHeight="1" x14ac:dyDescent="0.2">
      <c r="AD7304" s="63">
        <v>36857</v>
      </c>
      <c r="AE7304" s="64">
        <v>36861</v>
      </c>
      <c r="AF7304" s="68" t="s">
        <v>5023</v>
      </c>
      <c r="AG7304" s="66" t="s">
        <v>5041</v>
      </c>
      <c r="AH7304" s="74">
        <v>6.38</v>
      </c>
      <c r="AI7304" s="68" t="s">
        <v>2254</v>
      </c>
      <c r="AJ7304" s="67">
        <v>0</v>
      </c>
      <c r="AK7304" s="69">
        <v>465000</v>
      </c>
    </row>
    <row r="7305" spans="30:37" ht="12.75" customHeight="1" x14ac:dyDescent="0.2">
      <c r="AD7305" s="63">
        <v>36857</v>
      </c>
      <c r="AE7305" s="64">
        <v>36861</v>
      </c>
      <c r="AF7305" s="68" t="s">
        <v>5023</v>
      </c>
      <c r="AG7305" s="66" t="s">
        <v>5042</v>
      </c>
      <c r="AH7305" s="74">
        <v>6.3949999999999996</v>
      </c>
      <c r="AI7305" s="68" t="s">
        <v>2254</v>
      </c>
      <c r="AJ7305" s="67">
        <v>0</v>
      </c>
      <c r="AK7305" s="69">
        <v>155000</v>
      </c>
    </row>
    <row r="7306" spans="30:37" ht="12.75" customHeight="1" x14ac:dyDescent="0.2">
      <c r="AD7306" s="63">
        <v>36857</v>
      </c>
      <c r="AE7306" s="64">
        <v>36861</v>
      </c>
      <c r="AF7306" s="68" t="s">
        <v>5023</v>
      </c>
      <c r="AG7306" s="66" t="s">
        <v>5043</v>
      </c>
      <c r="AH7306" s="74">
        <v>6.39</v>
      </c>
      <c r="AI7306" s="68" t="s">
        <v>2254</v>
      </c>
      <c r="AJ7306" s="67">
        <v>0</v>
      </c>
      <c r="AK7306" s="69">
        <v>155000</v>
      </c>
    </row>
    <row r="7307" spans="30:37" ht="12.75" customHeight="1" x14ac:dyDescent="0.2">
      <c r="AD7307" s="63">
        <v>36857</v>
      </c>
      <c r="AE7307" s="64">
        <v>36861</v>
      </c>
      <c r="AF7307" s="68" t="s">
        <v>5023</v>
      </c>
      <c r="AG7307" s="66" t="s">
        <v>5044</v>
      </c>
      <c r="AH7307" s="74">
        <v>6.415</v>
      </c>
      <c r="AI7307" s="68" t="s">
        <v>2254</v>
      </c>
      <c r="AJ7307" s="67">
        <v>0</v>
      </c>
      <c r="AK7307" s="69">
        <v>-465000</v>
      </c>
    </row>
    <row r="7308" spans="30:37" ht="12.75" customHeight="1" x14ac:dyDescent="0.2">
      <c r="AD7308" s="63">
        <v>36857</v>
      </c>
      <c r="AE7308" s="64">
        <v>36861</v>
      </c>
      <c r="AF7308" s="68" t="s">
        <v>5023</v>
      </c>
      <c r="AG7308" s="66" t="s">
        <v>5045</v>
      </c>
      <c r="AH7308" s="74">
        <v>6.39</v>
      </c>
      <c r="AI7308" s="68" t="s">
        <v>2254</v>
      </c>
      <c r="AJ7308" s="67">
        <v>0</v>
      </c>
      <c r="AK7308" s="69">
        <v>-465000</v>
      </c>
    </row>
    <row r="7309" spans="30:37" ht="12.75" customHeight="1" x14ac:dyDescent="0.2">
      <c r="AD7309" s="63">
        <v>36857</v>
      </c>
      <c r="AE7309" s="64">
        <v>36861</v>
      </c>
      <c r="AF7309" s="68" t="s">
        <v>5023</v>
      </c>
      <c r="AG7309" s="66" t="s">
        <v>5046</v>
      </c>
      <c r="AH7309" s="74">
        <v>6.3849999999999998</v>
      </c>
      <c r="AI7309" s="68" t="s">
        <v>2254</v>
      </c>
      <c r="AJ7309" s="67">
        <v>0</v>
      </c>
      <c r="AK7309" s="69">
        <v>-155000</v>
      </c>
    </row>
    <row r="7310" spans="30:37" ht="12.75" customHeight="1" x14ac:dyDescent="0.2">
      <c r="AD7310" s="63">
        <v>36857</v>
      </c>
      <c r="AE7310" s="64">
        <v>36861</v>
      </c>
      <c r="AF7310" s="68" t="s">
        <v>5023</v>
      </c>
      <c r="AG7310" s="66" t="s">
        <v>5047</v>
      </c>
      <c r="AH7310" s="74">
        <v>6.38</v>
      </c>
      <c r="AI7310" s="68" t="s">
        <v>2254</v>
      </c>
      <c r="AJ7310" s="67">
        <v>0</v>
      </c>
      <c r="AK7310" s="69">
        <v>465000</v>
      </c>
    </row>
    <row r="7311" spans="30:37" ht="12.75" customHeight="1" x14ac:dyDescent="0.2">
      <c r="AD7311" s="63">
        <v>36857</v>
      </c>
      <c r="AE7311" s="64">
        <v>36861</v>
      </c>
      <c r="AF7311" s="68" t="s">
        <v>5023</v>
      </c>
      <c r="AG7311" s="66" t="s">
        <v>5048</v>
      </c>
      <c r="AH7311" s="74">
        <v>6.375</v>
      </c>
      <c r="AI7311" s="68" t="s">
        <v>2254</v>
      </c>
      <c r="AJ7311" s="67">
        <v>0</v>
      </c>
      <c r="AK7311" s="69">
        <v>465000</v>
      </c>
    </row>
    <row r="7312" spans="30:37" ht="12.75" customHeight="1" x14ac:dyDescent="0.2">
      <c r="AD7312" s="63">
        <v>36857</v>
      </c>
      <c r="AE7312" s="64">
        <v>36861</v>
      </c>
      <c r="AF7312" s="68" t="s">
        <v>5023</v>
      </c>
      <c r="AG7312" s="66" t="s">
        <v>5049</v>
      </c>
      <c r="AH7312" s="74">
        <v>6.3650000000000002</v>
      </c>
      <c r="AI7312" s="68" t="s">
        <v>2254</v>
      </c>
      <c r="AJ7312" s="67">
        <v>0</v>
      </c>
      <c r="AK7312" s="69">
        <v>465000</v>
      </c>
    </row>
    <row r="7313" spans="30:37" ht="12.75" customHeight="1" x14ac:dyDescent="0.2">
      <c r="AD7313" s="63">
        <v>36857</v>
      </c>
      <c r="AE7313" s="64">
        <v>36861</v>
      </c>
      <c r="AF7313" s="68" t="s">
        <v>5023</v>
      </c>
      <c r="AG7313" s="66" t="s">
        <v>5050</v>
      </c>
      <c r="AH7313" s="74">
        <v>6.3550000000000004</v>
      </c>
      <c r="AI7313" s="68" t="s">
        <v>2254</v>
      </c>
      <c r="AJ7313" s="67">
        <v>0</v>
      </c>
      <c r="AK7313" s="69">
        <v>465000</v>
      </c>
    </row>
    <row r="7314" spans="30:37" ht="12.75" customHeight="1" x14ac:dyDescent="0.2">
      <c r="AD7314" s="63">
        <v>36857</v>
      </c>
      <c r="AE7314" s="64">
        <v>36861</v>
      </c>
      <c r="AF7314" s="68" t="s">
        <v>5023</v>
      </c>
      <c r="AG7314" s="66" t="s">
        <v>5051</v>
      </c>
      <c r="AH7314" s="74">
        <v>6.3650000000000002</v>
      </c>
      <c r="AI7314" s="68" t="s">
        <v>2254</v>
      </c>
      <c r="AJ7314" s="67">
        <v>0</v>
      </c>
      <c r="AK7314" s="69">
        <v>465000</v>
      </c>
    </row>
    <row r="7315" spans="30:37" ht="12.75" customHeight="1" x14ac:dyDescent="0.2">
      <c r="AD7315" s="63">
        <v>36857</v>
      </c>
      <c r="AE7315" s="64">
        <v>36861</v>
      </c>
      <c r="AF7315" s="68" t="s">
        <v>5023</v>
      </c>
      <c r="AG7315" s="66" t="s">
        <v>5052</v>
      </c>
      <c r="AH7315" s="74">
        <v>6.36</v>
      </c>
      <c r="AI7315" s="68" t="s">
        <v>2254</v>
      </c>
      <c r="AJ7315" s="67">
        <v>0</v>
      </c>
      <c r="AK7315" s="69">
        <v>155000</v>
      </c>
    </row>
    <row r="7316" spans="30:37" ht="12.75" customHeight="1" x14ac:dyDescent="0.2">
      <c r="AD7316" s="63">
        <v>36857</v>
      </c>
      <c r="AE7316" s="64">
        <v>36861</v>
      </c>
      <c r="AF7316" s="68" t="s">
        <v>5023</v>
      </c>
      <c r="AG7316" s="66" t="s">
        <v>5053</v>
      </c>
      <c r="AH7316" s="74">
        <v>6.38</v>
      </c>
      <c r="AI7316" s="68" t="s">
        <v>2254</v>
      </c>
      <c r="AJ7316" s="67">
        <v>0</v>
      </c>
      <c r="AK7316" s="69">
        <v>310000</v>
      </c>
    </row>
    <row r="7317" spans="30:37" ht="12.75" customHeight="1" x14ac:dyDescent="0.2">
      <c r="AD7317" s="63">
        <v>36857</v>
      </c>
      <c r="AE7317" s="64">
        <v>36861</v>
      </c>
      <c r="AF7317" s="68" t="s">
        <v>5023</v>
      </c>
      <c r="AG7317" s="66" t="s">
        <v>5054</v>
      </c>
      <c r="AH7317" s="74">
        <v>6.415</v>
      </c>
      <c r="AI7317" s="68" t="s">
        <v>2254</v>
      </c>
      <c r="AJ7317" s="67">
        <v>0</v>
      </c>
      <c r="AK7317" s="69">
        <v>-465000</v>
      </c>
    </row>
    <row r="7318" spans="30:37" ht="12.75" customHeight="1" x14ac:dyDescent="0.2">
      <c r="AD7318" s="63">
        <v>36857</v>
      </c>
      <c r="AE7318" s="64">
        <v>36861</v>
      </c>
      <c r="AF7318" s="68" t="s">
        <v>5023</v>
      </c>
      <c r="AG7318" s="66" t="s">
        <v>5055</v>
      </c>
      <c r="AH7318" s="74">
        <v>6.39</v>
      </c>
      <c r="AI7318" s="68" t="s">
        <v>2254</v>
      </c>
      <c r="AJ7318" s="67">
        <v>0</v>
      </c>
      <c r="AK7318" s="69">
        <v>465000</v>
      </c>
    </row>
    <row r="7319" spans="30:37" ht="12.75" customHeight="1" x14ac:dyDescent="0.2">
      <c r="AD7319" s="63">
        <v>36857</v>
      </c>
      <c r="AE7319" s="64">
        <v>36861</v>
      </c>
      <c r="AF7319" s="68" t="s">
        <v>5023</v>
      </c>
      <c r="AG7319" s="66" t="s">
        <v>5056</v>
      </c>
      <c r="AH7319" s="74">
        <v>6.415</v>
      </c>
      <c r="AI7319" s="68" t="s">
        <v>2254</v>
      </c>
      <c r="AJ7319" s="67">
        <v>0</v>
      </c>
      <c r="AK7319" s="69">
        <v>-465000</v>
      </c>
    </row>
    <row r="7320" spans="30:37" ht="12.75" customHeight="1" x14ac:dyDescent="0.2">
      <c r="AD7320" s="63">
        <v>36857</v>
      </c>
      <c r="AE7320" s="64">
        <v>36861</v>
      </c>
      <c r="AF7320" s="68" t="s">
        <v>5023</v>
      </c>
      <c r="AG7320" s="66" t="s">
        <v>5057</v>
      </c>
      <c r="AH7320" s="74">
        <v>6.3849999999999998</v>
      </c>
      <c r="AI7320" s="68" t="s">
        <v>2254</v>
      </c>
      <c r="AJ7320" s="67">
        <v>0</v>
      </c>
      <c r="AK7320" s="69">
        <v>-465000</v>
      </c>
    </row>
    <row r="7321" spans="30:37" ht="12.75" customHeight="1" x14ac:dyDescent="0.2">
      <c r="AD7321" s="63">
        <v>36857</v>
      </c>
      <c r="AE7321" s="64">
        <v>36861</v>
      </c>
      <c r="AF7321" s="68" t="s">
        <v>5023</v>
      </c>
      <c r="AG7321" s="66" t="s">
        <v>5058</v>
      </c>
      <c r="AH7321" s="74">
        <v>6.3550000000000004</v>
      </c>
      <c r="AI7321" s="68" t="s">
        <v>2254</v>
      </c>
      <c r="AJ7321" s="67">
        <v>0</v>
      </c>
      <c r="AK7321" s="69">
        <v>465000</v>
      </c>
    </row>
    <row r="7322" spans="30:37" ht="12.75" customHeight="1" x14ac:dyDescent="0.2">
      <c r="AD7322" s="63">
        <v>36857</v>
      </c>
      <c r="AE7322" s="64">
        <v>36861</v>
      </c>
      <c r="AF7322" s="68" t="s">
        <v>5023</v>
      </c>
      <c r="AG7322" s="66" t="s">
        <v>5059</v>
      </c>
      <c r="AH7322" s="74">
        <v>6.3449999999999998</v>
      </c>
      <c r="AI7322" s="68" t="s">
        <v>2254</v>
      </c>
      <c r="AJ7322" s="67">
        <v>0</v>
      </c>
      <c r="AK7322" s="69">
        <v>465000</v>
      </c>
    </row>
    <row r="7323" spans="30:37" ht="12.75" customHeight="1" x14ac:dyDescent="0.2">
      <c r="AD7323" s="63">
        <v>36857</v>
      </c>
      <c r="AE7323" s="64">
        <v>36861</v>
      </c>
      <c r="AF7323" s="68" t="s">
        <v>5023</v>
      </c>
      <c r="AG7323" s="66" t="s">
        <v>5060</v>
      </c>
      <c r="AH7323" s="74">
        <v>6.34</v>
      </c>
      <c r="AI7323" s="68" t="s">
        <v>2254</v>
      </c>
      <c r="AJ7323" s="67">
        <v>0</v>
      </c>
      <c r="AK7323" s="69">
        <v>465000</v>
      </c>
    </row>
    <row r="7324" spans="30:37" ht="12.75" customHeight="1" x14ac:dyDescent="0.2">
      <c r="AD7324" s="63">
        <v>36857</v>
      </c>
      <c r="AE7324" s="64">
        <v>36861</v>
      </c>
      <c r="AF7324" s="68" t="s">
        <v>5023</v>
      </c>
      <c r="AG7324" s="66" t="s">
        <v>5061</v>
      </c>
      <c r="AH7324" s="74">
        <v>6.33</v>
      </c>
      <c r="AI7324" s="68" t="s">
        <v>2254</v>
      </c>
      <c r="AJ7324" s="67">
        <v>0</v>
      </c>
      <c r="AK7324" s="69">
        <v>465000</v>
      </c>
    </row>
    <row r="7325" spans="30:37" ht="12.75" customHeight="1" x14ac:dyDescent="0.2">
      <c r="AD7325" s="63">
        <v>36857</v>
      </c>
      <c r="AE7325" s="64">
        <v>36861</v>
      </c>
      <c r="AF7325" s="68" t="s">
        <v>5023</v>
      </c>
      <c r="AG7325" s="66" t="s">
        <v>5062</v>
      </c>
      <c r="AH7325" s="74">
        <v>6.335</v>
      </c>
      <c r="AI7325" s="68" t="s">
        <v>2254</v>
      </c>
      <c r="AJ7325" s="67">
        <v>0</v>
      </c>
      <c r="AK7325" s="69">
        <v>465000</v>
      </c>
    </row>
    <row r="7326" spans="30:37" ht="12.75" customHeight="1" x14ac:dyDescent="0.2">
      <c r="AD7326" s="63">
        <v>36857</v>
      </c>
      <c r="AE7326" s="64">
        <v>36861</v>
      </c>
      <c r="AF7326" s="68" t="s">
        <v>5023</v>
      </c>
      <c r="AG7326" s="66" t="s">
        <v>5063</v>
      </c>
      <c r="AH7326" s="74">
        <v>6.35</v>
      </c>
      <c r="AI7326" s="68" t="s">
        <v>2254</v>
      </c>
      <c r="AJ7326" s="67">
        <v>0</v>
      </c>
      <c r="AK7326" s="69">
        <v>232500</v>
      </c>
    </row>
    <row r="7327" spans="30:37" ht="12.75" customHeight="1" x14ac:dyDescent="0.2">
      <c r="AD7327" s="63">
        <v>36857</v>
      </c>
      <c r="AE7327" s="64">
        <v>36861</v>
      </c>
      <c r="AF7327" s="68" t="s">
        <v>5023</v>
      </c>
      <c r="AG7327" s="66" t="s">
        <v>5064</v>
      </c>
      <c r="AH7327" s="74">
        <v>6.3550000000000004</v>
      </c>
      <c r="AI7327" s="68" t="s">
        <v>2254</v>
      </c>
      <c r="AJ7327" s="67">
        <v>0</v>
      </c>
      <c r="AK7327" s="69">
        <v>465000</v>
      </c>
    </row>
    <row r="7328" spans="30:37" ht="12.75" customHeight="1" x14ac:dyDescent="0.2">
      <c r="AD7328" s="63">
        <v>36857</v>
      </c>
      <c r="AE7328" s="64">
        <v>36861</v>
      </c>
      <c r="AF7328" s="68" t="s">
        <v>5023</v>
      </c>
      <c r="AG7328" s="66" t="s">
        <v>5065</v>
      </c>
      <c r="AH7328" s="74">
        <v>6.125</v>
      </c>
      <c r="AI7328" s="68" t="s">
        <v>2254</v>
      </c>
      <c r="AJ7328" s="67">
        <v>0</v>
      </c>
      <c r="AK7328" s="69">
        <v>155000</v>
      </c>
    </row>
    <row r="7329" spans="30:37" ht="12.75" customHeight="1" x14ac:dyDescent="0.2">
      <c r="AD7329" s="63">
        <v>36857</v>
      </c>
      <c r="AE7329" s="64">
        <v>36861</v>
      </c>
      <c r="AF7329" s="68" t="s">
        <v>5023</v>
      </c>
      <c r="AG7329" s="66" t="s">
        <v>5066</v>
      </c>
      <c r="AH7329" s="74">
        <v>6.32</v>
      </c>
      <c r="AI7329" s="68" t="s">
        <v>2254</v>
      </c>
      <c r="AJ7329" s="67">
        <v>0</v>
      </c>
      <c r="AK7329" s="69">
        <v>155000</v>
      </c>
    </row>
    <row r="7330" spans="30:37" ht="12.75" customHeight="1" x14ac:dyDescent="0.2">
      <c r="AD7330" s="63">
        <v>36857</v>
      </c>
      <c r="AE7330" s="64">
        <v>36861</v>
      </c>
      <c r="AF7330" s="68" t="s">
        <v>5023</v>
      </c>
      <c r="AG7330" s="66" t="s">
        <v>5067</v>
      </c>
      <c r="AH7330" s="74">
        <v>6.28</v>
      </c>
      <c r="AI7330" s="68" t="s">
        <v>2254</v>
      </c>
      <c r="AJ7330" s="67">
        <v>0</v>
      </c>
      <c r="AK7330" s="69">
        <v>-155000</v>
      </c>
    </row>
    <row r="7331" spans="30:37" ht="12.75" customHeight="1" x14ac:dyDescent="0.2">
      <c r="AD7331" s="63">
        <v>36857</v>
      </c>
      <c r="AE7331" s="64">
        <v>36861</v>
      </c>
      <c r="AF7331" s="68" t="s">
        <v>5023</v>
      </c>
      <c r="AG7331" s="66" t="s">
        <v>5068</v>
      </c>
      <c r="AH7331" s="74">
        <v>6.08</v>
      </c>
      <c r="AI7331" s="68" t="s">
        <v>2254</v>
      </c>
      <c r="AJ7331" s="67">
        <v>0</v>
      </c>
      <c r="AK7331" s="69">
        <v>155000</v>
      </c>
    </row>
    <row r="7332" spans="30:37" ht="12.75" customHeight="1" x14ac:dyDescent="0.2">
      <c r="AD7332" s="63">
        <v>36857</v>
      </c>
      <c r="AE7332" s="64">
        <v>36861</v>
      </c>
      <c r="AF7332" s="68" t="s">
        <v>5023</v>
      </c>
      <c r="AG7332" s="66" t="s">
        <v>5069</v>
      </c>
      <c r="AH7332" s="74">
        <v>6.0750000000000002</v>
      </c>
      <c r="AI7332" s="68" t="s">
        <v>2254</v>
      </c>
      <c r="AJ7332" s="67">
        <v>0</v>
      </c>
      <c r="AK7332" s="69">
        <v>155000</v>
      </c>
    </row>
    <row r="7333" spans="30:37" ht="12.75" customHeight="1" x14ac:dyDescent="0.2">
      <c r="AD7333" s="63">
        <v>36858</v>
      </c>
      <c r="AE7333" s="64">
        <v>36861</v>
      </c>
      <c r="AF7333" s="68" t="s">
        <v>2864</v>
      </c>
      <c r="AG7333" s="66" t="s">
        <v>2865</v>
      </c>
      <c r="AH7333" s="74">
        <v>5.96</v>
      </c>
      <c r="AI7333" s="68" t="s">
        <v>2254</v>
      </c>
      <c r="AJ7333" s="67">
        <v>0</v>
      </c>
      <c r="AK7333" s="69">
        <v>-1250000</v>
      </c>
    </row>
    <row r="7334" spans="30:37" ht="12.75" customHeight="1" x14ac:dyDescent="0.2">
      <c r="AD7334" s="63">
        <v>36858</v>
      </c>
      <c r="AE7334" s="64">
        <v>36861</v>
      </c>
      <c r="AF7334" s="68" t="s">
        <v>2864</v>
      </c>
      <c r="AG7334" s="66" t="s">
        <v>2866</v>
      </c>
      <c r="AH7334" s="74">
        <v>5.99</v>
      </c>
      <c r="AI7334" s="68" t="s">
        <v>2254</v>
      </c>
      <c r="AJ7334" s="67">
        <v>0</v>
      </c>
      <c r="AK7334" s="69">
        <v>-620000</v>
      </c>
    </row>
    <row r="7335" spans="30:37" ht="12.75" customHeight="1" x14ac:dyDescent="0.2">
      <c r="AD7335" s="63">
        <v>36858</v>
      </c>
      <c r="AE7335" s="64">
        <v>36861</v>
      </c>
      <c r="AF7335" s="68" t="s">
        <v>2864</v>
      </c>
      <c r="AG7335" s="66" t="s">
        <v>2867</v>
      </c>
      <c r="AH7335" s="74">
        <v>6.05</v>
      </c>
      <c r="AI7335" s="68" t="s">
        <v>2254</v>
      </c>
      <c r="AJ7335" s="67">
        <v>0</v>
      </c>
      <c r="AK7335" s="69">
        <v>-620000</v>
      </c>
    </row>
    <row r="7336" spans="30:37" ht="12.75" customHeight="1" x14ac:dyDescent="0.2">
      <c r="AD7336" s="63">
        <v>36858</v>
      </c>
      <c r="AE7336" s="64">
        <v>36861</v>
      </c>
      <c r="AF7336" s="68" t="s">
        <v>2864</v>
      </c>
      <c r="AG7336" s="66" t="s">
        <v>2868</v>
      </c>
      <c r="AH7336" s="74">
        <v>5.93</v>
      </c>
      <c r="AI7336" s="68" t="s">
        <v>2254</v>
      </c>
      <c r="AJ7336" s="67">
        <v>0</v>
      </c>
      <c r="AK7336" s="69">
        <v>-465000</v>
      </c>
    </row>
    <row r="7337" spans="30:37" ht="12.75" customHeight="1" x14ac:dyDescent="0.2">
      <c r="AD7337" s="63">
        <v>36858</v>
      </c>
      <c r="AE7337" s="64">
        <v>36861</v>
      </c>
      <c r="AF7337" s="68" t="s">
        <v>2864</v>
      </c>
      <c r="AG7337" s="66" t="s">
        <v>2869</v>
      </c>
      <c r="AH7337" s="74">
        <v>6.085</v>
      </c>
      <c r="AI7337" s="68" t="s">
        <v>2254</v>
      </c>
      <c r="AJ7337" s="67">
        <v>0</v>
      </c>
      <c r="AK7337" s="69">
        <v>-465000</v>
      </c>
    </row>
    <row r="7338" spans="30:37" ht="12.75" customHeight="1" x14ac:dyDescent="0.2">
      <c r="AD7338" s="63">
        <v>36858</v>
      </c>
      <c r="AE7338" s="64">
        <v>36861</v>
      </c>
      <c r="AF7338" s="68" t="s">
        <v>2864</v>
      </c>
      <c r="AG7338" s="66" t="s">
        <v>2870</v>
      </c>
      <c r="AH7338" s="74">
        <v>6.085</v>
      </c>
      <c r="AI7338" s="68" t="s">
        <v>2254</v>
      </c>
      <c r="AJ7338" s="67">
        <v>0</v>
      </c>
      <c r="AK7338" s="69">
        <v>-465000</v>
      </c>
    </row>
    <row r="7339" spans="30:37" ht="12.75" customHeight="1" x14ac:dyDescent="0.2">
      <c r="AD7339" s="63">
        <v>36858</v>
      </c>
      <c r="AE7339" s="64">
        <v>36861</v>
      </c>
      <c r="AF7339" s="68" t="s">
        <v>2864</v>
      </c>
      <c r="AG7339" s="66" t="s">
        <v>2871</v>
      </c>
      <c r="AH7339" s="74">
        <v>5.94</v>
      </c>
      <c r="AI7339" s="68" t="s">
        <v>2254</v>
      </c>
      <c r="AJ7339" s="67">
        <v>0</v>
      </c>
      <c r="AK7339" s="69">
        <v>-310000</v>
      </c>
    </row>
    <row r="7340" spans="30:37" ht="12.75" customHeight="1" x14ac:dyDescent="0.2">
      <c r="AD7340" s="63">
        <v>36858</v>
      </c>
      <c r="AE7340" s="64">
        <v>36861</v>
      </c>
      <c r="AF7340" s="68" t="s">
        <v>2864</v>
      </c>
      <c r="AG7340" s="66" t="s">
        <v>2872</v>
      </c>
      <c r="AH7340" s="74">
        <v>5.89</v>
      </c>
      <c r="AI7340" s="68" t="s">
        <v>2254</v>
      </c>
      <c r="AJ7340" s="67">
        <v>0</v>
      </c>
      <c r="AK7340" s="69">
        <v>-155000</v>
      </c>
    </row>
    <row r="7341" spans="30:37" ht="12.75" customHeight="1" x14ac:dyDescent="0.2">
      <c r="AD7341" s="63">
        <v>36858</v>
      </c>
      <c r="AE7341" s="64">
        <v>36861</v>
      </c>
      <c r="AF7341" s="68" t="s">
        <v>2864</v>
      </c>
      <c r="AG7341" s="66" t="s">
        <v>2873</v>
      </c>
      <c r="AH7341" s="74">
        <v>5.81</v>
      </c>
      <c r="AI7341" s="68" t="s">
        <v>2254</v>
      </c>
      <c r="AJ7341" s="67">
        <v>0</v>
      </c>
      <c r="AK7341" s="69">
        <v>155000</v>
      </c>
    </row>
    <row r="7342" spans="30:37" ht="12.75" customHeight="1" x14ac:dyDescent="0.2">
      <c r="AD7342" s="63">
        <v>36858</v>
      </c>
      <c r="AE7342" s="64">
        <v>36861</v>
      </c>
      <c r="AF7342" s="68" t="s">
        <v>2864</v>
      </c>
      <c r="AG7342" s="66" t="s">
        <v>2874</v>
      </c>
      <c r="AH7342" s="74">
        <v>6.01</v>
      </c>
      <c r="AI7342" s="68" t="s">
        <v>2254</v>
      </c>
      <c r="AJ7342" s="67">
        <v>0</v>
      </c>
      <c r="AK7342" s="69">
        <v>310000</v>
      </c>
    </row>
    <row r="7343" spans="30:37" ht="12.75" customHeight="1" x14ac:dyDescent="0.2">
      <c r="AD7343" s="63">
        <v>36858</v>
      </c>
      <c r="AE7343" s="64">
        <v>36861</v>
      </c>
      <c r="AF7343" s="68" t="s">
        <v>2864</v>
      </c>
      <c r="AG7343" s="66" t="s">
        <v>2875</v>
      </c>
      <c r="AH7343" s="74">
        <v>6.0149999999999997</v>
      </c>
      <c r="AI7343" s="68" t="s">
        <v>2254</v>
      </c>
      <c r="AJ7343" s="67">
        <v>0</v>
      </c>
      <c r="AK7343" s="69">
        <v>310000</v>
      </c>
    </row>
    <row r="7344" spans="30:37" ht="12.75" customHeight="1" x14ac:dyDescent="0.2">
      <c r="AD7344" s="63">
        <v>36858</v>
      </c>
      <c r="AE7344" s="64">
        <v>36861</v>
      </c>
      <c r="AF7344" s="68" t="s">
        <v>2864</v>
      </c>
      <c r="AG7344" s="66" t="s">
        <v>2876</v>
      </c>
      <c r="AH7344" s="74">
        <v>6</v>
      </c>
      <c r="AI7344" s="68" t="s">
        <v>2254</v>
      </c>
      <c r="AJ7344" s="67">
        <v>0</v>
      </c>
      <c r="AK7344" s="69">
        <v>465000</v>
      </c>
    </row>
    <row r="7345" spans="30:37" ht="12.75" customHeight="1" x14ac:dyDescent="0.2">
      <c r="AD7345" s="63">
        <v>36858</v>
      </c>
      <c r="AE7345" s="64">
        <v>36861</v>
      </c>
      <c r="AF7345" s="68" t="s">
        <v>2864</v>
      </c>
      <c r="AG7345" s="66" t="s">
        <v>2877</v>
      </c>
      <c r="AH7345" s="74">
        <v>6.01</v>
      </c>
      <c r="AI7345" s="68" t="s">
        <v>2254</v>
      </c>
      <c r="AJ7345" s="67">
        <v>0</v>
      </c>
      <c r="AK7345" s="69">
        <v>465000</v>
      </c>
    </row>
    <row r="7346" spans="30:37" ht="12.75" customHeight="1" x14ac:dyDescent="0.2">
      <c r="AD7346" s="63">
        <v>36858</v>
      </c>
      <c r="AE7346" s="64">
        <v>36861</v>
      </c>
      <c r="AF7346" s="68" t="s">
        <v>2864</v>
      </c>
      <c r="AG7346" s="66" t="s">
        <v>2878</v>
      </c>
      <c r="AH7346" s="74">
        <v>6.0149999999999997</v>
      </c>
      <c r="AI7346" s="68" t="s">
        <v>2254</v>
      </c>
      <c r="AJ7346" s="67">
        <v>0</v>
      </c>
      <c r="AK7346" s="69">
        <v>465000</v>
      </c>
    </row>
    <row r="7347" spans="30:37" ht="12.75" customHeight="1" x14ac:dyDescent="0.2">
      <c r="AD7347" s="63">
        <v>36858</v>
      </c>
      <c r="AE7347" s="64">
        <v>36861</v>
      </c>
      <c r="AF7347" s="68" t="s">
        <v>2864</v>
      </c>
      <c r="AG7347" s="66" t="s">
        <v>2879</v>
      </c>
      <c r="AH7347" s="74">
        <v>6.02</v>
      </c>
      <c r="AI7347" s="68" t="s">
        <v>2254</v>
      </c>
      <c r="AJ7347" s="67">
        <v>0</v>
      </c>
      <c r="AK7347" s="69">
        <v>465000</v>
      </c>
    </row>
    <row r="7348" spans="30:37" ht="12.75" customHeight="1" x14ac:dyDescent="0.2">
      <c r="AD7348" s="63">
        <v>36858</v>
      </c>
      <c r="AE7348" s="64">
        <v>36861</v>
      </c>
      <c r="AF7348" s="68" t="s">
        <v>2864</v>
      </c>
      <c r="AG7348" s="66" t="s">
        <v>2880</v>
      </c>
      <c r="AH7348" s="74">
        <v>6.0250000000000004</v>
      </c>
      <c r="AI7348" s="68" t="s">
        <v>2254</v>
      </c>
      <c r="AJ7348" s="67">
        <v>0</v>
      </c>
      <c r="AK7348" s="69">
        <v>465000</v>
      </c>
    </row>
    <row r="7349" spans="30:37" ht="12.75" customHeight="1" x14ac:dyDescent="0.2">
      <c r="AD7349" s="63">
        <v>36858</v>
      </c>
      <c r="AE7349" s="64">
        <v>36861</v>
      </c>
      <c r="AF7349" s="68" t="s">
        <v>2864</v>
      </c>
      <c r="AG7349" s="66" t="s">
        <v>2881</v>
      </c>
      <c r="AH7349" s="74">
        <v>6.0250000000000004</v>
      </c>
      <c r="AI7349" s="68" t="s">
        <v>2254</v>
      </c>
      <c r="AJ7349" s="67">
        <v>0</v>
      </c>
      <c r="AK7349" s="69">
        <v>465000</v>
      </c>
    </row>
    <row r="7350" spans="30:37" ht="12.75" customHeight="1" x14ac:dyDescent="0.2">
      <c r="AD7350" s="63">
        <v>36858</v>
      </c>
      <c r="AE7350" s="64">
        <v>36861</v>
      </c>
      <c r="AF7350" s="68" t="s">
        <v>2864</v>
      </c>
      <c r="AG7350" s="66" t="s">
        <v>2882</v>
      </c>
      <c r="AH7350" s="74">
        <v>6.08</v>
      </c>
      <c r="AI7350" s="68" t="s">
        <v>2254</v>
      </c>
      <c r="AJ7350" s="67">
        <v>0</v>
      </c>
      <c r="AK7350" s="69">
        <v>1250000</v>
      </c>
    </row>
    <row r="7351" spans="30:37" ht="12.75" customHeight="1" x14ac:dyDescent="0.2">
      <c r="AD7351" s="63">
        <v>36858</v>
      </c>
      <c r="AE7351" s="64">
        <v>36861</v>
      </c>
      <c r="AF7351" s="68" t="s">
        <v>2864</v>
      </c>
      <c r="AG7351" s="66" t="s">
        <v>2883</v>
      </c>
      <c r="AH7351" s="74">
        <v>6.05</v>
      </c>
      <c r="AI7351" s="68" t="s">
        <v>2254</v>
      </c>
      <c r="AJ7351" s="67">
        <v>0</v>
      </c>
      <c r="AK7351" s="69">
        <v>3000000</v>
      </c>
    </row>
    <row r="7352" spans="30:37" ht="11.25" x14ac:dyDescent="0.2">
      <c r="AD7352" s="63">
        <v>36858</v>
      </c>
      <c r="AE7352" s="64">
        <v>36861</v>
      </c>
      <c r="AF7352" s="68" t="s">
        <v>2864</v>
      </c>
      <c r="AG7352" s="66" t="s">
        <v>2884</v>
      </c>
      <c r="AH7352" s="74">
        <v>6</v>
      </c>
      <c r="AI7352" s="68" t="s">
        <v>2254</v>
      </c>
      <c r="AJ7352" s="67">
        <v>0</v>
      </c>
      <c r="AK7352" s="69">
        <v>3100000</v>
      </c>
    </row>
    <row r="7353" spans="30:37" ht="11.25" x14ac:dyDescent="0.2">
      <c r="AK7353" s="69">
        <f>SUM(AK6573:AK7352)</f>
        <v>-19368017</v>
      </c>
    </row>
    <row r="7355" spans="30:37" ht="11.25" x14ac:dyDescent="0.2">
      <c r="AD7355" s="63">
        <v>35312</v>
      </c>
      <c r="AE7355" s="64">
        <v>36892</v>
      </c>
      <c r="AF7355" s="65" t="s">
        <v>5325</v>
      </c>
      <c r="AG7355" s="66" t="s">
        <v>5326</v>
      </c>
      <c r="AH7355" s="67">
        <v>2.0649999999999999</v>
      </c>
      <c r="AI7355" s="68" t="s">
        <v>2245</v>
      </c>
      <c r="AJ7355" s="67">
        <v>0</v>
      </c>
      <c r="AK7355" s="69">
        <v>-5000000</v>
      </c>
    </row>
    <row r="7356" spans="30:37" ht="11.25" x14ac:dyDescent="0.2">
      <c r="AD7356" s="63">
        <v>35495</v>
      </c>
      <c r="AE7356" s="64">
        <v>36892</v>
      </c>
      <c r="AF7356" s="68" t="s">
        <v>4547</v>
      </c>
      <c r="AG7356" s="66" t="s">
        <v>4548</v>
      </c>
      <c r="AH7356" s="67">
        <v>2.1819000000000002</v>
      </c>
      <c r="AI7356" s="68" t="s">
        <v>2280</v>
      </c>
      <c r="AJ7356" s="67">
        <v>0</v>
      </c>
      <c r="AK7356" s="69">
        <v>100000</v>
      </c>
    </row>
    <row r="7357" spans="30:37" ht="11.25" x14ac:dyDescent="0.2">
      <c r="AD7357" s="63">
        <v>35986</v>
      </c>
      <c r="AE7357" s="64">
        <v>36892</v>
      </c>
      <c r="AF7357" s="68" t="s">
        <v>4870</v>
      </c>
      <c r="AG7357" s="66" t="s">
        <v>5334</v>
      </c>
      <c r="AH7357" s="67">
        <v>2.5920000000000001</v>
      </c>
      <c r="AI7357" s="68" t="s">
        <v>2280</v>
      </c>
      <c r="AJ7357" s="67">
        <v>0</v>
      </c>
      <c r="AK7357" s="69">
        <v>-2750000</v>
      </c>
    </row>
    <row r="7358" spans="30:37" ht="11.25" x14ac:dyDescent="0.2">
      <c r="AD7358" s="63">
        <v>35990</v>
      </c>
      <c r="AE7358" s="64">
        <v>36892</v>
      </c>
      <c r="AF7358" s="68" t="s">
        <v>4913</v>
      </c>
      <c r="AG7358" s="66" t="s">
        <v>4915</v>
      </c>
      <c r="AH7358" s="67">
        <v>2.577</v>
      </c>
      <c r="AI7358" s="68" t="s">
        <v>2280</v>
      </c>
      <c r="AJ7358" s="67">
        <v>0</v>
      </c>
      <c r="AK7358" s="69">
        <v>-6080000</v>
      </c>
    </row>
    <row r="7359" spans="30:37" ht="11.25" x14ac:dyDescent="0.2">
      <c r="AD7359" s="63">
        <v>35991</v>
      </c>
      <c r="AE7359" s="64">
        <v>36892</v>
      </c>
      <c r="AF7359" s="68" t="s">
        <v>5335</v>
      </c>
      <c r="AG7359" s="66" t="s">
        <v>5336</v>
      </c>
      <c r="AH7359" s="67">
        <v>2.5870000000000002</v>
      </c>
      <c r="AI7359" s="68" t="s">
        <v>2280</v>
      </c>
      <c r="AJ7359" s="67">
        <v>0</v>
      </c>
      <c r="AK7359" s="69">
        <v>-5000000</v>
      </c>
    </row>
    <row r="7360" spans="30:37" ht="11.25" x14ac:dyDescent="0.2">
      <c r="AD7360" s="63">
        <v>35998</v>
      </c>
      <c r="AE7360" s="64">
        <v>36892</v>
      </c>
      <c r="AF7360" s="68" t="s">
        <v>5013</v>
      </c>
      <c r="AG7360" s="66" t="s">
        <v>5014</v>
      </c>
      <c r="AH7360" s="67">
        <v>2.597</v>
      </c>
      <c r="AI7360" s="68" t="s">
        <v>2280</v>
      </c>
      <c r="AJ7360" s="67">
        <v>0</v>
      </c>
      <c r="AK7360" s="69">
        <v>-1000000</v>
      </c>
    </row>
    <row r="7361" spans="30:37" ht="11.25" x14ac:dyDescent="0.2">
      <c r="AD7361" s="63">
        <v>36006</v>
      </c>
      <c r="AE7361" s="64">
        <v>36892</v>
      </c>
      <c r="AF7361" s="68" t="s">
        <v>5337</v>
      </c>
      <c r="AG7361" s="66" t="s">
        <v>5338</v>
      </c>
      <c r="AH7361" s="67">
        <v>2.609</v>
      </c>
      <c r="AI7361" s="68" t="s">
        <v>2280</v>
      </c>
      <c r="AJ7361" s="67">
        <v>0</v>
      </c>
      <c r="AK7361" s="69">
        <v>-10000000</v>
      </c>
    </row>
    <row r="7362" spans="30:37" ht="11.25" x14ac:dyDescent="0.2">
      <c r="AD7362" s="63">
        <v>36026</v>
      </c>
      <c r="AE7362" s="64">
        <v>36892</v>
      </c>
      <c r="AF7362" s="68" t="s">
        <v>5339</v>
      </c>
      <c r="AG7362" s="66" t="s">
        <v>5340</v>
      </c>
      <c r="AH7362" s="67">
        <v>2.569</v>
      </c>
      <c r="AI7362" s="68" t="s">
        <v>2280</v>
      </c>
      <c r="AJ7362" s="67">
        <v>0</v>
      </c>
      <c r="AK7362" s="69">
        <v>-2000000</v>
      </c>
    </row>
    <row r="7363" spans="30:37" ht="11.25" x14ac:dyDescent="0.2">
      <c r="AD7363" s="63">
        <v>36294</v>
      </c>
      <c r="AE7363" s="64">
        <v>36892</v>
      </c>
      <c r="AF7363" s="68" t="s">
        <v>5552</v>
      </c>
      <c r="AG7363" s="66" t="s">
        <v>5553</v>
      </c>
      <c r="AH7363" s="67">
        <v>2.7029999999999998</v>
      </c>
      <c r="AI7363" s="68" t="s">
        <v>2280</v>
      </c>
      <c r="AJ7363" s="67">
        <v>0</v>
      </c>
      <c r="AK7363" s="69">
        <v>2540000</v>
      </c>
    </row>
    <row r="7364" spans="30:37" ht="11.25" x14ac:dyDescent="0.2">
      <c r="AD7364" s="63">
        <v>36326</v>
      </c>
      <c r="AE7364" s="64">
        <v>36892</v>
      </c>
      <c r="AF7364" s="68" t="s">
        <v>5631</v>
      </c>
      <c r="AG7364" s="66" t="s">
        <v>5632</v>
      </c>
      <c r="AH7364" s="67">
        <v>2.7320000000000002</v>
      </c>
      <c r="AI7364" s="68" t="s">
        <v>2254</v>
      </c>
      <c r="AJ7364" s="67">
        <v>0</v>
      </c>
      <c r="AK7364" s="69">
        <v>2300000</v>
      </c>
    </row>
    <row r="7365" spans="30:37" ht="11.25" x14ac:dyDescent="0.2">
      <c r="AD7365" s="63">
        <v>36334</v>
      </c>
      <c r="AE7365" s="64">
        <v>36892</v>
      </c>
      <c r="AF7365" s="68" t="s">
        <v>5633</v>
      </c>
      <c r="AG7365" s="66" t="s">
        <v>40</v>
      </c>
      <c r="AH7365" s="67">
        <v>2.6850000000000001</v>
      </c>
      <c r="AI7365" s="68" t="s">
        <v>2254</v>
      </c>
      <c r="AJ7365" s="67">
        <v>0</v>
      </c>
      <c r="AK7365" s="69">
        <v>300000</v>
      </c>
    </row>
    <row r="7366" spans="30:37" ht="11.25" x14ac:dyDescent="0.2">
      <c r="AD7366" s="63">
        <v>36405</v>
      </c>
      <c r="AE7366" s="64">
        <v>36892</v>
      </c>
      <c r="AF7366" s="68" t="s">
        <v>124</v>
      </c>
      <c r="AG7366" s="66" t="s">
        <v>126</v>
      </c>
      <c r="AH7366" s="67">
        <v>2.7949999999999999</v>
      </c>
      <c r="AI7366" s="68" t="s">
        <v>2254</v>
      </c>
      <c r="AJ7366" s="67">
        <v>0</v>
      </c>
      <c r="AK7366" s="69">
        <v>-750000</v>
      </c>
    </row>
    <row r="7367" spans="30:37" ht="11.25" x14ac:dyDescent="0.2">
      <c r="AD7367" s="63">
        <v>36452</v>
      </c>
      <c r="AE7367" s="64">
        <v>36892</v>
      </c>
      <c r="AF7367" s="68" t="s">
        <v>326</v>
      </c>
      <c r="AG7367" s="66" t="s">
        <v>327</v>
      </c>
      <c r="AH7367" s="67">
        <v>2.9249999999999998</v>
      </c>
      <c r="AI7367" s="68" t="s">
        <v>2254</v>
      </c>
      <c r="AJ7367" s="67">
        <v>0</v>
      </c>
      <c r="AK7367" s="69">
        <v>1080000</v>
      </c>
    </row>
    <row r="7368" spans="30:37" ht="11.25" x14ac:dyDescent="0.2">
      <c r="AD7368" s="63">
        <v>36480</v>
      </c>
      <c r="AE7368" s="64">
        <v>36892</v>
      </c>
      <c r="AF7368" s="68" t="s">
        <v>379</v>
      </c>
      <c r="AG7368" s="66" t="s">
        <v>380</v>
      </c>
      <c r="AH7368" s="67">
        <v>2.843</v>
      </c>
      <c r="AI7368" s="68" t="s">
        <v>2254</v>
      </c>
      <c r="AJ7368" s="67">
        <v>0</v>
      </c>
      <c r="AK7368" s="69">
        <v>2500000</v>
      </c>
    </row>
    <row r="7369" spans="30:37" ht="11.25" x14ac:dyDescent="0.2">
      <c r="AD7369" s="63">
        <v>36501</v>
      </c>
      <c r="AE7369" s="64">
        <v>36892</v>
      </c>
      <c r="AF7369" s="68" t="s">
        <v>408</v>
      </c>
      <c r="AG7369" s="66"/>
      <c r="AH7369" s="67">
        <v>2.7290000000000001</v>
      </c>
      <c r="AI7369" s="68" t="s">
        <v>2254</v>
      </c>
      <c r="AJ7369" s="67">
        <v>0</v>
      </c>
      <c r="AK7369" s="69">
        <v>19000</v>
      </c>
    </row>
    <row r="7370" spans="30:37" ht="11.25" x14ac:dyDescent="0.2">
      <c r="AD7370" s="63">
        <v>36557</v>
      </c>
      <c r="AE7370" s="64">
        <v>36892</v>
      </c>
      <c r="AF7370" s="68" t="s">
        <v>521</v>
      </c>
      <c r="AG7370" s="66" t="s">
        <v>523</v>
      </c>
      <c r="AH7370" s="67">
        <v>2.855</v>
      </c>
      <c r="AI7370" s="68" t="s">
        <v>2254</v>
      </c>
      <c r="AJ7370" s="67">
        <v>0</v>
      </c>
      <c r="AK7370" s="69">
        <v>1000000</v>
      </c>
    </row>
    <row r="7371" spans="30:37" ht="11.25" x14ac:dyDescent="0.2">
      <c r="AD7371" s="63">
        <v>36574</v>
      </c>
      <c r="AE7371" s="64">
        <v>36892</v>
      </c>
      <c r="AF7371" s="68" t="s">
        <v>556</v>
      </c>
      <c r="AG7371" s="66"/>
      <c r="AH7371" s="67">
        <v>3.0129999999999999</v>
      </c>
      <c r="AI7371" s="68" t="s">
        <v>2254</v>
      </c>
      <c r="AJ7371" s="67">
        <v>0</v>
      </c>
      <c r="AK7371" s="69">
        <v>-1050000</v>
      </c>
    </row>
    <row r="7372" spans="30:37" ht="11.25" x14ac:dyDescent="0.2">
      <c r="AD7372" s="63">
        <v>36585</v>
      </c>
      <c r="AE7372" s="64">
        <v>36892</v>
      </c>
      <c r="AF7372" s="68" t="s">
        <v>657</v>
      </c>
      <c r="AG7372" s="66" t="s">
        <v>669</v>
      </c>
      <c r="AH7372" s="67">
        <v>3.07</v>
      </c>
      <c r="AI7372" s="68" t="s">
        <v>2254</v>
      </c>
      <c r="AJ7372" s="67">
        <v>0</v>
      </c>
      <c r="AK7372" s="69">
        <v>4000000</v>
      </c>
    </row>
    <row r="7373" spans="30:37" ht="11.25" x14ac:dyDescent="0.2">
      <c r="AD7373" s="63">
        <v>36613</v>
      </c>
      <c r="AE7373" s="64">
        <v>36892</v>
      </c>
      <c r="AF7373" s="68" t="s">
        <v>778</v>
      </c>
      <c r="AG7373" s="66" t="s">
        <v>786</v>
      </c>
      <c r="AH7373" s="67">
        <v>3.2050000000000001</v>
      </c>
      <c r="AI7373" s="68" t="s">
        <v>2254</v>
      </c>
      <c r="AJ7373" s="67">
        <v>0</v>
      </c>
      <c r="AK7373" s="69">
        <v>-516667</v>
      </c>
    </row>
    <row r="7374" spans="30:37" ht="11.25" x14ac:dyDescent="0.2">
      <c r="AD7374" s="63">
        <v>36614</v>
      </c>
      <c r="AE7374" s="64">
        <v>36892</v>
      </c>
      <c r="AF7374" s="68" t="s">
        <v>776</v>
      </c>
      <c r="AG7374" s="66" t="s">
        <v>777</v>
      </c>
      <c r="AH7374" s="67">
        <v>3.085</v>
      </c>
      <c r="AI7374" s="68" t="s">
        <v>2254</v>
      </c>
      <c r="AJ7374" s="67">
        <v>0</v>
      </c>
      <c r="AK7374" s="69">
        <v>750000</v>
      </c>
    </row>
    <row r="7375" spans="30:37" ht="11.25" x14ac:dyDescent="0.2">
      <c r="AD7375" s="63">
        <v>36649</v>
      </c>
      <c r="AE7375" s="64">
        <v>36892</v>
      </c>
      <c r="AF7375" s="68" t="s">
        <v>886</v>
      </c>
      <c r="AG7375" s="66" t="s">
        <v>894</v>
      </c>
      <c r="AH7375" s="67">
        <v>3.3325</v>
      </c>
      <c r="AI7375" s="68" t="s">
        <v>2254</v>
      </c>
      <c r="AJ7375" s="67">
        <v>0</v>
      </c>
      <c r="AK7375" s="69">
        <v>-155000</v>
      </c>
    </row>
    <row r="7376" spans="30:37" ht="11.25" x14ac:dyDescent="0.2">
      <c r="AD7376" s="63">
        <v>36654</v>
      </c>
      <c r="AE7376" s="64">
        <v>36892</v>
      </c>
      <c r="AF7376" s="68" t="s">
        <v>918</v>
      </c>
      <c r="AG7376" s="66" t="s">
        <v>1030</v>
      </c>
      <c r="AH7376" s="67">
        <v>3.335</v>
      </c>
      <c r="AI7376" s="68" t="s">
        <v>2254</v>
      </c>
      <c r="AJ7376" s="67">
        <v>0</v>
      </c>
      <c r="AK7376" s="69">
        <v>-1500000</v>
      </c>
    </row>
    <row r="7377" spans="30:37" ht="11.25" x14ac:dyDescent="0.2">
      <c r="AD7377" s="63">
        <v>36654</v>
      </c>
      <c r="AE7377" s="64">
        <v>36892</v>
      </c>
      <c r="AF7377" s="68" t="s">
        <v>918</v>
      </c>
      <c r="AG7377" s="66"/>
      <c r="AH7377" s="67">
        <v>3.35</v>
      </c>
      <c r="AI7377" s="68" t="s">
        <v>2254</v>
      </c>
      <c r="AJ7377" s="67">
        <v>0</v>
      </c>
      <c r="AK7377" s="69">
        <v>750000</v>
      </c>
    </row>
    <row r="7378" spans="30:37" ht="11.25" x14ac:dyDescent="0.2">
      <c r="AD7378" s="63">
        <v>36657</v>
      </c>
      <c r="AE7378" s="64">
        <v>36892</v>
      </c>
      <c r="AF7378" s="68" t="s">
        <v>1047</v>
      </c>
      <c r="AG7378" s="66"/>
      <c r="AH7378" s="67">
        <v>3.56</v>
      </c>
      <c r="AI7378" s="68" t="s">
        <v>2254</v>
      </c>
      <c r="AJ7378" s="67">
        <v>0</v>
      </c>
      <c r="AK7378" s="69">
        <v>-750000</v>
      </c>
    </row>
    <row r="7379" spans="30:37" ht="11.25" x14ac:dyDescent="0.2">
      <c r="AD7379" s="63">
        <v>36658</v>
      </c>
      <c r="AE7379" s="64">
        <v>36892</v>
      </c>
      <c r="AF7379" s="68" t="s">
        <v>1061</v>
      </c>
      <c r="AG7379" s="66" t="s">
        <v>1062</v>
      </c>
      <c r="AH7379" s="67">
        <v>3.4849999999999999</v>
      </c>
      <c r="AI7379" s="68" t="s">
        <v>2254</v>
      </c>
      <c r="AJ7379" s="67">
        <v>0</v>
      </c>
      <c r="AK7379" s="69">
        <v>155000</v>
      </c>
    </row>
    <row r="7380" spans="30:37" ht="11.25" x14ac:dyDescent="0.2">
      <c r="AD7380" s="63">
        <v>36658</v>
      </c>
      <c r="AE7380" s="64">
        <v>36892</v>
      </c>
      <c r="AF7380" s="68" t="s">
        <v>1061</v>
      </c>
      <c r="AG7380" s="66" t="s">
        <v>1063</v>
      </c>
      <c r="AH7380" s="67">
        <v>3.5950000000000002</v>
      </c>
      <c r="AI7380" s="68" t="s">
        <v>2254</v>
      </c>
      <c r="AJ7380" s="67">
        <v>0</v>
      </c>
      <c r="AK7380" s="69">
        <v>1000000</v>
      </c>
    </row>
    <row r="7381" spans="30:37" ht="11.25" x14ac:dyDescent="0.2">
      <c r="AD7381" s="63">
        <v>36663</v>
      </c>
      <c r="AE7381" s="64">
        <v>36892</v>
      </c>
      <c r="AF7381" s="68" t="s">
        <v>1083</v>
      </c>
      <c r="AG7381" s="66" t="s">
        <v>1092</v>
      </c>
      <c r="AH7381" s="67">
        <v>3.6324999999999998</v>
      </c>
      <c r="AI7381" s="68" t="s">
        <v>2254</v>
      </c>
      <c r="AJ7381" s="67">
        <v>0</v>
      </c>
      <c r="AK7381" s="69">
        <v>155000</v>
      </c>
    </row>
    <row r="7382" spans="30:37" ht="11.25" x14ac:dyDescent="0.2">
      <c r="AD7382" s="63">
        <v>36664</v>
      </c>
      <c r="AE7382" s="64">
        <v>36892</v>
      </c>
      <c r="AF7382" s="68" t="s">
        <v>1093</v>
      </c>
      <c r="AG7382" s="66" t="s">
        <v>1097</v>
      </c>
      <c r="AH7382" s="67">
        <v>3.83</v>
      </c>
      <c r="AI7382" s="68" t="s">
        <v>2254</v>
      </c>
      <c r="AJ7382" s="67">
        <v>0</v>
      </c>
      <c r="AK7382" s="69">
        <v>155000</v>
      </c>
    </row>
    <row r="7383" spans="30:37" ht="11.25" x14ac:dyDescent="0.2">
      <c r="AD7383" s="63">
        <v>36664</v>
      </c>
      <c r="AE7383" s="64">
        <v>36892</v>
      </c>
      <c r="AF7383" s="68" t="s">
        <v>1093</v>
      </c>
      <c r="AG7383" s="66" t="s">
        <v>1099</v>
      </c>
      <c r="AH7383" s="67">
        <v>3.8325</v>
      </c>
      <c r="AI7383" s="68" t="s">
        <v>2254</v>
      </c>
      <c r="AJ7383" s="67">
        <v>0</v>
      </c>
      <c r="AK7383" s="69">
        <v>155000</v>
      </c>
    </row>
    <row r="7384" spans="30:37" ht="11.25" x14ac:dyDescent="0.2">
      <c r="AD7384" s="63">
        <v>36664</v>
      </c>
      <c r="AE7384" s="64">
        <v>36892</v>
      </c>
      <c r="AF7384" s="68" t="s">
        <v>1093</v>
      </c>
      <c r="AG7384" s="66" t="s">
        <v>1100</v>
      </c>
      <c r="AH7384" s="67">
        <v>3.8</v>
      </c>
      <c r="AI7384" s="68" t="s">
        <v>2254</v>
      </c>
      <c r="AJ7384" s="67">
        <v>0</v>
      </c>
      <c r="AK7384" s="69">
        <v>155000</v>
      </c>
    </row>
    <row r="7385" spans="30:37" ht="11.25" x14ac:dyDescent="0.2">
      <c r="AD7385" s="63">
        <v>36664</v>
      </c>
      <c r="AE7385" s="64">
        <v>36892</v>
      </c>
      <c r="AF7385" s="68" t="s">
        <v>1093</v>
      </c>
      <c r="AG7385" s="66" t="s">
        <v>1101</v>
      </c>
      <c r="AH7385" s="67">
        <v>3.8</v>
      </c>
      <c r="AI7385" s="68" t="s">
        <v>2254</v>
      </c>
      <c r="AJ7385" s="67">
        <v>0</v>
      </c>
      <c r="AK7385" s="69">
        <v>155000</v>
      </c>
    </row>
    <row r="7386" spans="30:37" ht="11.25" x14ac:dyDescent="0.2">
      <c r="AD7386" s="63">
        <v>36664</v>
      </c>
      <c r="AE7386" s="64">
        <v>36892</v>
      </c>
      <c r="AF7386" s="68" t="s">
        <v>1093</v>
      </c>
      <c r="AG7386" s="66" t="s">
        <v>1096</v>
      </c>
      <c r="AH7386" s="67">
        <v>3.96</v>
      </c>
      <c r="AI7386" s="68" t="s">
        <v>2254</v>
      </c>
      <c r="AJ7386" s="67">
        <v>0</v>
      </c>
      <c r="AK7386" s="69">
        <v>-750000</v>
      </c>
    </row>
    <row r="7387" spans="30:37" ht="11.25" x14ac:dyDescent="0.2">
      <c r="AD7387" s="63">
        <v>36665</v>
      </c>
      <c r="AE7387" s="64">
        <v>36892</v>
      </c>
      <c r="AF7387" s="68" t="s">
        <v>1102</v>
      </c>
      <c r="AG7387" s="66" t="s">
        <v>1103</v>
      </c>
      <c r="AH7387" s="67">
        <v>3.8574999999999999</v>
      </c>
      <c r="AI7387" s="68" t="s">
        <v>2254</v>
      </c>
      <c r="AJ7387" s="67">
        <v>0</v>
      </c>
      <c r="AK7387" s="69">
        <v>155000</v>
      </c>
    </row>
    <row r="7388" spans="30:37" ht="11.25" x14ac:dyDescent="0.2">
      <c r="AD7388" s="63">
        <v>36665</v>
      </c>
      <c r="AE7388" s="64">
        <v>36892</v>
      </c>
      <c r="AF7388" s="68" t="s">
        <v>1102</v>
      </c>
      <c r="AG7388" s="66" t="s">
        <v>1104</v>
      </c>
      <c r="AH7388" s="67">
        <v>3.8574999999999999</v>
      </c>
      <c r="AI7388" s="68" t="s">
        <v>2254</v>
      </c>
      <c r="AJ7388" s="67">
        <v>0</v>
      </c>
      <c r="AK7388" s="69">
        <v>155000</v>
      </c>
    </row>
    <row r="7389" spans="30:37" ht="11.25" x14ac:dyDescent="0.2">
      <c r="AD7389" s="63">
        <v>36665</v>
      </c>
      <c r="AE7389" s="64">
        <v>36892</v>
      </c>
      <c r="AF7389" s="68" t="s">
        <v>1102</v>
      </c>
      <c r="AG7389" s="66" t="s">
        <v>1105</v>
      </c>
      <c r="AH7389" s="67">
        <v>3.8475000000000001</v>
      </c>
      <c r="AI7389" s="68" t="s">
        <v>2254</v>
      </c>
      <c r="AJ7389" s="67">
        <v>0</v>
      </c>
      <c r="AK7389" s="69">
        <v>155000</v>
      </c>
    </row>
    <row r="7390" spans="30:37" ht="11.25" x14ac:dyDescent="0.2">
      <c r="AD7390" s="63">
        <v>36665</v>
      </c>
      <c r="AE7390" s="64">
        <v>36892</v>
      </c>
      <c r="AF7390" s="68" t="s">
        <v>1102</v>
      </c>
      <c r="AG7390" s="66" t="s">
        <v>1106</v>
      </c>
      <c r="AH7390" s="67">
        <v>3.8475000000000001</v>
      </c>
      <c r="AI7390" s="68" t="s">
        <v>2254</v>
      </c>
      <c r="AJ7390" s="67">
        <v>0</v>
      </c>
      <c r="AK7390" s="69">
        <v>155000</v>
      </c>
    </row>
    <row r="7391" spans="30:37" ht="11.25" x14ac:dyDescent="0.2">
      <c r="AD7391" s="63">
        <v>36668</v>
      </c>
      <c r="AE7391" s="64">
        <v>36892</v>
      </c>
      <c r="AF7391" s="68" t="s">
        <v>1107</v>
      </c>
      <c r="AG7391" s="66" t="s">
        <v>1109</v>
      </c>
      <c r="AH7391" s="67">
        <v>3.8475000000000001</v>
      </c>
      <c r="AI7391" s="68" t="s">
        <v>2254</v>
      </c>
      <c r="AJ7391" s="67">
        <v>0</v>
      </c>
      <c r="AK7391" s="69">
        <v>155000</v>
      </c>
    </row>
    <row r="7392" spans="30:37" ht="11.25" x14ac:dyDescent="0.2">
      <c r="AD7392" s="63">
        <v>36668</v>
      </c>
      <c r="AE7392" s="64">
        <v>36892</v>
      </c>
      <c r="AF7392" s="68" t="s">
        <v>1107</v>
      </c>
      <c r="AG7392" s="66" t="s">
        <v>1110</v>
      </c>
      <c r="AH7392" s="67">
        <v>3.8475000000000001</v>
      </c>
      <c r="AI7392" s="68" t="s">
        <v>2254</v>
      </c>
      <c r="AJ7392" s="67">
        <v>0</v>
      </c>
      <c r="AK7392" s="69">
        <v>155000</v>
      </c>
    </row>
    <row r="7393" spans="30:37" ht="11.25" x14ac:dyDescent="0.2">
      <c r="AD7393" s="63">
        <v>36668</v>
      </c>
      <c r="AE7393" s="64">
        <v>36892</v>
      </c>
      <c r="AF7393" s="68" t="s">
        <v>1107</v>
      </c>
      <c r="AG7393" s="66" t="s">
        <v>1111</v>
      </c>
      <c r="AH7393" s="67">
        <v>3.8475000000000001</v>
      </c>
      <c r="AI7393" s="68" t="s">
        <v>2254</v>
      </c>
      <c r="AJ7393" s="67">
        <v>0</v>
      </c>
      <c r="AK7393" s="69">
        <v>155000</v>
      </c>
    </row>
    <row r="7394" spans="30:37" ht="11.25" x14ac:dyDescent="0.2">
      <c r="AD7394" s="63">
        <v>36668</v>
      </c>
      <c r="AE7394" s="64">
        <v>36892</v>
      </c>
      <c r="AF7394" s="68" t="s">
        <v>1107</v>
      </c>
      <c r="AG7394" s="66" t="s">
        <v>1112</v>
      </c>
      <c r="AH7394" s="67">
        <v>3.8475000000000001</v>
      </c>
      <c r="AI7394" s="68" t="s">
        <v>2254</v>
      </c>
      <c r="AJ7394" s="67">
        <v>0</v>
      </c>
      <c r="AK7394" s="69">
        <v>155000</v>
      </c>
    </row>
    <row r="7395" spans="30:37" ht="11.25" x14ac:dyDescent="0.2">
      <c r="AD7395" s="63">
        <v>36669</v>
      </c>
      <c r="AE7395" s="64">
        <v>36892</v>
      </c>
      <c r="AF7395" s="68" t="s">
        <v>1115</v>
      </c>
      <c r="AG7395" s="66" t="s">
        <v>1331</v>
      </c>
      <c r="AH7395" s="67">
        <v>3.8875000000000002</v>
      </c>
      <c r="AI7395" s="68" t="s">
        <v>2254</v>
      </c>
      <c r="AJ7395" s="67">
        <v>0</v>
      </c>
      <c r="AK7395" s="69">
        <v>-155000</v>
      </c>
    </row>
    <row r="7396" spans="30:37" ht="11.25" x14ac:dyDescent="0.2">
      <c r="AD7396" s="63">
        <v>36671</v>
      </c>
      <c r="AE7396" s="64">
        <v>36892</v>
      </c>
      <c r="AF7396" s="68" t="s">
        <v>1338</v>
      </c>
      <c r="AG7396" s="66" t="s">
        <v>1378</v>
      </c>
      <c r="AH7396" s="67">
        <v>4.38</v>
      </c>
      <c r="AI7396" s="68" t="s">
        <v>2254</v>
      </c>
      <c r="AJ7396" s="67">
        <v>0</v>
      </c>
      <c r="AK7396" s="69">
        <v>-1500000</v>
      </c>
    </row>
    <row r="7397" spans="30:37" ht="11.25" x14ac:dyDescent="0.2">
      <c r="AD7397" s="63">
        <v>36676</v>
      </c>
      <c r="AE7397" s="64">
        <v>36892</v>
      </c>
      <c r="AF7397" s="68" t="s">
        <v>1342</v>
      </c>
      <c r="AG7397" s="66" t="s">
        <v>1343</v>
      </c>
      <c r="AH7397" s="67">
        <v>4.5410000000000004</v>
      </c>
      <c r="AI7397" s="68" t="s">
        <v>2254</v>
      </c>
      <c r="AJ7397" s="67">
        <v>0</v>
      </c>
      <c r="AK7397" s="69">
        <v>46740</v>
      </c>
    </row>
    <row r="7398" spans="30:37" ht="11.25" x14ac:dyDescent="0.2">
      <c r="AD7398" s="63">
        <v>36684</v>
      </c>
      <c r="AE7398" s="64">
        <v>36892</v>
      </c>
      <c r="AF7398" s="68" t="s">
        <v>1444</v>
      </c>
      <c r="AG7398" s="66" t="s">
        <v>1466</v>
      </c>
      <c r="AH7398" s="67">
        <v>4.26</v>
      </c>
      <c r="AI7398" s="68" t="s">
        <v>2254</v>
      </c>
      <c r="AJ7398" s="67">
        <v>0</v>
      </c>
      <c r="AK7398" s="69">
        <v>750000</v>
      </c>
    </row>
    <row r="7399" spans="30:37" ht="11.25" x14ac:dyDescent="0.2">
      <c r="AD7399" s="63">
        <v>36684</v>
      </c>
      <c r="AE7399" s="64">
        <v>36892</v>
      </c>
      <c r="AF7399" s="68" t="s">
        <v>1444</v>
      </c>
      <c r="AG7399" s="66" t="s">
        <v>1467</v>
      </c>
      <c r="AH7399" s="67">
        <v>4.25</v>
      </c>
      <c r="AI7399" s="68" t="s">
        <v>2254</v>
      </c>
      <c r="AJ7399" s="67">
        <v>0</v>
      </c>
      <c r="AK7399" s="69">
        <v>-1000000</v>
      </c>
    </row>
    <row r="7400" spans="30:37" ht="11.25" x14ac:dyDescent="0.2">
      <c r="AD7400" s="63">
        <v>36689</v>
      </c>
      <c r="AE7400" s="64">
        <v>36892</v>
      </c>
      <c r="AF7400" s="68" t="s">
        <v>1676</v>
      </c>
      <c r="AG7400" s="66" t="s">
        <v>1677</v>
      </c>
      <c r="AH7400" s="67">
        <v>4.28</v>
      </c>
      <c r="AI7400" s="68" t="s">
        <v>2254</v>
      </c>
      <c r="AJ7400" s="67">
        <v>0</v>
      </c>
      <c r="AK7400" s="69">
        <v>2000000</v>
      </c>
    </row>
    <row r="7401" spans="30:37" ht="11.25" x14ac:dyDescent="0.2">
      <c r="AD7401" s="63">
        <v>36691</v>
      </c>
      <c r="AE7401" s="64">
        <v>36892</v>
      </c>
      <c r="AF7401" s="68" t="s">
        <v>1735</v>
      </c>
      <c r="AG7401" s="66" t="s">
        <v>1792</v>
      </c>
      <c r="AH7401" s="67">
        <v>4.32</v>
      </c>
      <c r="AI7401" s="68" t="s">
        <v>2254</v>
      </c>
      <c r="AJ7401" s="67">
        <v>0</v>
      </c>
      <c r="AK7401" s="69">
        <v>-1200000</v>
      </c>
    </row>
    <row r="7402" spans="30:37" ht="11.25" x14ac:dyDescent="0.2">
      <c r="AD7402" s="63">
        <v>36696</v>
      </c>
      <c r="AE7402" s="64">
        <v>36892</v>
      </c>
      <c r="AF7402" s="68" t="s">
        <v>1835</v>
      </c>
      <c r="AG7402" s="66" t="s">
        <v>1843</v>
      </c>
      <c r="AH7402" s="67">
        <v>4.2300000000000004</v>
      </c>
      <c r="AI7402" s="68" t="s">
        <v>2254</v>
      </c>
      <c r="AJ7402" s="67">
        <v>0</v>
      </c>
      <c r="AK7402" s="69">
        <v>155000</v>
      </c>
    </row>
    <row r="7403" spans="30:37" ht="11.25" x14ac:dyDescent="0.2">
      <c r="AD7403" s="63">
        <v>36696</v>
      </c>
      <c r="AE7403" s="64">
        <v>36892</v>
      </c>
      <c r="AF7403" s="68" t="s">
        <v>1835</v>
      </c>
      <c r="AG7403" s="66" t="s">
        <v>1844</v>
      </c>
      <c r="AH7403" s="67">
        <v>4.2300000000000004</v>
      </c>
      <c r="AI7403" s="68" t="s">
        <v>2254</v>
      </c>
      <c r="AJ7403" s="67">
        <v>0</v>
      </c>
      <c r="AK7403" s="69">
        <v>155000</v>
      </c>
    </row>
    <row r="7404" spans="30:37" ht="11.25" x14ac:dyDescent="0.2">
      <c r="AD7404" s="63">
        <v>36696</v>
      </c>
      <c r="AE7404" s="64">
        <v>36892</v>
      </c>
      <c r="AF7404" s="68" t="s">
        <v>1835</v>
      </c>
      <c r="AG7404" s="66" t="s">
        <v>1845</v>
      </c>
      <c r="AH7404" s="67">
        <v>4.25</v>
      </c>
      <c r="AI7404" s="68" t="s">
        <v>2254</v>
      </c>
      <c r="AJ7404" s="67">
        <v>0</v>
      </c>
      <c r="AK7404" s="69">
        <v>155000</v>
      </c>
    </row>
    <row r="7405" spans="30:37" ht="11.25" x14ac:dyDescent="0.2">
      <c r="AD7405" s="63">
        <v>36696</v>
      </c>
      <c r="AE7405" s="64">
        <v>36892</v>
      </c>
      <c r="AF7405" s="68" t="s">
        <v>1835</v>
      </c>
      <c r="AG7405" s="66" t="s">
        <v>1846</v>
      </c>
      <c r="AH7405" s="67">
        <v>4.26</v>
      </c>
      <c r="AI7405" s="68" t="s">
        <v>2254</v>
      </c>
      <c r="AJ7405" s="67">
        <v>0</v>
      </c>
      <c r="AK7405" s="69">
        <v>-155000</v>
      </c>
    </row>
    <row r="7406" spans="30:37" ht="11.25" x14ac:dyDescent="0.2">
      <c r="AD7406" s="63">
        <v>36696</v>
      </c>
      <c r="AE7406" s="64">
        <v>36892</v>
      </c>
      <c r="AF7406" s="68" t="s">
        <v>1835</v>
      </c>
      <c r="AG7406" s="66" t="s">
        <v>1847</v>
      </c>
      <c r="AH7406" s="67">
        <v>4.125</v>
      </c>
      <c r="AI7406" s="68" t="s">
        <v>2254</v>
      </c>
      <c r="AJ7406" s="67">
        <v>0</v>
      </c>
      <c r="AK7406" s="69">
        <v>-155000</v>
      </c>
    </row>
    <row r="7407" spans="30:37" ht="11.25" x14ac:dyDescent="0.2">
      <c r="AD7407" s="63">
        <v>36696</v>
      </c>
      <c r="AE7407" s="64">
        <v>36892</v>
      </c>
      <c r="AF7407" s="68" t="s">
        <v>1835</v>
      </c>
      <c r="AG7407" s="66" t="s">
        <v>1848</v>
      </c>
      <c r="AH7407" s="67">
        <v>4.12</v>
      </c>
      <c r="AI7407" s="68" t="s">
        <v>2254</v>
      </c>
      <c r="AJ7407" s="67">
        <v>0</v>
      </c>
      <c r="AK7407" s="69">
        <v>-155000</v>
      </c>
    </row>
    <row r="7408" spans="30:37" ht="11.25" x14ac:dyDescent="0.2">
      <c r="AD7408" s="63">
        <v>36697</v>
      </c>
      <c r="AE7408" s="64">
        <v>36892</v>
      </c>
      <c r="AF7408" s="68" t="s">
        <v>1849</v>
      </c>
      <c r="AG7408" s="66" t="s">
        <v>1876</v>
      </c>
      <c r="AH7408" s="67">
        <v>4.16</v>
      </c>
      <c r="AI7408" s="68" t="s">
        <v>2254</v>
      </c>
      <c r="AJ7408" s="67">
        <v>0</v>
      </c>
      <c r="AK7408" s="69">
        <v>1000000</v>
      </c>
    </row>
    <row r="7409" spans="30:37" ht="11.25" x14ac:dyDescent="0.2">
      <c r="AD7409" s="63">
        <v>36697</v>
      </c>
      <c r="AE7409" s="64">
        <v>36892</v>
      </c>
      <c r="AF7409" s="68" t="s">
        <v>1849</v>
      </c>
      <c r="AG7409" s="66" t="s">
        <v>1876</v>
      </c>
      <c r="AH7409" s="67">
        <v>4.2275</v>
      </c>
      <c r="AI7409" s="68" t="s">
        <v>2254</v>
      </c>
      <c r="AJ7409" s="67">
        <v>0</v>
      </c>
      <c r="AK7409" s="69">
        <v>-1000000</v>
      </c>
    </row>
    <row r="7410" spans="30:37" ht="11.25" x14ac:dyDescent="0.2">
      <c r="AD7410" s="63">
        <v>36704</v>
      </c>
      <c r="AE7410" s="64">
        <v>36892</v>
      </c>
      <c r="AF7410" s="68" t="s">
        <v>1887</v>
      </c>
      <c r="AG7410" s="66" t="s">
        <v>1888</v>
      </c>
      <c r="AH7410" s="74">
        <v>4.6399999999999997</v>
      </c>
      <c r="AI7410" s="68" t="s">
        <v>2254</v>
      </c>
      <c r="AJ7410" s="67">
        <v>0</v>
      </c>
      <c r="AK7410" s="69">
        <v>-209947</v>
      </c>
    </row>
    <row r="7411" spans="30:37" ht="11.25" x14ac:dyDescent="0.2">
      <c r="AD7411" s="63">
        <v>36731</v>
      </c>
      <c r="AE7411" s="64">
        <v>36892</v>
      </c>
      <c r="AF7411" s="68" t="s">
        <v>3246</v>
      </c>
      <c r="AG7411" s="66" t="s">
        <v>3261</v>
      </c>
      <c r="AH7411" s="74">
        <v>3.9224999999999999</v>
      </c>
      <c r="AI7411" s="68" t="s">
        <v>2254</v>
      </c>
      <c r="AJ7411" s="67">
        <v>0</v>
      </c>
      <c r="AK7411" s="69">
        <v>2000000</v>
      </c>
    </row>
    <row r="7412" spans="30:37" ht="11.25" x14ac:dyDescent="0.2">
      <c r="AD7412" s="63">
        <v>36731</v>
      </c>
      <c r="AE7412" s="64">
        <v>36892</v>
      </c>
      <c r="AF7412" s="68" t="s">
        <v>3246</v>
      </c>
      <c r="AG7412" s="66" t="s">
        <v>3262</v>
      </c>
      <c r="AH7412" s="74">
        <v>3.8849999999999998</v>
      </c>
      <c r="AI7412" s="68" t="s">
        <v>2254</v>
      </c>
      <c r="AJ7412" s="67">
        <v>0</v>
      </c>
      <c r="AK7412" s="69">
        <v>3000000</v>
      </c>
    </row>
    <row r="7413" spans="30:37" ht="11.25" x14ac:dyDescent="0.2">
      <c r="AD7413" s="63">
        <v>36756</v>
      </c>
      <c r="AE7413" s="64">
        <v>36892</v>
      </c>
      <c r="AF7413" s="68" t="s">
        <v>2678</v>
      </c>
      <c r="AG7413" s="66" t="s">
        <v>2688</v>
      </c>
      <c r="AH7413" s="74">
        <v>4.4000000000000004</v>
      </c>
      <c r="AI7413" s="68" t="s">
        <v>2254</v>
      </c>
      <c r="AJ7413" s="67">
        <v>0</v>
      </c>
      <c r="AK7413" s="69">
        <v>155000</v>
      </c>
    </row>
    <row r="7414" spans="30:37" ht="11.25" x14ac:dyDescent="0.2">
      <c r="AD7414" s="63">
        <v>36756</v>
      </c>
      <c r="AE7414" s="64">
        <v>36892</v>
      </c>
      <c r="AF7414" s="68" t="s">
        <v>2678</v>
      </c>
      <c r="AG7414" s="66" t="s">
        <v>2689</v>
      </c>
      <c r="AH7414" s="74">
        <v>4.4249999999999998</v>
      </c>
      <c r="AI7414" s="68" t="s">
        <v>2254</v>
      </c>
      <c r="AJ7414" s="67">
        <v>0</v>
      </c>
      <c r="AK7414" s="69">
        <v>155000</v>
      </c>
    </row>
    <row r="7415" spans="30:37" ht="11.25" x14ac:dyDescent="0.2">
      <c r="AD7415" s="63">
        <v>36756</v>
      </c>
      <c r="AE7415" s="64">
        <v>36892</v>
      </c>
      <c r="AF7415" s="68" t="s">
        <v>2678</v>
      </c>
      <c r="AG7415" s="66" t="s">
        <v>2690</v>
      </c>
      <c r="AH7415" s="74">
        <v>4.42</v>
      </c>
      <c r="AI7415" s="68" t="s">
        <v>2254</v>
      </c>
      <c r="AJ7415" s="67">
        <v>0</v>
      </c>
      <c r="AK7415" s="69">
        <v>155000</v>
      </c>
    </row>
    <row r="7416" spans="30:37" ht="11.25" x14ac:dyDescent="0.2">
      <c r="AD7416" s="63">
        <v>36756</v>
      </c>
      <c r="AE7416" s="64">
        <v>36892</v>
      </c>
      <c r="AF7416" s="68" t="s">
        <v>2678</v>
      </c>
      <c r="AG7416" s="66" t="s">
        <v>2691</v>
      </c>
      <c r="AH7416" s="74">
        <v>4.43</v>
      </c>
      <c r="AI7416" s="68" t="s">
        <v>2254</v>
      </c>
      <c r="AJ7416" s="67">
        <v>0</v>
      </c>
      <c r="AK7416" s="69">
        <v>155000</v>
      </c>
    </row>
    <row r="7417" spans="30:37" ht="11.25" x14ac:dyDescent="0.2">
      <c r="AD7417" s="63">
        <v>36756</v>
      </c>
      <c r="AE7417" s="64">
        <v>36892</v>
      </c>
      <c r="AF7417" s="68" t="s">
        <v>2678</v>
      </c>
      <c r="AG7417" s="66" t="s">
        <v>2692</v>
      </c>
      <c r="AH7417" s="74">
        <v>4.375</v>
      </c>
      <c r="AI7417" s="68" t="s">
        <v>2254</v>
      </c>
      <c r="AJ7417" s="67">
        <v>0</v>
      </c>
      <c r="AK7417" s="69">
        <v>155000</v>
      </c>
    </row>
    <row r="7418" spans="30:37" ht="11.25" x14ac:dyDescent="0.2">
      <c r="AD7418" s="63">
        <v>36760</v>
      </c>
      <c r="AE7418" s="64">
        <v>36892</v>
      </c>
      <c r="AF7418" s="68" t="s">
        <v>5579</v>
      </c>
      <c r="AG7418" s="66" t="s">
        <v>5604</v>
      </c>
      <c r="AH7418" s="74">
        <v>4.47</v>
      </c>
      <c r="AI7418" s="68" t="s">
        <v>2254</v>
      </c>
      <c r="AJ7418" s="67">
        <v>0</v>
      </c>
      <c r="AK7418" s="69">
        <v>155000</v>
      </c>
    </row>
    <row r="7419" spans="30:37" ht="11.25" x14ac:dyDescent="0.2">
      <c r="AD7419" s="63">
        <v>36760</v>
      </c>
      <c r="AE7419" s="64">
        <v>36892</v>
      </c>
      <c r="AF7419" s="68" t="s">
        <v>5579</v>
      </c>
      <c r="AG7419" s="66" t="s">
        <v>5605</v>
      </c>
      <c r="AH7419" s="74">
        <v>4.4850000000000003</v>
      </c>
      <c r="AI7419" s="68" t="s">
        <v>2254</v>
      </c>
      <c r="AJ7419" s="67">
        <v>0</v>
      </c>
      <c r="AK7419" s="69">
        <v>155000</v>
      </c>
    </row>
    <row r="7420" spans="30:37" ht="11.25" x14ac:dyDescent="0.2">
      <c r="AD7420" s="63">
        <v>36768</v>
      </c>
      <c r="AE7420" s="64">
        <v>36892</v>
      </c>
      <c r="AF7420" s="68" t="s">
        <v>2150</v>
      </c>
      <c r="AG7420" s="66" t="s">
        <v>2169</v>
      </c>
      <c r="AH7420" s="74">
        <v>4.58</v>
      </c>
      <c r="AI7420" s="68" t="s">
        <v>2254</v>
      </c>
      <c r="AJ7420" s="67">
        <v>0</v>
      </c>
      <c r="AK7420" s="69">
        <v>155000</v>
      </c>
    </row>
    <row r="7421" spans="30:37" ht="11.25" x14ac:dyDescent="0.2">
      <c r="AD7421" s="63">
        <v>36769</v>
      </c>
      <c r="AE7421" s="64">
        <v>36892</v>
      </c>
      <c r="AF7421" s="68" t="s">
        <v>1303</v>
      </c>
      <c r="AG7421" s="66" t="s">
        <v>1311</v>
      </c>
      <c r="AH7421" s="74">
        <v>4.74</v>
      </c>
      <c r="AI7421" s="68" t="s">
        <v>2254</v>
      </c>
      <c r="AJ7421" s="67">
        <v>0</v>
      </c>
      <c r="AK7421" s="69">
        <v>155000</v>
      </c>
    </row>
    <row r="7422" spans="30:37" ht="11.25" x14ac:dyDescent="0.2">
      <c r="AD7422" s="63">
        <v>36775</v>
      </c>
      <c r="AE7422" s="64">
        <v>36892</v>
      </c>
      <c r="AF7422" s="68" t="s">
        <v>4066</v>
      </c>
      <c r="AG7422" s="66" t="s">
        <v>4078</v>
      </c>
      <c r="AH7422" s="74">
        <v>5.01</v>
      </c>
      <c r="AI7422" s="68" t="s">
        <v>2254</v>
      </c>
      <c r="AJ7422" s="67">
        <v>0</v>
      </c>
      <c r="AK7422" s="69">
        <v>155000</v>
      </c>
    </row>
    <row r="7423" spans="30:37" ht="11.25" x14ac:dyDescent="0.2">
      <c r="AD7423" s="63">
        <v>36775</v>
      </c>
      <c r="AE7423" s="64">
        <v>36892</v>
      </c>
      <c r="AF7423" s="68" t="s">
        <v>4066</v>
      </c>
      <c r="AG7423" s="66" t="s">
        <v>4079</v>
      </c>
      <c r="AH7423" s="74">
        <v>5.0199999999999996</v>
      </c>
      <c r="AI7423" s="68" t="s">
        <v>2254</v>
      </c>
      <c r="AJ7423" s="67">
        <v>0</v>
      </c>
      <c r="AK7423" s="69">
        <v>155000</v>
      </c>
    </row>
    <row r="7424" spans="30:37" ht="11.25" x14ac:dyDescent="0.2">
      <c r="AD7424" s="63">
        <v>36781</v>
      </c>
      <c r="AE7424" s="64">
        <v>36892</v>
      </c>
      <c r="AF7424" s="68" t="s">
        <v>15</v>
      </c>
      <c r="AG7424" s="66" t="s">
        <v>28</v>
      </c>
      <c r="AH7424" s="74">
        <v>5</v>
      </c>
      <c r="AI7424" s="68" t="s">
        <v>2254</v>
      </c>
      <c r="AJ7424" s="67">
        <v>0</v>
      </c>
      <c r="AK7424" s="69">
        <v>155000</v>
      </c>
    </row>
    <row r="7425" spans="30:37" ht="11.25" x14ac:dyDescent="0.2">
      <c r="AD7425" s="63">
        <v>36781</v>
      </c>
      <c r="AE7425" s="64">
        <v>36892</v>
      </c>
      <c r="AF7425" s="68" t="s">
        <v>15</v>
      </c>
      <c r="AG7425" s="66" t="s">
        <v>29</v>
      </c>
      <c r="AH7425" s="74">
        <v>5.0199999999999996</v>
      </c>
      <c r="AI7425" s="68" t="s">
        <v>2254</v>
      </c>
      <c r="AJ7425" s="67">
        <v>0</v>
      </c>
      <c r="AK7425" s="69">
        <v>155000</v>
      </c>
    </row>
    <row r="7426" spans="30:37" ht="11.25" x14ac:dyDescent="0.2">
      <c r="AD7426" s="63">
        <v>36781</v>
      </c>
      <c r="AE7426" s="64">
        <v>36892</v>
      </c>
      <c r="AF7426" s="68" t="s">
        <v>15</v>
      </c>
      <c r="AG7426" s="66" t="s">
        <v>30</v>
      </c>
      <c r="AH7426" s="74">
        <v>5.0549999999999997</v>
      </c>
      <c r="AI7426" s="68" t="s">
        <v>2254</v>
      </c>
      <c r="AJ7426" s="67">
        <v>0</v>
      </c>
      <c r="AK7426" s="69">
        <v>155000</v>
      </c>
    </row>
    <row r="7427" spans="30:37" ht="11.25" x14ac:dyDescent="0.2">
      <c r="AD7427" s="63">
        <v>36783</v>
      </c>
      <c r="AE7427" s="64">
        <v>36892</v>
      </c>
      <c r="AF7427" s="68" t="s">
        <v>2427</v>
      </c>
      <c r="AG7427" s="66" t="s">
        <v>2451</v>
      </c>
      <c r="AH7427" s="74">
        <v>5.2050000000000001</v>
      </c>
      <c r="AI7427" s="68" t="s">
        <v>2254</v>
      </c>
      <c r="AJ7427" s="67">
        <v>0</v>
      </c>
      <c r="AK7427" s="69">
        <v>155000</v>
      </c>
    </row>
    <row r="7428" spans="30:37" ht="11.25" x14ac:dyDescent="0.2">
      <c r="AD7428" s="63">
        <v>36783</v>
      </c>
      <c r="AE7428" s="64">
        <v>36892</v>
      </c>
      <c r="AF7428" s="68" t="s">
        <v>2427</v>
      </c>
      <c r="AG7428" s="66" t="s">
        <v>2452</v>
      </c>
      <c r="AH7428" s="74">
        <v>5.21</v>
      </c>
      <c r="AI7428" s="68" t="s">
        <v>2254</v>
      </c>
      <c r="AJ7428" s="67">
        <v>0</v>
      </c>
      <c r="AK7428" s="69">
        <v>155000</v>
      </c>
    </row>
    <row r="7429" spans="30:37" ht="11.25" x14ac:dyDescent="0.2">
      <c r="AD7429" s="63">
        <v>36783</v>
      </c>
      <c r="AE7429" s="64">
        <v>36892</v>
      </c>
      <c r="AF7429" s="68" t="s">
        <v>2427</v>
      </c>
      <c r="AG7429" s="66" t="s">
        <v>2453</v>
      </c>
      <c r="AH7429" s="74">
        <v>5.21</v>
      </c>
      <c r="AI7429" s="68" t="s">
        <v>2254</v>
      </c>
      <c r="AJ7429" s="67">
        <v>0</v>
      </c>
      <c r="AK7429" s="69">
        <v>155000</v>
      </c>
    </row>
    <row r="7430" spans="30:37" ht="11.25" x14ac:dyDescent="0.2">
      <c r="AD7430" s="63">
        <v>36783</v>
      </c>
      <c r="AE7430" s="64">
        <v>36892</v>
      </c>
      <c r="AF7430" s="68" t="s">
        <v>2427</v>
      </c>
      <c r="AG7430" s="66" t="s">
        <v>2454</v>
      </c>
      <c r="AH7430" s="74">
        <v>5.2050000000000001</v>
      </c>
      <c r="AI7430" s="68" t="s">
        <v>2254</v>
      </c>
      <c r="AJ7430" s="67">
        <v>0</v>
      </c>
      <c r="AK7430" s="69">
        <v>155000</v>
      </c>
    </row>
    <row r="7431" spans="30:37" ht="11.25" x14ac:dyDescent="0.2">
      <c r="AD7431" s="63">
        <v>36784</v>
      </c>
      <c r="AE7431" s="64">
        <v>36892</v>
      </c>
      <c r="AF7431" s="68" t="s">
        <v>1476</v>
      </c>
      <c r="AG7431" s="66" t="s">
        <v>1497</v>
      </c>
      <c r="AH7431" s="74">
        <v>5.2750000000000004</v>
      </c>
      <c r="AI7431" s="68" t="s">
        <v>2254</v>
      </c>
      <c r="AJ7431" s="67">
        <v>0</v>
      </c>
      <c r="AK7431" s="69">
        <v>155000</v>
      </c>
    </row>
    <row r="7432" spans="30:37" ht="11.25" x14ac:dyDescent="0.2">
      <c r="AD7432" s="63">
        <v>36795</v>
      </c>
      <c r="AE7432" s="64">
        <v>36892</v>
      </c>
      <c r="AF7432" s="68" t="s">
        <v>938</v>
      </c>
      <c r="AG7432" s="66" t="s">
        <v>1015</v>
      </c>
      <c r="AH7432" s="74">
        <v>5.3949999999999996</v>
      </c>
      <c r="AI7432" s="68" t="s">
        <v>2254</v>
      </c>
      <c r="AJ7432" s="67">
        <v>0</v>
      </c>
      <c r="AK7432" s="69">
        <v>155000</v>
      </c>
    </row>
    <row r="7433" spans="30:37" ht="11.25" x14ac:dyDescent="0.2">
      <c r="AD7433" s="63">
        <v>36795</v>
      </c>
      <c r="AE7433" s="64">
        <v>36892</v>
      </c>
      <c r="AF7433" s="68" t="s">
        <v>938</v>
      </c>
      <c r="AG7433" s="66" t="s">
        <v>1016</v>
      </c>
      <c r="AH7433" s="74">
        <v>5.4349999999999996</v>
      </c>
      <c r="AI7433" s="68" t="s">
        <v>2254</v>
      </c>
      <c r="AJ7433" s="67">
        <v>0</v>
      </c>
      <c r="AK7433" s="69">
        <v>155000</v>
      </c>
    </row>
    <row r="7434" spans="30:37" ht="11.25" x14ac:dyDescent="0.2">
      <c r="AD7434" s="63">
        <v>36796</v>
      </c>
      <c r="AE7434" s="64">
        <v>36892</v>
      </c>
      <c r="AF7434" s="68" t="s">
        <v>5494</v>
      </c>
      <c r="AG7434" s="66" t="s">
        <v>5531</v>
      </c>
      <c r="AH7434" s="74">
        <v>5.39</v>
      </c>
      <c r="AI7434" s="68" t="s">
        <v>2254</v>
      </c>
      <c r="AJ7434" s="67">
        <v>0</v>
      </c>
      <c r="AK7434" s="69">
        <v>155000</v>
      </c>
    </row>
    <row r="7435" spans="30:37" ht="11.25" x14ac:dyDescent="0.2">
      <c r="AD7435" s="63">
        <v>36796</v>
      </c>
      <c r="AE7435" s="64">
        <v>36892</v>
      </c>
      <c r="AF7435" s="68" t="s">
        <v>5494</v>
      </c>
      <c r="AG7435" s="66" t="s">
        <v>5532</v>
      </c>
      <c r="AH7435" s="74">
        <v>5.3849999999999998</v>
      </c>
      <c r="AI7435" s="68" t="s">
        <v>2254</v>
      </c>
      <c r="AJ7435" s="67">
        <v>0</v>
      </c>
      <c r="AK7435" s="69">
        <v>155000</v>
      </c>
    </row>
    <row r="7436" spans="30:37" ht="11.25" x14ac:dyDescent="0.2">
      <c r="AD7436" s="63">
        <v>36796</v>
      </c>
      <c r="AE7436" s="64">
        <v>36892</v>
      </c>
      <c r="AF7436" s="68" t="s">
        <v>5494</v>
      </c>
      <c r="AG7436" s="66" t="s">
        <v>5533</v>
      </c>
      <c r="AH7436" s="74">
        <v>5.4349999999999996</v>
      </c>
      <c r="AI7436" s="68" t="s">
        <v>2254</v>
      </c>
      <c r="AJ7436" s="67">
        <v>0</v>
      </c>
      <c r="AK7436" s="69">
        <v>155000</v>
      </c>
    </row>
    <row r="7437" spans="30:37" ht="11.25" x14ac:dyDescent="0.2">
      <c r="AD7437" s="63">
        <v>36797</v>
      </c>
      <c r="AE7437" s="64">
        <v>36892</v>
      </c>
      <c r="AF7437" s="68" t="s">
        <v>2998</v>
      </c>
      <c r="AG7437" s="66" t="s">
        <v>3030</v>
      </c>
      <c r="AH7437" s="74">
        <v>5.3</v>
      </c>
      <c r="AI7437" s="68" t="s">
        <v>2254</v>
      </c>
      <c r="AJ7437" s="67">
        <v>0</v>
      </c>
      <c r="AK7437" s="69">
        <v>77500</v>
      </c>
    </row>
    <row r="7438" spans="30:37" ht="11.25" x14ac:dyDescent="0.2">
      <c r="AD7438" s="63">
        <v>36797</v>
      </c>
      <c r="AE7438" s="64">
        <v>36892</v>
      </c>
      <c r="AF7438" s="68" t="s">
        <v>2998</v>
      </c>
      <c r="AG7438" s="66" t="s">
        <v>3049</v>
      </c>
      <c r="AH7438" s="74">
        <v>5.33</v>
      </c>
      <c r="AI7438" s="68" t="s">
        <v>2254</v>
      </c>
      <c r="AJ7438" s="67">
        <v>0</v>
      </c>
      <c r="AK7438" s="69">
        <v>155000</v>
      </c>
    </row>
    <row r="7439" spans="30:37" ht="11.25" x14ac:dyDescent="0.2">
      <c r="AD7439" s="63">
        <v>36797</v>
      </c>
      <c r="AE7439" s="64">
        <v>36892</v>
      </c>
      <c r="AF7439" s="68" t="s">
        <v>2998</v>
      </c>
      <c r="AG7439" s="66" t="s">
        <v>3050</v>
      </c>
      <c r="AH7439" s="74">
        <v>5.34</v>
      </c>
      <c r="AI7439" s="68" t="s">
        <v>2254</v>
      </c>
      <c r="AJ7439" s="67">
        <v>0</v>
      </c>
      <c r="AK7439" s="69">
        <v>155000</v>
      </c>
    </row>
    <row r="7440" spans="30:37" ht="11.25" x14ac:dyDescent="0.2">
      <c r="AD7440" s="63">
        <v>36797</v>
      </c>
      <c r="AE7440" s="64">
        <v>36892</v>
      </c>
      <c r="AF7440" s="68" t="s">
        <v>2998</v>
      </c>
      <c r="AG7440" s="66" t="s">
        <v>3051</v>
      </c>
      <c r="AH7440" s="74">
        <v>5.3449999999999998</v>
      </c>
      <c r="AI7440" s="68" t="s">
        <v>2254</v>
      </c>
      <c r="AJ7440" s="67">
        <v>0</v>
      </c>
      <c r="AK7440" s="69">
        <v>155000</v>
      </c>
    </row>
    <row r="7441" spans="30:37" ht="11.25" x14ac:dyDescent="0.2">
      <c r="AD7441" s="63">
        <v>36797</v>
      </c>
      <c r="AE7441" s="64">
        <v>36892</v>
      </c>
      <c r="AF7441" s="68" t="s">
        <v>2998</v>
      </c>
      <c r="AG7441" s="66" t="s">
        <v>3052</v>
      </c>
      <c r="AH7441" s="74">
        <v>5.28</v>
      </c>
      <c r="AI7441" s="68" t="s">
        <v>2254</v>
      </c>
      <c r="AJ7441" s="67">
        <v>0</v>
      </c>
      <c r="AK7441" s="69">
        <v>232500</v>
      </c>
    </row>
    <row r="7442" spans="30:37" ht="11.25" x14ac:dyDescent="0.2">
      <c r="AD7442" s="63">
        <v>36798</v>
      </c>
      <c r="AE7442" s="64">
        <v>36892</v>
      </c>
      <c r="AF7442" s="68" t="s">
        <v>1637</v>
      </c>
      <c r="AG7442" s="66" t="s">
        <v>1667</v>
      </c>
      <c r="AH7442" s="74">
        <v>5.0750000000000002</v>
      </c>
      <c r="AI7442" s="68" t="s">
        <v>2254</v>
      </c>
      <c r="AJ7442" s="67">
        <v>0</v>
      </c>
      <c r="AK7442" s="69">
        <v>155000</v>
      </c>
    </row>
    <row r="7443" spans="30:37" ht="11.25" x14ac:dyDescent="0.2">
      <c r="AD7443" s="63">
        <v>36798</v>
      </c>
      <c r="AE7443" s="64">
        <v>36892</v>
      </c>
      <c r="AF7443" s="68" t="s">
        <v>1637</v>
      </c>
      <c r="AG7443" s="66" t="s">
        <v>1668</v>
      </c>
      <c r="AH7443" s="74">
        <v>5.0949999999999998</v>
      </c>
      <c r="AI7443" s="68" t="s">
        <v>2254</v>
      </c>
      <c r="AJ7443" s="67">
        <v>0</v>
      </c>
      <c r="AK7443" s="69">
        <v>155000</v>
      </c>
    </row>
    <row r="7444" spans="30:37" ht="11.25" x14ac:dyDescent="0.2">
      <c r="AD7444" s="63">
        <v>36803</v>
      </c>
      <c r="AE7444" s="64">
        <v>36892</v>
      </c>
      <c r="AF7444" s="68" t="s">
        <v>3269</v>
      </c>
      <c r="AG7444" s="66" t="s">
        <v>3273</v>
      </c>
      <c r="AH7444" s="74">
        <v>5.1050000000000004</v>
      </c>
      <c r="AI7444" s="68" t="s">
        <v>2254</v>
      </c>
      <c r="AJ7444" s="67">
        <v>0</v>
      </c>
      <c r="AK7444" s="69">
        <v>-155000</v>
      </c>
    </row>
    <row r="7445" spans="30:37" ht="11.25" x14ac:dyDescent="0.2">
      <c r="AD7445" s="63">
        <v>36803</v>
      </c>
      <c r="AE7445" s="64">
        <v>36892</v>
      </c>
      <c r="AF7445" s="68" t="s">
        <v>3269</v>
      </c>
      <c r="AG7445" s="66" t="s">
        <v>3274</v>
      </c>
      <c r="AH7445" s="74">
        <v>5.125</v>
      </c>
      <c r="AI7445" s="68" t="s">
        <v>2254</v>
      </c>
      <c r="AJ7445" s="67">
        <v>0</v>
      </c>
      <c r="AK7445" s="69">
        <v>-155000</v>
      </c>
    </row>
    <row r="7446" spans="30:37" ht="11.25" x14ac:dyDescent="0.2">
      <c r="AD7446" s="63">
        <v>36804</v>
      </c>
      <c r="AE7446" s="64">
        <v>36892</v>
      </c>
      <c r="AF7446" s="68" t="s">
        <v>1740</v>
      </c>
      <c r="AG7446" s="66" t="s">
        <v>1767</v>
      </c>
      <c r="AH7446" s="74">
        <v>5.05</v>
      </c>
      <c r="AI7446" s="68" t="s">
        <v>2254</v>
      </c>
      <c r="AJ7446" s="67">
        <v>0</v>
      </c>
      <c r="AK7446" s="69">
        <v>155000</v>
      </c>
    </row>
    <row r="7447" spans="30:37" ht="11.25" x14ac:dyDescent="0.2">
      <c r="AD7447" s="63">
        <v>36804</v>
      </c>
      <c r="AE7447" s="64">
        <v>36892</v>
      </c>
      <c r="AF7447" s="68" t="s">
        <v>1740</v>
      </c>
      <c r="AG7447" s="66" t="s">
        <v>1768</v>
      </c>
      <c r="AH7447" s="74">
        <v>5.18</v>
      </c>
      <c r="AI7447" s="68" t="s">
        <v>2254</v>
      </c>
      <c r="AJ7447" s="67">
        <v>0</v>
      </c>
      <c r="AK7447" s="69">
        <v>-155000</v>
      </c>
    </row>
    <row r="7448" spans="30:37" ht="11.25" x14ac:dyDescent="0.2">
      <c r="AD7448" s="63">
        <v>36804</v>
      </c>
      <c r="AE7448" s="64">
        <v>36892</v>
      </c>
      <c r="AF7448" s="68" t="s">
        <v>1740</v>
      </c>
      <c r="AG7448" s="66" t="s">
        <v>1769</v>
      </c>
      <c r="AH7448" s="74">
        <v>5.2249999999999996</v>
      </c>
      <c r="AI7448" s="68" t="s">
        <v>2254</v>
      </c>
      <c r="AJ7448" s="67">
        <v>0</v>
      </c>
      <c r="AK7448" s="69">
        <v>155000</v>
      </c>
    </row>
    <row r="7449" spans="30:37" ht="11.25" x14ac:dyDescent="0.2">
      <c r="AD7449" s="63">
        <v>36804</v>
      </c>
      <c r="AE7449" s="64">
        <v>36892</v>
      </c>
      <c r="AF7449" s="68" t="s">
        <v>1740</v>
      </c>
      <c r="AG7449" s="66" t="s">
        <v>1770</v>
      </c>
      <c r="AH7449" s="74">
        <v>5.24</v>
      </c>
      <c r="AI7449" s="68" t="s">
        <v>2254</v>
      </c>
      <c r="AJ7449" s="67">
        <v>0</v>
      </c>
      <c r="AK7449" s="69">
        <v>155000</v>
      </c>
    </row>
    <row r="7450" spans="30:37" ht="11.25" x14ac:dyDescent="0.2">
      <c r="AD7450" s="63">
        <v>36805</v>
      </c>
      <c r="AE7450" s="64">
        <v>36892</v>
      </c>
      <c r="AF7450" s="68" t="s">
        <v>1553</v>
      </c>
      <c r="AG7450" s="66" t="s">
        <v>1621</v>
      </c>
      <c r="AH7450" s="74">
        <v>5.0650000000000004</v>
      </c>
      <c r="AI7450" s="68" t="s">
        <v>2254</v>
      </c>
      <c r="AJ7450" s="67">
        <v>0</v>
      </c>
      <c r="AK7450" s="69">
        <v>-155000</v>
      </c>
    </row>
    <row r="7451" spans="30:37" ht="11.25" x14ac:dyDescent="0.2">
      <c r="AD7451" s="63">
        <v>36805</v>
      </c>
      <c r="AE7451" s="64">
        <v>36892</v>
      </c>
      <c r="AF7451" s="68" t="s">
        <v>1553</v>
      </c>
      <c r="AG7451" s="66" t="s">
        <v>1622</v>
      </c>
      <c r="AH7451" s="74">
        <v>5.0650000000000004</v>
      </c>
      <c r="AI7451" s="68" t="s">
        <v>2254</v>
      </c>
      <c r="AJ7451" s="67">
        <v>0</v>
      </c>
      <c r="AK7451" s="69">
        <v>-155000</v>
      </c>
    </row>
    <row r="7452" spans="30:37" ht="11.25" x14ac:dyDescent="0.2">
      <c r="AD7452" s="63">
        <v>36811</v>
      </c>
      <c r="AE7452" s="64">
        <v>36892</v>
      </c>
      <c r="AF7452" s="68" t="s">
        <v>1118</v>
      </c>
      <c r="AG7452" s="66" t="s">
        <v>1270</v>
      </c>
      <c r="AH7452" s="74">
        <v>5.5650000000000004</v>
      </c>
      <c r="AI7452" s="68" t="s">
        <v>2254</v>
      </c>
      <c r="AJ7452" s="67">
        <v>0</v>
      </c>
      <c r="AK7452" s="69">
        <v>155000</v>
      </c>
    </row>
    <row r="7453" spans="30:37" ht="11.25" x14ac:dyDescent="0.2">
      <c r="AD7453" s="63">
        <v>36811</v>
      </c>
      <c r="AE7453" s="64">
        <v>36892</v>
      </c>
      <c r="AF7453" s="68" t="s">
        <v>1118</v>
      </c>
      <c r="AG7453" s="66" t="s">
        <v>1271</v>
      </c>
      <c r="AH7453" s="74">
        <v>5.56</v>
      </c>
      <c r="AI7453" s="68" t="s">
        <v>2254</v>
      </c>
      <c r="AJ7453" s="67">
        <v>0</v>
      </c>
      <c r="AK7453" s="69">
        <v>155000</v>
      </c>
    </row>
    <row r="7454" spans="30:37" ht="11.25" x14ac:dyDescent="0.2">
      <c r="AD7454" s="63">
        <v>36811</v>
      </c>
      <c r="AE7454" s="64">
        <v>36892</v>
      </c>
      <c r="AF7454" s="68" t="s">
        <v>1118</v>
      </c>
      <c r="AG7454" s="66" t="s">
        <v>1272</v>
      </c>
      <c r="AH7454" s="74">
        <v>5.6</v>
      </c>
      <c r="AI7454" s="68" t="s">
        <v>2254</v>
      </c>
      <c r="AJ7454" s="67">
        <v>0</v>
      </c>
      <c r="AK7454" s="69">
        <v>155000</v>
      </c>
    </row>
    <row r="7455" spans="30:37" ht="11.25" x14ac:dyDescent="0.2">
      <c r="AD7455" s="63">
        <v>36811</v>
      </c>
      <c r="AE7455" s="64">
        <v>36892</v>
      </c>
      <c r="AF7455" s="68" t="s">
        <v>1118</v>
      </c>
      <c r="AG7455" s="66" t="s">
        <v>1273</v>
      </c>
      <c r="AH7455" s="74">
        <v>5.6449999999999996</v>
      </c>
      <c r="AI7455" s="68" t="s">
        <v>2254</v>
      </c>
      <c r="AJ7455" s="67">
        <v>0</v>
      </c>
      <c r="AK7455" s="69">
        <v>155000</v>
      </c>
    </row>
    <row r="7456" spans="30:37" ht="11.25" x14ac:dyDescent="0.2">
      <c r="AD7456" s="63">
        <v>36811</v>
      </c>
      <c r="AE7456" s="64">
        <v>36892</v>
      </c>
      <c r="AF7456" s="68" t="s">
        <v>1118</v>
      </c>
      <c r="AG7456" s="66" t="s">
        <v>1278</v>
      </c>
      <c r="AH7456" s="74">
        <v>5.7050000000000001</v>
      </c>
      <c r="AI7456" s="68" t="s">
        <v>2254</v>
      </c>
      <c r="AJ7456" s="67">
        <v>0</v>
      </c>
      <c r="AK7456" s="69">
        <v>155000</v>
      </c>
    </row>
    <row r="7457" spans="30:37" ht="11.25" x14ac:dyDescent="0.2">
      <c r="AD7457" s="63">
        <v>36811</v>
      </c>
      <c r="AE7457" s="64">
        <v>36892</v>
      </c>
      <c r="AF7457" s="68" t="s">
        <v>1118</v>
      </c>
      <c r="AG7457" s="66" t="s">
        <v>1279</v>
      </c>
      <c r="AH7457" s="74">
        <v>5.65</v>
      </c>
      <c r="AI7457" s="68" t="s">
        <v>2254</v>
      </c>
      <c r="AJ7457" s="67">
        <v>0</v>
      </c>
      <c r="AK7457" s="69">
        <v>155000</v>
      </c>
    </row>
    <row r="7458" spans="30:37" ht="11.25" x14ac:dyDescent="0.2">
      <c r="AD7458" s="63">
        <v>36811</v>
      </c>
      <c r="AE7458" s="64">
        <v>36892</v>
      </c>
      <c r="AF7458" s="68" t="s">
        <v>1118</v>
      </c>
      <c r="AG7458" s="66" t="s">
        <v>1281</v>
      </c>
      <c r="AH7458" s="74">
        <v>5.6</v>
      </c>
      <c r="AI7458" s="68" t="s">
        <v>2254</v>
      </c>
      <c r="AJ7458" s="67">
        <v>0</v>
      </c>
      <c r="AK7458" s="69">
        <v>77500</v>
      </c>
    </row>
    <row r="7459" spans="30:37" ht="11.25" x14ac:dyDescent="0.2">
      <c r="AD7459" s="63">
        <v>36811</v>
      </c>
      <c r="AE7459" s="64">
        <v>36892</v>
      </c>
      <c r="AF7459" s="68" t="s">
        <v>1118</v>
      </c>
      <c r="AG7459" s="66" t="s">
        <v>1282</v>
      </c>
      <c r="AH7459" s="74">
        <v>5.59</v>
      </c>
      <c r="AI7459" s="68" t="s">
        <v>2254</v>
      </c>
      <c r="AJ7459" s="67">
        <v>0</v>
      </c>
      <c r="AK7459" s="69">
        <v>155000</v>
      </c>
    </row>
    <row r="7460" spans="30:37" ht="11.25" x14ac:dyDescent="0.2">
      <c r="AD7460" s="63">
        <v>36811</v>
      </c>
      <c r="AE7460" s="64">
        <v>36892</v>
      </c>
      <c r="AF7460" s="68" t="s">
        <v>1118</v>
      </c>
      <c r="AG7460" s="66" t="s">
        <v>1283</v>
      </c>
      <c r="AH7460" s="74">
        <v>5.5250000000000004</v>
      </c>
      <c r="AI7460" s="68" t="s">
        <v>2254</v>
      </c>
      <c r="AJ7460" s="67">
        <v>0</v>
      </c>
      <c r="AK7460" s="69">
        <v>155000</v>
      </c>
    </row>
    <row r="7461" spans="30:37" ht="11.25" x14ac:dyDescent="0.2">
      <c r="AD7461" s="63">
        <v>36811</v>
      </c>
      <c r="AE7461" s="64">
        <v>36892</v>
      </c>
      <c r="AF7461" s="68" t="s">
        <v>1118</v>
      </c>
      <c r="AG7461" s="66" t="s">
        <v>1284</v>
      </c>
      <c r="AH7461" s="74">
        <v>5.5</v>
      </c>
      <c r="AI7461" s="68" t="s">
        <v>2254</v>
      </c>
      <c r="AJ7461" s="67">
        <v>0</v>
      </c>
      <c r="AK7461" s="69">
        <v>155000</v>
      </c>
    </row>
    <row r="7462" spans="30:37" ht="11.25" x14ac:dyDescent="0.2">
      <c r="AD7462" s="63">
        <v>36811</v>
      </c>
      <c r="AE7462" s="64">
        <v>36892</v>
      </c>
      <c r="AF7462" s="68" t="s">
        <v>1118</v>
      </c>
      <c r="AG7462" s="66" t="s">
        <v>1285</v>
      </c>
      <c r="AH7462" s="74">
        <v>5.4749999999999996</v>
      </c>
      <c r="AI7462" s="68" t="s">
        <v>2254</v>
      </c>
      <c r="AJ7462" s="67">
        <v>0</v>
      </c>
      <c r="AK7462" s="69">
        <v>155000</v>
      </c>
    </row>
    <row r="7463" spans="30:37" ht="11.25" x14ac:dyDescent="0.2">
      <c r="AD7463" s="63">
        <v>36811</v>
      </c>
      <c r="AE7463" s="64">
        <v>36892</v>
      </c>
      <c r="AF7463" s="68" t="s">
        <v>1118</v>
      </c>
      <c r="AG7463" s="66" t="s">
        <v>1287</v>
      </c>
      <c r="AH7463" s="74">
        <v>5.5350000000000001</v>
      </c>
      <c r="AI7463" s="68" t="s">
        <v>2254</v>
      </c>
      <c r="AJ7463" s="67">
        <v>0</v>
      </c>
      <c r="AK7463" s="69">
        <v>-155000</v>
      </c>
    </row>
    <row r="7464" spans="30:37" ht="11.25" x14ac:dyDescent="0.2">
      <c r="AD7464" s="63">
        <v>36815</v>
      </c>
      <c r="AE7464" s="64">
        <v>36892</v>
      </c>
      <c r="AF7464" s="68" t="s">
        <v>3742</v>
      </c>
      <c r="AG7464" s="66" t="s">
        <v>3778</v>
      </c>
      <c r="AH7464" s="74">
        <v>5.37</v>
      </c>
      <c r="AI7464" s="68" t="s">
        <v>2254</v>
      </c>
      <c r="AJ7464" s="67">
        <v>0</v>
      </c>
      <c r="AK7464" s="69">
        <v>-155000</v>
      </c>
    </row>
    <row r="7465" spans="30:37" ht="11.25" x14ac:dyDescent="0.2">
      <c r="AD7465" s="63">
        <v>36816</v>
      </c>
      <c r="AE7465" s="64">
        <v>36892</v>
      </c>
      <c r="AF7465" s="68" t="s">
        <v>2113</v>
      </c>
      <c r="AG7465" s="66" t="s">
        <v>2128</v>
      </c>
      <c r="AH7465" s="74">
        <v>5.32</v>
      </c>
      <c r="AI7465" s="68" t="s">
        <v>2254</v>
      </c>
      <c r="AJ7465" s="67">
        <v>0</v>
      </c>
      <c r="AK7465" s="69">
        <v>-155000</v>
      </c>
    </row>
    <row r="7466" spans="30:37" ht="11.25" x14ac:dyDescent="0.2">
      <c r="AD7466" s="63">
        <v>36816</v>
      </c>
      <c r="AE7466" s="64">
        <v>36892</v>
      </c>
      <c r="AF7466" s="68" t="s">
        <v>2113</v>
      </c>
      <c r="AG7466" s="66" t="s">
        <v>2129</v>
      </c>
      <c r="AH7466" s="74">
        <v>5.3150000000000004</v>
      </c>
      <c r="AI7466" s="68" t="s">
        <v>2254</v>
      </c>
      <c r="AJ7466" s="67">
        <v>0</v>
      </c>
      <c r="AK7466" s="69">
        <v>-155000</v>
      </c>
    </row>
    <row r="7467" spans="30:37" ht="11.25" x14ac:dyDescent="0.2">
      <c r="AD7467" s="63">
        <v>36816</v>
      </c>
      <c r="AE7467" s="64">
        <v>36892</v>
      </c>
      <c r="AF7467" s="68" t="s">
        <v>2113</v>
      </c>
      <c r="AG7467" s="66" t="s">
        <v>2130</v>
      </c>
      <c r="AH7467" s="74">
        <v>5.3449999999999998</v>
      </c>
      <c r="AI7467" s="68" t="s">
        <v>2254</v>
      </c>
      <c r="AJ7467" s="67">
        <v>0</v>
      </c>
      <c r="AK7467" s="69">
        <v>-155000</v>
      </c>
    </row>
    <row r="7468" spans="30:37" ht="11.25" x14ac:dyDescent="0.2">
      <c r="AD7468" s="63">
        <v>36816</v>
      </c>
      <c r="AE7468" s="64">
        <v>36892</v>
      </c>
      <c r="AF7468" s="68" t="s">
        <v>2113</v>
      </c>
      <c r="AG7468" s="66" t="s">
        <v>2131</v>
      </c>
      <c r="AH7468" s="74">
        <v>5.29</v>
      </c>
      <c r="AI7468" s="68" t="s">
        <v>2254</v>
      </c>
      <c r="AJ7468" s="67">
        <v>0</v>
      </c>
      <c r="AK7468" s="69">
        <v>-155000</v>
      </c>
    </row>
    <row r="7469" spans="30:37" ht="11.25" x14ac:dyDescent="0.2">
      <c r="AD7469" s="63">
        <v>36817</v>
      </c>
      <c r="AE7469" s="64">
        <v>36892</v>
      </c>
      <c r="AF7469" s="68" t="s">
        <v>486</v>
      </c>
      <c r="AG7469" s="66" t="s">
        <v>494</v>
      </c>
      <c r="AH7469" s="74">
        <v>5.2</v>
      </c>
      <c r="AI7469" s="68" t="s">
        <v>2254</v>
      </c>
      <c r="AJ7469" s="67">
        <v>0</v>
      </c>
      <c r="AK7469" s="69">
        <v>155000</v>
      </c>
    </row>
    <row r="7470" spans="30:37" ht="11.25" x14ac:dyDescent="0.2">
      <c r="AD7470" s="63">
        <v>36817</v>
      </c>
      <c r="AE7470" s="64">
        <v>36892</v>
      </c>
      <c r="AF7470" s="68" t="s">
        <v>486</v>
      </c>
      <c r="AG7470" s="66" t="s">
        <v>495</v>
      </c>
      <c r="AH7470" s="74">
        <v>5.26</v>
      </c>
      <c r="AI7470" s="68" t="s">
        <v>2254</v>
      </c>
      <c r="AJ7470" s="67">
        <v>0</v>
      </c>
      <c r="AK7470" s="69">
        <v>155000</v>
      </c>
    </row>
    <row r="7471" spans="30:37" ht="11.25" x14ac:dyDescent="0.2">
      <c r="AD7471" s="63">
        <v>36817</v>
      </c>
      <c r="AE7471" s="64">
        <v>36892</v>
      </c>
      <c r="AF7471" s="68" t="s">
        <v>486</v>
      </c>
      <c r="AG7471" s="66" t="s">
        <v>496</v>
      </c>
      <c r="AH7471" s="74">
        <v>5.38</v>
      </c>
      <c r="AI7471" s="68" t="s">
        <v>2254</v>
      </c>
      <c r="AJ7471" s="67">
        <v>0</v>
      </c>
      <c r="AK7471" s="69">
        <v>-155000</v>
      </c>
    </row>
    <row r="7472" spans="30:37" ht="11.25" x14ac:dyDescent="0.2">
      <c r="AD7472" s="63">
        <v>36817</v>
      </c>
      <c r="AE7472" s="64">
        <v>36892</v>
      </c>
      <c r="AF7472" s="68" t="s">
        <v>486</v>
      </c>
      <c r="AG7472" s="66" t="s">
        <v>497</v>
      </c>
      <c r="AH7472" s="74">
        <v>5.3949999999999996</v>
      </c>
      <c r="AI7472" s="68" t="s">
        <v>2254</v>
      </c>
      <c r="AJ7472" s="67">
        <v>0</v>
      </c>
      <c r="AK7472" s="69">
        <v>-155000</v>
      </c>
    </row>
    <row r="7473" spans="30:37" ht="11.25" x14ac:dyDescent="0.2">
      <c r="AD7473" s="63">
        <v>36817</v>
      </c>
      <c r="AE7473" s="64">
        <v>36892</v>
      </c>
      <c r="AF7473" s="68" t="s">
        <v>486</v>
      </c>
      <c r="AG7473" s="66" t="s">
        <v>786</v>
      </c>
      <c r="AH7473" s="74">
        <v>5.3440000000000003</v>
      </c>
      <c r="AI7473" s="68" t="s">
        <v>2254</v>
      </c>
      <c r="AJ7473" s="67">
        <v>0</v>
      </c>
      <c r="AK7473" s="69">
        <v>-933323</v>
      </c>
    </row>
    <row r="7474" spans="30:37" ht="11.25" x14ac:dyDescent="0.2">
      <c r="AD7474" s="63">
        <v>36818</v>
      </c>
      <c r="AE7474" s="64">
        <v>36892</v>
      </c>
      <c r="AF7474" s="68" t="s">
        <v>3001</v>
      </c>
      <c r="AG7474" s="66" t="s">
        <v>3017</v>
      </c>
      <c r="AH7474" s="74">
        <v>4.9550000000000001</v>
      </c>
      <c r="AI7474" s="68" t="s">
        <v>2254</v>
      </c>
      <c r="AJ7474" s="67">
        <v>0</v>
      </c>
      <c r="AK7474" s="69">
        <v>155000</v>
      </c>
    </row>
    <row r="7475" spans="30:37" ht="11.25" x14ac:dyDescent="0.2">
      <c r="AD7475" s="63">
        <v>36818</v>
      </c>
      <c r="AE7475" s="64">
        <v>36892</v>
      </c>
      <c r="AF7475" s="68" t="s">
        <v>3001</v>
      </c>
      <c r="AG7475" s="66" t="s">
        <v>3018</v>
      </c>
      <c r="AH7475" s="74">
        <v>5.0149999999999997</v>
      </c>
      <c r="AI7475" s="68" t="s">
        <v>2254</v>
      </c>
      <c r="AJ7475" s="67">
        <v>0</v>
      </c>
      <c r="AK7475" s="69">
        <v>155000</v>
      </c>
    </row>
    <row r="7476" spans="30:37" ht="11.25" x14ac:dyDescent="0.2">
      <c r="AD7476" s="63">
        <v>36818</v>
      </c>
      <c r="AE7476" s="64">
        <v>36892</v>
      </c>
      <c r="AF7476" s="68" t="s">
        <v>3001</v>
      </c>
      <c r="AG7476" s="66" t="s">
        <v>3019</v>
      </c>
      <c r="AH7476" s="74">
        <v>5.03</v>
      </c>
      <c r="AI7476" s="68" t="s">
        <v>2254</v>
      </c>
      <c r="AJ7476" s="67">
        <v>0</v>
      </c>
      <c r="AK7476" s="69">
        <v>155000</v>
      </c>
    </row>
    <row r="7477" spans="30:37" ht="11.25" x14ac:dyDescent="0.2">
      <c r="AD7477" s="63">
        <v>36819</v>
      </c>
      <c r="AE7477" s="64">
        <v>36892</v>
      </c>
      <c r="AF7477" s="68" t="s">
        <v>1363</v>
      </c>
      <c r="AG7477" s="66" t="s">
        <v>1371</v>
      </c>
      <c r="AH7477" s="74">
        <v>4.97</v>
      </c>
      <c r="AI7477" s="68" t="s">
        <v>2254</v>
      </c>
      <c r="AJ7477" s="67">
        <v>0</v>
      </c>
      <c r="AK7477" s="69">
        <v>-155000</v>
      </c>
    </row>
    <row r="7478" spans="30:37" ht="11.25" x14ac:dyDescent="0.2">
      <c r="AD7478" s="63">
        <v>36823</v>
      </c>
      <c r="AE7478" s="64">
        <v>36892</v>
      </c>
      <c r="AF7478" s="68" t="s">
        <v>262</v>
      </c>
      <c r="AG7478" s="66" t="s">
        <v>291</v>
      </c>
      <c r="AH7478" s="74">
        <v>4.8449999999999998</v>
      </c>
      <c r="AI7478" s="68" t="s">
        <v>2254</v>
      </c>
      <c r="AJ7478" s="67">
        <v>0</v>
      </c>
      <c r="AK7478" s="69">
        <v>-77500</v>
      </c>
    </row>
    <row r="7479" spans="30:37" ht="11.25" x14ac:dyDescent="0.2">
      <c r="AD7479" s="63">
        <v>36823</v>
      </c>
      <c r="AE7479" s="64">
        <v>36892</v>
      </c>
      <c r="AF7479" s="68" t="s">
        <v>262</v>
      </c>
      <c r="AG7479" s="66" t="s">
        <v>292</v>
      </c>
      <c r="AH7479" s="74">
        <v>4.8449999999999998</v>
      </c>
      <c r="AI7479" s="68" t="s">
        <v>2254</v>
      </c>
      <c r="AJ7479" s="67">
        <v>0</v>
      </c>
      <c r="AK7479" s="69">
        <v>-77500</v>
      </c>
    </row>
    <row r="7480" spans="30:37" ht="11.25" x14ac:dyDescent="0.2">
      <c r="AD7480" s="63">
        <v>36823</v>
      </c>
      <c r="AE7480" s="64">
        <v>36892</v>
      </c>
      <c r="AF7480" s="68" t="s">
        <v>262</v>
      </c>
      <c r="AG7480" s="66" t="s">
        <v>293</v>
      </c>
      <c r="AH7480" s="74">
        <v>4.8949999999999996</v>
      </c>
      <c r="AI7480" s="68" t="s">
        <v>2254</v>
      </c>
      <c r="AJ7480" s="67">
        <v>0</v>
      </c>
      <c r="AK7480" s="69">
        <v>-155000</v>
      </c>
    </row>
    <row r="7481" spans="30:37" ht="11.25" x14ac:dyDescent="0.2">
      <c r="AD7481" s="63">
        <v>36824</v>
      </c>
      <c r="AE7481" s="64">
        <v>36892</v>
      </c>
      <c r="AF7481" s="68" t="s">
        <v>4289</v>
      </c>
      <c r="AG7481" s="66" t="s">
        <v>4315</v>
      </c>
      <c r="AH7481" s="74">
        <v>4.78</v>
      </c>
      <c r="AI7481" s="68" t="s">
        <v>2254</v>
      </c>
      <c r="AJ7481" s="67">
        <v>0</v>
      </c>
      <c r="AK7481" s="69">
        <v>-155000</v>
      </c>
    </row>
    <row r="7482" spans="30:37" ht="11.25" x14ac:dyDescent="0.2">
      <c r="AD7482" s="63">
        <v>36824</v>
      </c>
      <c r="AE7482" s="64">
        <v>36892</v>
      </c>
      <c r="AF7482" s="68" t="s">
        <v>4289</v>
      </c>
      <c r="AG7482" s="66" t="s">
        <v>4316</v>
      </c>
      <c r="AH7482" s="74">
        <v>4.76</v>
      </c>
      <c r="AI7482" s="68" t="s">
        <v>2254</v>
      </c>
      <c r="AJ7482" s="67">
        <v>0</v>
      </c>
      <c r="AK7482" s="69">
        <v>-155000</v>
      </c>
    </row>
    <row r="7483" spans="30:37" ht="11.25" x14ac:dyDescent="0.2">
      <c r="AD7483" s="63">
        <v>36825</v>
      </c>
      <c r="AE7483" s="64">
        <v>36892</v>
      </c>
      <c r="AF7483" s="68" t="s">
        <v>681</v>
      </c>
      <c r="AG7483" s="66" t="s">
        <v>696</v>
      </c>
      <c r="AH7483" s="74">
        <v>4.6375000000000002</v>
      </c>
      <c r="AI7483" s="68" t="s">
        <v>2254</v>
      </c>
      <c r="AJ7483" s="67">
        <v>0</v>
      </c>
      <c r="AK7483" s="69">
        <v>-155000</v>
      </c>
    </row>
    <row r="7484" spans="30:37" ht="11.25" x14ac:dyDescent="0.2">
      <c r="AD7484" s="63">
        <v>36825</v>
      </c>
      <c r="AE7484" s="64">
        <v>36892</v>
      </c>
      <c r="AF7484" s="68" t="s">
        <v>681</v>
      </c>
      <c r="AG7484" s="66" t="s">
        <v>697</v>
      </c>
      <c r="AH7484" s="74">
        <v>4.6550000000000002</v>
      </c>
      <c r="AI7484" s="68" t="s">
        <v>2254</v>
      </c>
      <c r="AJ7484" s="67">
        <v>0</v>
      </c>
      <c r="AK7484" s="69">
        <v>-155000</v>
      </c>
    </row>
    <row r="7485" spans="30:37" ht="11.25" x14ac:dyDescent="0.2">
      <c r="AD7485" s="63">
        <v>36825</v>
      </c>
      <c r="AE7485" s="64">
        <v>36892</v>
      </c>
      <c r="AF7485" s="68" t="s">
        <v>681</v>
      </c>
      <c r="AG7485" s="66" t="s">
        <v>698</v>
      </c>
      <c r="AH7485" s="74">
        <v>4.6550000000000002</v>
      </c>
      <c r="AI7485" s="68" t="s">
        <v>2254</v>
      </c>
      <c r="AJ7485" s="67">
        <v>0</v>
      </c>
      <c r="AK7485" s="69">
        <v>-155000</v>
      </c>
    </row>
    <row r="7486" spans="30:37" ht="11.25" x14ac:dyDescent="0.2">
      <c r="AD7486" s="63">
        <v>36825</v>
      </c>
      <c r="AE7486" s="64">
        <v>36892</v>
      </c>
      <c r="AF7486" s="68" t="s">
        <v>681</v>
      </c>
      <c r="AG7486" s="66" t="s">
        <v>699</v>
      </c>
      <c r="AH7486" s="74">
        <v>4.6399999999999997</v>
      </c>
      <c r="AI7486" s="68" t="s">
        <v>2254</v>
      </c>
      <c r="AJ7486" s="67">
        <v>0</v>
      </c>
      <c r="AK7486" s="69">
        <v>-155000</v>
      </c>
    </row>
    <row r="7487" spans="30:37" ht="11.25" x14ac:dyDescent="0.2">
      <c r="AD7487" s="63">
        <v>36825</v>
      </c>
      <c r="AE7487" s="64">
        <v>36892</v>
      </c>
      <c r="AF7487" s="68" t="s">
        <v>681</v>
      </c>
      <c r="AG7487" s="66" t="s">
        <v>700</v>
      </c>
      <c r="AH7487" s="74">
        <v>4.6449999999999996</v>
      </c>
      <c r="AI7487" s="68" t="s">
        <v>2254</v>
      </c>
      <c r="AJ7487" s="67">
        <v>0</v>
      </c>
      <c r="AK7487" s="69">
        <v>-155000</v>
      </c>
    </row>
    <row r="7488" spans="30:37" ht="11.25" x14ac:dyDescent="0.2">
      <c r="AD7488" s="63">
        <v>36825</v>
      </c>
      <c r="AE7488" s="64">
        <v>36892</v>
      </c>
      <c r="AF7488" s="68" t="s">
        <v>681</v>
      </c>
      <c r="AG7488" s="66" t="s">
        <v>691</v>
      </c>
      <c r="AH7488" s="74">
        <v>4.6399999999999997</v>
      </c>
      <c r="AI7488" s="68" t="s">
        <v>2254</v>
      </c>
      <c r="AJ7488" s="67">
        <v>0</v>
      </c>
      <c r="AK7488" s="69">
        <v>-155000</v>
      </c>
    </row>
    <row r="7489" spans="30:37" ht="11.25" x14ac:dyDescent="0.2">
      <c r="AD7489" s="63">
        <v>36825</v>
      </c>
      <c r="AE7489" s="64">
        <v>36892</v>
      </c>
      <c r="AF7489" s="68" t="s">
        <v>681</v>
      </c>
      <c r="AG7489" s="66" t="s">
        <v>692</v>
      </c>
      <c r="AH7489" s="74">
        <v>4.6449999999999996</v>
      </c>
      <c r="AI7489" s="68" t="s">
        <v>2254</v>
      </c>
      <c r="AJ7489" s="67">
        <v>0</v>
      </c>
      <c r="AK7489" s="69">
        <v>-155000</v>
      </c>
    </row>
    <row r="7490" spans="30:37" ht="11.25" x14ac:dyDescent="0.2">
      <c r="AD7490" s="63">
        <v>36825</v>
      </c>
      <c r="AE7490" s="64">
        <v>36892</v>
      </c>
      <c r="AF7490" s="68" t="s">
        <v>681</v>
      </c>
      <c r="AG7490" s="66" t="s">
        <v>693</v>
      </c>
      <c r="AH7490" s="74">
        <v>4.6500000000000004</v>
      </c>
      <c r="AI7490" s="68" t="s">
        <v>2254</v>
      </c>
      <c r="AJ7490" s="67">
        <v>0</v>
      </c>
      <c r="AK7490" s="69">
        <v>-155000</v>
      </c>
    </row>
    <row r="7491" spans="30:37" ht="11.25" x14ac:dyDescent="0.2">
      <c r="AD7491" s="63">
        <v>36826</v>
      </c>
      <c r="AE7491" s="64">
        <v>36892</v>
      </c>
      <c r="AF7491" s="68" t="s">
        <v>4689</v>
      </c>
      <c r="AG7491" s="66" t="s">
        <v>4740</v>
      </c>
      <c r="AH7491" s="74">
        <v>4.55</v>
      </c>
      <c r="AI7491" s="68" t="s">
        <v>2254</v>
      </c>
      <c r="AJ7491" s="67">
        <v>0</v>
      </c>
      <c r="AK7491" s="69">
        <v>-155000</v>
      </c>
    </row>
    <row r="7492" spans="30:37" ht="11.25" x14ac:dyDescent="0.2">
      <c r="AD7492" s="63">
        <v>36826</v>
      </c>
      <c r="AE7492" s="64">
        <v>36892</v>
      </c>
      <c r="AF7492" s="68" t="s">
        <v>4689</v>
      </c>
      <c r="AG7492" s="66" t="s">
        <v>4741</v>
      </c>
      <c r="AH7492" s="74">
        <v>4.5599999999999996</v>
      </c>
      <c r="AI7492" s="68" t="s">
        <v>2254</v>
      </c>
      <c r="AJ7492" s="67">
        <v>0</v>
      </c>
      <c r="AK7492" s="69">
        <v>-155000</v>
      </c>
    </row>
    <row r="7493" spans="30:37" ht="11.25" x14ac:dyDescent="0.2">
      <c r="AD7493" s="63">
        <v>36826</v>
      </c>
      <c r="AE7493" s="64">
        <v>36892</v>
      </c>
      <c r="AF7493" s="68" t="s">
        <v>4689</v>
      </c>
      <c r="AG7493" s="66" t="s">
        <v>4742</v>
      </c>
      <c r="AH7493" s="74">
        <v>4.5599999999999996</v>
      </c>
      <c r="AI7493" s="68" t="s">
        <v>2254</v>
      </c>
      <c r="AJ7493" s="67">
        <v>0</v>
      </c>
      <c r="AK7493" s="69">
        <v>-155000</v>
      </c>
    </row>
    <row r="7494" spans="30:37" ht="11.25" x14ac:dyDescent="0.2">
      <c r="AD7494" s="63">
        <v>36826</v>
      </c>
      <c r="AE7494" s="64">
        <v>36892</v>
      </c>
      <c r="AF7494" s="68" t="s">
        <v>4689</v>
      </c>
      <c r="AG7494" s="66" t="s">
        <v>4743</v>
      </c>
      <c r="AH7494" s="74">
        <v>4.585</v>
      </c>
      <c r="AI7494" s="68" t="s">
        <v>2254</v>
      </c>
      <c r="AJ7494" s="67">
        <v>0</v>
      </c>
      <c r="AK7494" s="69">
        <v>-155000</v>
      </c>
    </row>
    <row r="7495" spans="30:37" ht="11.25" x14ac:dyDescent="0.2">
      <c r="AD7495" s="63">
        <v>36829</v>
      </c>
      <c r="AE7495" s="64">
        <v>36892</v>
      </c>
      <c r="AF7495" s="68" t="s">
        <v>2950</v>
      </c>
      <c r="AG7495" s="66" t="s">
        <v>2967</v>
      </c>
      <c r="AH7495" s="74">
        <v>4.5149999999999997</v>
      </c>
      <c r="AI7495" s="68" t="s">
        <v>2254</v>
      </c>
      <c r="AJ7495" s="67">
        <v>0</v>
      </c>
      <c r="AK7495" s="69">
        <v>-155000</v>
      </c>
    </row>
    <row r="7496" spans="30:37" ht="11.25" x14ac:dyDescent="0.2">
      <c r="AD7496" s="63">
        <v>36830</v>
      </c>
      <c r="AE7496" s="64">
        <v>36892</v>
      </c>
      <c r="AF7496" s="68" t="s">
        <v>3109</v>
      </c>
      <c r="AG7496" s="66" t="s">
        <v>3122</v>
      </c>
      <c r="AH7496" s="74">
        <v>4.45</v>
      </c>
      <c r="AI7496" s="68" t="s">
        <v>2254</v>
      </c>
      <c r="AJ7496" s="67">
        <v>0</v>
      </c>
      <c r="AK7496" s="69">
        <v>-620000</v>
      </c>
    </row>
    <row r="7497" spans="30:37" ht="11.25" x14ac:dyDescent="0.2">
      <c r="AD7497" s="63">
        <v>36830</v>
      </c>
      <c r="AE7497" s="64">
        <v>36892</v>
      </c>
      <c r="AF7497" s="68" t="s">
        <v>3109</v>
      </c>
      <c r="AG7497" s="66" t="s">
        <v>3112</v>
      </c>
      <c r="AH7497" s="74">
        <v>4.3550000000000004</v>
      </c>
      <c r="AI7497" s="68" t="s">
        <v>2254</v>
      </c>
      <c r="AJ7497" s="67">
        <v>0</v>
      </c>
      <c r="AK7497" s="69">
        <v>-155000</v>
      </c>
    </row>
    <row r="7498" spans="30:37" ht="11.25" x14ac:dyDescent="0.2">
      <c r="AD7498" s="63">
        <v>36830</v>
      </c>
      <c r="AE7498" s="64">
        <v>36892</v>
      </c>
      <c r="AF7498" s="68" t="s">
        <v>3109</v>
      </c>
      <c r="AG7498" s="66" t="s">
        <v>3113</v>
      </c>
      <c r="AH7498" s="74">
        <v>4.3600000000000003</v>
      </c>
      <c r="AI7498" s="68" t="s">
        <v>2254</v>
      </c>
      <c r="AJ7498" s="67">
        <v>0</v>
      </c>
      <c r="AK7498" s="69">
        <v>-155000</v>
      </c>
    </row>
    <row r="7499" spans="30:37" ht="11.25" x14ac:dyDescent="0.2">
      <c r="AD7499" s="63">
        <v>36830</v>
      </c>
      <c r="AE7499" s="64">
        <v>36892</v>
      </c>
      <c r="AF7499" s="68" t="s">
        <v>3109</v>
      </c>
      <c r="AG7499" s="66" t="s">
        <v>3114</v>
      </c>
      <c r="AH7499" s="74">
        <v>4.3600000000000003</v>
      </c>
      <c r="AI7499" s="68" t="s">
        <v>2254</v>
      </c>
      <c r="AJ7499" s="67">
        <v>0</v>
      </c>
      <c r="AK7499" s="69">
        <v>-155000</v>
      </c>
    </row>
    <row r="7500" spans="30:37" ht="11.25" x14ac:dyDescent="0.2">
      <c r="AD7500" s="63">
        <v>36830</v>
      </c>
      <c r="AE7500" s="64">
        <v>36892</v>
      </c>
      <c r="AF7500" s="68" t="s">
        <v>3109</v>
      </c>
      <c r="AG7500" s="66" t="s">
        <v>3115</v>
      </c>
      <c r="AH7500" s="74">
        <v>4.3650000000000002</v>
      </c>
      <c r="AI7500" s="68" t="s">
        <v>2254</v>
      </c>
      <c r="AJ7500" s="67">
        <v>0</v>
      </c>
      <c r="AK7500" s="69">
        <v>-155000</v>
      </c>
    </row>
    <row r="7501" spans="30:37" ht="11.25" x14ac:dyDescent="0.2">
      <c r="AD7501" s="63">
        <v>36830</v>
      </c>
      <c r="AE7501" s="64">
        <v>36892</v>
      </c>
      <c r="AF7501" s="68" t="s">
        <v>3109</v>
      </c>
      <c r="AG7501" s="66" t="s">
        <v>3116</v>
      </c>
      <c r="AH7501" s="74">
        <v>4.375</v>
      </c>
      <c r="AI7501" s="68" t="s">
        <v>2254</v>
      </c>
      <c r="AJ7501" s="67">
        <v>0</v>
      </c>
      <c r="AK7501" s="69">
        <v>-155000</v>
      </c>
    </row>
    <row r="7502" spans="30:37" ht="11.25" x14ac:dyDescent="0.2">
      <c r="AD7502" s="63">
        <v>36830</v>
      </c>
      <c r="AE7502" s="64">
        <v>36892</v>
      </c>
      <c r="AF7502" s="68" t="s">
        <v>3109</v>
      </c>
      <c r="AG7502" s="66" t="s">
        <v>3117</v>
      </c>
      <c r="AH7502" s="74">
        <v>4.3849999999999998</v>
      </c>
      <c r="AI7502" s="68" t="s">
        <v>2254</v>
      </c>
      <c r="AJ7502" s="67">
        <v>0</v>
      </c>
      <c r="AK7502" s="69">
        <v>-155000</v>
      </c>
    </row>
    <row r="7503" spans="30:37" ht="11.25" x14ac:dyDescent="0.2">
      <c r="AD7503" s="63">
        <v>36830</v>
      </c>
      <c r="AE7503" s="64">
        <v>36892</v>
      </c>
      <c r="AF7503" s="68" t="s">
        <v>3109</v>
      </c>
      <c r="AG7503" s="66" t="s">
        <v>3118</v>
      </c>
      <c r="AH7503" s="74">
        <v>4.335</v>
      </c>
      <c r="AI7503" s="68" t="s">
        <v>2254</v>
      </c>
      <c r="AJ7503" s="67">
        <v>0</v>
      </c>
      <c r="AK7503" s="69">
        <v>155000</v>
      </c>
    </row>
    <row r="7504" spans="30:37" ht="11.25" x14ac:dyDescent="0.2">
      <c r="AD7504" s="63">
        <v>36830</v>
      </c>
      <c r="AE7504" s="64">
        <v>36892</v>
      </c>
      <c r="AF7504" s="68" t="s">
        <v>3109</v>
      </c>
      <c r="AG7504" s="66" t="s">
        <v>3119</v>
      </c>
      <c r="AH7504" s="74">
        <v>4.34</v>
      </c>
      <c r="AI7504" s="68" t="s">
        <v>2254</v>
      </c>
      <c r="AJ7504" s="67">
        <v>0</v>
      </c>
      <c r="AK7504" s="69">
        <v>155000</v>
      </c>
    </row>
    <row r="7505" spans="30:37" ht="11.25" x14ac:dyDescent="0.2">
      <c r="AD7505" s="63">
        <v>36830</v>
      </c>
      <c r="AE7505" s="64">
        <v>36892</v>
      </c>
      <c r="AF7505" s="68" t="s">
        <v>3109</v>
      </c>
      <c r="AG7505" s="66" t="s">
        <v>3120</v>
      </c>
      <c r="AH7505" s="74">
        <v>4.3499999999999996</v>
      </c>
      <c r="AI7505" s="68" t="s">
        <v>2254</v>
      </c>
      <c r="AJ7505" s="67">
        <v>0</v>
      </c>
      <c r="AK7505" s="69">
        <v>155000</v>
      </c>
    </row>
    <row r="7506" spans="30:37" ht="11.25" x14ac:dyDescent="0.2">
      <c r="AD7506" s="63">
        <v>36830</v>
      </c>
      <c r="AE7506" s="64">
        <v>36892</v>
      </c>
      <c r="AF7506" s="68" t="s">
        <v>3109</v>
      </c>
      <c r="AG7506" s="66" t="s">
        <v>3123</v>
      </c>
      <c r="AH7506" s="74">
        <v>4.5049999999999999</v>
      </c>
      <c r="AI7506" s="68" t="s">
        <v>2254</v>
      </c>
      <c r="AJ7506" s="67">
        <v>0</v>
      </c>
      <c r="AK7506" s="69">
        <v>620000</v>
      </c>
    </row>
    <row r="7507" spans="30:37" ht="11.25" x14ac:dyDescent="0.2">
      <c r="AD7507" s="63">
        <v>36831</v>
      </c>
      <c r="AE7507" s="64">
        <v>36892</v>
      </c>
      <c r="AF7507" s="68" t="s">
        <v>1172</v>
      </c>
      <c r="AG7507" s="66" t="s">
        <v>1240</v>
      </c>
      <c r="AH7507" s="74">
        <v>4.5</v>
      </c>
      <c r="AI7507" s="68" t="s">
        <v>2254</v>
      </c>
      <c r="AJ7507" s="67">
        <v>0</v>
      </c>
      <c r="AK7507" s="69">
        <v>-155000</v>
      </c>
    </row>
    <row r="7508" spans="30:37" ht="11.25" x14ac:dyDescent="0.2">
      <c r="AD7508" s="63">
        <v>36831</v>
      </c>
      <c r="AE7508" s="64">
        <v>36892</v>
      </c>
      <c r="AF7508" s="68" t="s">
        <v>1172</v>
      </c>
      <c r="AG7508" s="66" t="s">
        <v>1242</v>
      </c>
      <c r="AH7508" s="74">
        <v>4.59</v>
      </c>
      <c r="AI7508" s="68" t="s">
        <v>2254</v>
      </c>
      <c r="AJ7508" s="67">
        <v>0</v>
      </c>
      <c r="AK7508" s="69">
        <v>155000</v>
      </c>
    </row>
    <row r="7509" spans="30:37" ht="11.25" x14ac:dyDescent="0.2">
      <c r="AD7509" s="63">
        <v>36831</v>
      </c>
      <c r="AE7509" s="64">
        <v>36892</v>
      </c>
      <c r="AF7509" s="68" t="s">
        <v>1172</v>
      </c>
      <c r="AG7509" s="66" t="s">
        <v>1263</v>
      </c>
      <c r="AH7509" s="74">
        <v>4.6825000000000001</v>
      </c>
      <c r="AI7509" s="68" t="s">
        <v>2254</v>
      </c>
      <c r="AJ7509" s="67">
        <v>0</v>
      </c>
      <c r="AK7509" s="69">
        <v>620000</v>
      </c>
    </row>
    <row r="7510" spans="30:37" ht="11.25" x14ac:dyDescent="0.2">
      <c r="AD7510" s="63">
        <v>36837</v>
      </c>
      <c r="AE7510" s="64">
        <v>36892</v>
      </c>
      <c r="AF7510" s="68" t="s">
        <v>3198</v>
      </c>
      <c r="AG7510" s="66" t="s">
        <v>3200</v>
      </c>
      <c r="AH7510" s="74">
        <v>4.915</v>
      </c>
      <c r="AI7510" s="68" t="s">
        <v>2254</v>
      </c>
      <c r="AJ7510" s="67">
        <v>0</v>
      </c>
      <c r="AK7510" s="69">
        <v>-155000</v>
      </c>
    </row>
    <row r="7511" spans="30:37" ht="11.25" x14ac:dyDescent="0.2">
      <c r="AD7511" s="63">
        <v>36837</v>
      </c>
      <c r="AE7511" s="64">
        <v>36892</v>
      </c>
      <c r="AF7511" s="68" t="s">
        <v>3198</v>
      </c>
      <c r="AG7511" s="66" t="s">
        <v>3201</v>
      </c>
      <c r="AH7511" s="74">
        <v>4.97</v>
      </c>
      <c r="AI7511" s="68" t="s">
        <v>2254</v>
      </c>
      <c r="AJ7511" s="67">
        <v>0</v>
      </c>
      <c r="AK7511" s="69">
        <v>-155000</v>
      </c>
    </row>
    <row r="7512" spans="30:37" ht="11.25" x14ac:dyDescent="0.2">
      <c r="AD7512" s="63">
        <v>36837</v>
      </c>
      <c r="AE7512" s="64">
        <v>36892</v>
      </c>
      <c r="AF7512" s="68" t="s">
        <v>3198</v>
      </c>
      <c r="AG7512" s="66" t="s">
        <v>3202</v>
      </c>
      <c r="AH7512" s="74">
        <v>4.9850000000000003</v>
      </c>
      <c r="AI7512" s="68" t="s">
        <v>2254</v>
      </c>
      <c r="AJ7512" s="67">
        <v>0</v>
      </c>
      <c r="AK7512" s="69">
        <v>-77500</v>
      </c>
    </row>
    <row r="7513" spans="30:37" ht="11.25" x14ac:dyDescent="0.2">
      <c r="AD7513" s="63">
        <v>36837</v>
      </c>
      <c r="AE7513" s="64">
        <v>36892</v>
      </c>
      <c r="AF7513" s="68" t="s">
        <v>3198</v>
      </c>
      <c r="AG7513" s="66" t="s">
        <v>3203</v>
      </c>
      <c r="AH7513" s="74">
        <v>4.93</v>
      </c>
      <c r="AI7513" s="68" t="s">
        <v>2254</v>
      </c>
      <c r="AJ7513" s="67">
        <v>0</v>
      </c>
      <c r="AK7513" s="69">
        <v>155000</v>
      </c>
    </row>
    <row r="7514" spans="30:37" ht="11.25" x14ac:dyDescent="0.2">
      <c r="AD7514" s="63">
        <v>36837</v>
      </c>
      <c r="AE7514" s="64">
        <v>36892</v>
      </c>
      <c r="AF7514" s="68" t="s">
        <v>3198</v>
      </c>
      <c r="AG7514" s="66" t="s">
        <v>3204</v>
      </c>
      <c r="AH7514" s="74">
        <v>4.9800000000000004</v>
      </c>
      <c r="AI7514" s="68" t="s">
        <v>2254</v>
      </c>
      <c r="AJ7514" s="67">
        <v>0</v>
      </c>
      <c r="AK7514" s="69">
        <v>155000</v>
      </c>
    </row>
    <row r="7515" spans="30:37" ht="11.25" x14ac:dyDescent="0.2">
      <c r="AD7515" s="63">
        <v>36838</v>
      </c>
      <c r="AE7515" s="64">
        <v>36892</v>
      </c>
      <c r="AF7515" s="68" t="s">
        <v>1274</v>
      </c>
      <c r="AG7515" s="66" t="s">
        <v>1276</v>
      </c>
      <c r="AH7515" s="74">
        <v>5.1050000000000004</v>
      </c>
      <c r="AI7515" s="68" t="s">
        <v>2254</v>
      </c>
      <c r="AJ7515" s="67">
        <v>0</v>
      </c>
      <c r="AK7515" s="69">
        <v>155000</v>
      </c>
    </row>
    <row r="7516" spans="30:37" ht="11.25" x14ac:dyDescent="0.2">
      <c r="AD7516" s="63">
        <v>36838</v>
      </c>
      <c r="AE7516" s="64">
        <v>36892</v>
      </c>
      <c r="AF7516" s="68" t="s">
        <v>1274</v>
      </c>
      <c r="AG7516" s="66" t="s">
        <v>1277</v>
      </c>
      <c r="AH7516" s="74">
        <v>5.0949999999999998</v>
      </c>
      <c r="AI7516" s="68" t="s">
        <v>2254</v>
      </c>
      <c r="AJ7516" s="67">
        <v>0</v>
      </c>
      <c r="AK7516" s="69">
        <v>155000</v>
      </c>
    </row>
    <row r="7517" spans="30:37" ht="11.25" x14ac:dyDescent="0.2">
      <c r="AD7517" s="63">
        <v>36840</v>
      </c>
      <c r="AE7517" s="64">
        <v>36892</v>
      </c>
      <c r="AF7517" s="68" t="s">
        <v>1179</v>
      </c>
      <c r="AG7517" s="66" t="s">
        <v>1233</v>
      </c>
      <c r="AH7517" s="74">
        <v>5.4749999999999996</v>
      </c>
      <c r="AI7517" s="68" t="s">
        <v>2254</v>
      </c>
      <c r="AJ7517" s="67">
        <v>0</v>
      </c>
      <c r="AK7517" s="69">
        <v>620000</v>
      </c>
    </row>
    <row r="7518" spans="30:37" ht="11.25" x14ac:dyDescent="0.2">
      <c r="AD7518" s="63">
        <v>36840</v>
      </c>
      <c r="AE7518" s="64">
        <v>36892</v>
      </c>
      <c r="AF7518" s="68" t="s">
        <v>1179</v>
      </c>
      <c r="AG7518" s="66" t="s">
        <v>1234</v>
      </c>
      <c r="AH7518" s="74">
        <v>5.4749999999999996</v>
      </c>
      <c r="AI7518" s="68" t="s">
        <v>2254</v>
      </c>
      <c r="AJ7518" s="67">
        <v>0</v>
      </c>
      <c r="AK7518" s="69">
        <v>465000</v>
      </c>
    </row>
    <row r="7519" spans="30:37" ht="11.25" x14ac:dyDescent="0.2">
      <c r="AD7519" s="63">
        <v>36840</v>
      </c>
      <c r="AE7519" s="64">
        <v>36892</v>
      </c>
      <c r="AF7519" s="68" t="s">
        <v>1179</v>
      </c>
      <c r="AG7519" s="66" t="s">
        <v>1235</v>
      </c>
      <c r="AH7519" s="74">
        <v>5.4524999999999997</v>
      </c>
      <c r="AI7519" s="68" t="s">
        <v>2254</v>
      </c>
      <c r="AJ7519" s="67">
        <v>0</v>
      </c>
      <c r="AK7519" s="69">
        <v>-620000</v>
      </c>
    </row>
    <row r="7520" spans="30:37" ht="11.25" x14ac:dyDescent="0.2">
      <c r="AD7520" s="63">
        <v>36840</v>
      </c>
      <c r="AE7520" s="64">
        <v>36892</v>
      </c>
      <c r="AF7520" s="68" t="s">
        <v>1179</v>
      </c>
      <c r="AG7520" s="66" t="s">
        <v>1232</v>
      </c>
      <c r="AH7520" s="74">
        <v>5.2149999999999999</v>
      </c>
      <c r="AI7520" s="68" t="s">
        <v>2254</v>
      </c>
      <c r="AJ7520" s="67">
        <v>0</v>
      </c>
      <c r="AK7520" s="69">
        <v>-155000</v>
      </c>
    </row>
    <row r="7521" spans="30:37" ht="11.25" x14ac:dyDescent="0.2">
      <c r="AD7521" s="63">
        <v>36844</v>
      </c>
      <c r="AE7521" s="64">
        <v>36892</v>
      </c>
      <c r="AF7521" s="68" t="s">
        <v>948</v>
      </c>
      <c r="AG7521" s="66" t="s">
        <v>980</v>
      </c>
      <c r="AH7521" s="74">
        <v>5.64</v>
      </c>
      <c r="AI7521" s="68" t="s">
        <v>2254</v>
      </c>
      <c r="AJ7521" s="67">
        <v>0</v>
      </c>
      <c r="AK7521" s="69">
        <v>-155000</v>
      </c>
    </row>
    <row r="7522" spans="30:37" ht="11.25" x14ac:dyDescent="0.2">
      <c r="AD7522" s="63">
        <v>36844</v>
      </c>
      <c r="AE7522" s="64">
        <v>36892</v>
      </c>
      <c r="AF7522" s="68" t="s">
        <v>948</v>
      </c>
      <c r="AG7522" s="66" t="s">
        <v>981</v>
      </c>
      <c r="AH7522" s="74">
        <v>5.66</v>
      </c>
      <c r="AI7522" s="68" t="s">
        <v>2254</v>
      </c>
      <c r="AJ7522" s="67">
        <v>0</v>
      </c>
      <c r="AK7522" s="69">
        <v>-155000</v>
      </c>
    </row>
    <row r="7523" spans="30:37" ht="11.25" x14ac:dyDescent="0.2">
      <c r="AD7523" s="63">
        <v>36845</v>
      </c>
      <c r="AE7523" s="64">
        <v>36892</v>
      </c>
      <c r="AF7523" s="68" t="s">
        <v>2564</v>
      </c>
      <c r="AG7523" s="66" t="s">
        <v>2615</v>
      </c>
      <c r="AH7523" s="74">
        <v>5.93</v>
      </c>
      <c r="AI7523" s="68" t="s">
        <v>2254</v>
      </c>
      <c r="AJ7523" s="67">
        <v>0</v>
      </c>
      <c r="AK7523" s="69">
        <v>-155000</v>
      </c>
    </row>
    <row r="7524" spans="30:37" ht="11.25" x14ac:dyDescent="0.2">
      <c r="AD7524" s="63">
        <v>36845</v>
      </c>
      <c r="AE7524" s="64">
        <v>36892</v>
      </c>
      <c r="AF7524" s="68" t="s">
        <v>2564</v>
      </c>
      <c r="AG7524" s="66" t="s">
        <v>2616</v>
      </c>
      <c r="AH7524" s="74">
        <v>5.75</v>
      </c>
      <c r="AI7524" s="68" t="s">
        <v>2254</v>
      </c>
      <c r="AJ7524" s="67">
        <v>0</v>
      </c>
      <c r="AK7524" s="69">
        <v>-155000</v>
      </c>
    </row>
    <row r="7525" spans="30:37" ht="11.25" x14ac:dyDescent="0.2">
      <c r="AD7525" s="63">
        <v>36845</v>
      </c>
      <c r="AE7525" s="64">
        <v>36892</v>
      </c>
      <c r="AF7525" s="68" t="s">
        <v>2564</v>
      </c>
      <c r="AG7525" s="66" t="s">
        <v>2617</v>
      </c>
      <c r="AH7525" s="74">
        <v>5.74</v>
      </c>
      <c r="AI7525" s="68" t="s">
        <v>2254</v>
      </c>
      <c r="AJ7525" s="67">
        <v>0</v>
      </c>
      <c r="AK7525" s="69">
        <v>-155000</v>
      </c>
    </row>
    <row r="7526" spans="30:37" ht="11.25" x14ac:dyDescent="0.2">
      <c r="AD7526" s="63">
        <v>36845</v>
      </c>
      <c r="AE7526" s="64">
        <v>36892</v>
      </c>
      <c r="AF7526" s="68" t="s">
        <v>2564</v>
      </c>
      <c r="AG7526" s="66" t="s">
        <v>2618</v>
      </c>
      <c r="AH7526" s="74">
        <v>5.7249999999999996</v>
      </c>
      <c r="AI7526" s="68" t="s">
        <v>2254</v>
      </c>
      <c r="AJ7526" s="67">
        <v>0</v>
      </c>
      <c r="AK7526" s="69">
        <v>-155000</v>
      </c>
    </row>
    <row r="7527" spans="30:37" ht="11.25" x14ac:dyDescent="0.2">
      <c r="AD7527" s="63">
        <v>36845</v>
      </c>
      <c r="AE7527" s="64">
        <v>36892</v>
      </c>
      <c r="AF7527" s="68" t="s">
        <v>2564</v>
      </c>
      <c r="AG7527" s="66" t="s">
        <v>2619</v>
      </c>
      <c r="AH7527" s="74">
        <v>5.7149999999999999</v>
      </c>
      <c r="AI7527" s="68" t="s">
        <v>2254</v>
      </c>
      <c r="AJ7527" s="67">
        <v>0</v>
      </c>
      <c r="AK7527" s="69">
        <v>-155000</v>
      </c>
    </row>
    <row r="7528" spans="30:37" ht="11.25" x14ac:dyDescent="0.2">
      <c r="AD7528" s="63">
        <v>36845</v>
      </c>
      <c r="AE7528" s="64">
        <v>36892</v>
      </c>
      <c r="AF7528" s="68" t="s">
        <v>2564</v>
      </c>
      <c r="AG7528" s="66" t="s">
        <v>2620</v>
      </c>
      <c r="AH7528" s="74">
        <v>5.7750000000000004</v>
      </c>
      <c r="AI7528" s="68" t="s">
        <v>2254</v>
      </c>
      <c r="AJ7528" s="67">
        <v>0</v>
      </c>
      <c r="AK7528" s="69">
        <v>-155000</v>
      </c>
    </row>
    <row r="7529" spans="30:37" ht="11.25" x14ac:dyDescent="0.2">
      <c r="AD7529" s="63">
        <v>36845</v>
      </c>
      <c r="AE7529" s="64">
        <v>36892</v>
      </c>
      <c r="AF7529" s="68" t="s">
        <v>2564</v>
      </c>
      <c r="AG7529" s="66" t="s">
        <v>2621</v>
      </c>
      <c r="AH7529" s="74">
        <v>5.8150000000000004</v>
      </c>
      <c r="AI7529" s="68" t="s">
        <v>2254</v>
      </c>
      <c r="AJ7529" s="67">
        <v>0</v>
      </c>
      <c r="AK7529" s="69">
        <v>-155000</v>
      </c>
    </row>
    <row r="7530" spans="30:37" ht="11.25" x14ac:dyDescent="0.2">
      <c r="AD7530" s="63">
        <v>36846</v>
      </c>
      <c r="AE7530" s="64">
        <v>36892</v>
      </c>
      <c r="AF7530" s="68" t="s">
        <v>578</v>
      </c>
      <c r="AG7530" s="66" t="s">
        <v>598</v>
      </c>
      <c r="AH7530" s="74">
        <v>5.65</v>
      </c>
      <c r="AI7530" s="68" t="s">
        <v>2254</v>
      </c>
      <c r="AJ7530" s="67">
        <v>0</v>
      </c>
      <c r="AK7530" s="69">
        <v>-155000</v>
      </c>
    </row>
    <row r="7531" spans="30:37" ht="11.25" x14ac:dyDescent="0.2">
      <c r="AD7531" s="63">
        <v>36846</v>
      </c>
      <c r="AE7531" s="64">
        <v>36892</v>
      </c>
      <c r="AF7531" s="68" t="s">
        <v>578</v>
      </c>
      <c r="AG7531" s="66" t="s">
        <v>599</v>
      </c>
      <c r="AH7531" s="74">
        <v>5.75</v>
      </c>
      <c r="AI7531" s="68" t="s">
        <v>2254</v>
      </c>
      <c r="AJ7531" s="67">
        <v>0</v>
      </c>
      <c r="AK7531" s="69">
        <v>-155000</v>
      </c>
    </row>
    <row r="7532" spans="30:37" ht="11.25" x14ac:dyDescent="0.2">
      <c r="AD7532" s="63">
        <v>36846</v>
      </c>
      <c r="AE7532" s="64">
        <v>36892</v>
      </c>
      <c r="AF7532" s="68" t="s">
        <v>578</v>
      </c>
      <c r="AG7532" s="66" t="s">
        <v>602</v>
      </c>
      <c r="AH7532" s="74">
        <v>5.52</v>
      </c>
      <c r="AI7532" s="68" t="s">
        <v>2254</v>
      </c>
      <c r="AJ7532" s="67">
        <v>0</v>
      </c>
      <c r="AK7532" s="69">
        <v>155000</v>
      </c>
    </row>
    <row r="7533" spans="30:37" ht="11.25" x14ac:dyDescent="0.2">
      <c r="AD7533" s="63">
        <v>36846</v>
      </c>
      <c r="AE7533" s="64">
        <v>36892</v>
      </c>
      <c r="AF7533" s="68" t="s">
        <v>578</v>
      </c>
      <c r="AG7533" s="66" t="s">
        <v>603</v>
      </c>
      <c r="AH7533" s="74">
        <v>5.6050000000000004</v>
      </c>
      <c r="AI7533" s="68" t="s">
        <v>2254</v>
      </c>
      <c r="AJ7533" s="67">
        <v>0</v>
      </c>
      <c r="AK7533" s="69">
        <v>155000</v>
      </c>
    </row>
    <row r="7534" spans="30:37" ht="11.25" x14ac:dyDescent="0.2">
      <c r="AD7534" s="63">
        <v>36846</v>
      </c>
      <c r="AE7534" s="64">
        <v>36892</v>
      </c>
      <c r="AF7534" s="68" t="s">
        <v>578</v>
      </c>
      <c r="AG7534" s="66" t="s">
        <v>629</v>
      </c>
      <c r="AH7534" s="74">
        <v>5.7</v>
      </c>
      <c r="AI7534" s="68" t="s">
        <v>2254</v>
      </c>
      <c r="AJ7534" s="67">
        <v>0</v>
      </c>
      <c r="AK7534" s="69">
        <v>465000</v>
      </c>
    </row>
    <row r="7535" spans="30:37" ht="11.25" x14ac:dyDescent="0.2">
      <c r="AD7535" s="63">
        <v>36846</v>
      </c>
      <c r="AE7535" s="64">
        <v>36892</v>
      </c>
      <c r="AF7535" s="68" t="s">
        <v>578</v>
      </c>
      <c r="AG7535" s="66" t="s">
        <v>630</v>
      </c>
      <c r="AH7535" s="74">
        <v>5.71</v>
      </c>
      <c r="AI7535" s="68" t="s">
        <v>2254</v>
      </c>
      <c r="AJ7535" s="67">
        <v>0</v>
      </c>
      <c r="AK7535" s="69">
        <v>465000</v>
      </c>
    </row>
    <row r="7536" spans="30:37" ht="11.25" x14ac:dyDescent="0.2">
      <c r="AD7536" s="63">
        <v>36847</v>
      </c>
      <c r="AE7536" s="64">
        <v>36892</v>
      </c>
      <c r="AF7536" s="68" t="s">
        <v>4192</v>
      </c>
      <c r="AG7536" s="66" t="s">
        <v>4212</v>
      </c>
      <c r="AH7536" s="74">
        <v>5.39</v>
      </c>
      <c r="AI7536" s="68" t="s">
        <v>2254</v>
      </c>
      <c r="AJ7536" s="67">
        <v>0</v>
      </c>
      <c r="AK7536" s="69">
        <v>-155000</v>
      </c>
    </row>
    <row r="7537" spans="30:37" ht="11.25" x14ac:dyDescent="0.2">
      <c r="AD7537" s="63">
        <v>36847</v>
      </c>
      <c r="AE7537" s="64">
        <v>36892</v>
      </c>
      <c r="AF7537" s="68" t="s">
        <v>4192</v>
      </c>
      <c r="AG7537" s="66" t="s">
        <v>4217</v>
      </c>
      <c r="AH7537" s="74">
        <v>5.38</v>
      </c>
      <c r="AI7537" s="68" t="s">
        <v>2254</v>
      </c>
      <c r="AJ7537" s="67">
        <v>0</v>
      </c>
      <c r="AK7537" s="69">
        <v>155000</v>
      </c>
    </row>
    <row r="7538" spans="30:37" ht="11.25" x14ac:dyDescent="0.2">
      <c r="AD7538" s="63">
        <v>36847</v>
      </c>
      <c r="AE7538" s="64">
        <v>36892</v>
      </c>
      <c r="AF7538" s="68" t="s">
        <v>4192</v>
      </c>
      <c r="AG7538" s="66" t="s">
        <v>4245</v>
      </c>
      <c r="AH7538" s="74">
        <v>6.0875000000000004</v>
      </c>
      <c r="AI7538" s="68" t="s">
        <v>2254</v>
      </c>
      <c r="AJ7538" s="67">
        <v>0</v>
      </c>
      <c r="AK7538" s="69">
        <v>155000</v>
      </c>
    </row>
    <row r="7539" spans="30:37" ht="11.25" x14ac:dyDescent="0.2">
      <c r="AD7539" s="63">
        <v>36847</v>
      </c>
      <c r="AE7539" s="64">
        <v>36892</v>
      </c>
      <c r="AF7539" s="68" t="s">
        <v>4192</v>
      </c>
      <c r="AG7539" s="66" t="s">
        <v>4246</v>
      </c>
      <c r="AH7539" s="74">
        <v>6.0975000000000001</v>
      </c>
      <c r="AI7539" s="68" t="s">
        <v>2254</v>
      </c>
      <c r="AJ7539" s="67">
        <v>0</v>
      </c>
      <c r="AK7539" s="69">
        <v>155000</v>
      </c>
    </row>
    <row r="7540" spans="30:37" ht="11.25" x14ac:dyDescent="0.2">
      <c r="AD7540" s="63">
        <v>36847</v>
      </c>
      <c r="AE7540" s="64">
        <v>36892</v>
      </c>
      <c r="AF7540" s="68" t="s">
        <v>4192</v>
      </c>
      <c r="AG7540" s="66" t="s">
        <v>4247</v>
      </c>
      <c r="AH7540" s="74">
        <v>5.87</v>
      </c>
      <c r="AI7540" s="68" t="s">
        <v>2254</v>
      </c>
      <c r="AJ7540" s="67">
        <v>0</v>
      </c>
      <c r="AK7540" s="69">
        <v>465000</v>
      </c>
    </row>
    <row r="7541" spans="30:37" ht="11.25" x14ac:dyDescent="0.2">
      <c r="AD7541" s="63">
        <v>36850</v>
      </c>
      <c r="AE7541" s="64">
        <v>36892</v>
      </c>
      <c r="AF7541" s="68" t="s">
        <v>3389</v>
      </c>
      <c r="AG7541" s="66" t="s">
        <v>3431</v>
      </c>
      <c r="AH7541" s="74">
        <v>6.2649999999999997</v>
      </c>
      <c r="AI7541" s="68" t="s">
        <v>2254</v>
      </c>
      <c r="AJ7541" s="67">
        <v>0</v>
      </c>
      <c r="AK7541" s="69">
        <v>465000</v>
      </c>
    </row>
    <row r="7542" spans="30:37" ht="11.25" x14ac:dyDescent="0.2">
      <c r="AD7542" s="63">
        <v>36850</v>
      </c>
      <c r="AE7542" s="64">
        <v>36892</v>
      </c>
      <c r="AF7542" s="68" t="s">
        <v>3389</v>
      </c>
      <c r="AG7542" s="66" t="s">
        <v>3432</v>
      </c>
      <c r="AH7542" s="74">
        <v>6.26</v>
      </c>
      <c r="AI7542" s="68" t="s">
        <v>2254</v>
      </c>
      <c r="AJ7542" s="67">
        <v>0</v>
      </c>
      <c r="AK7542" s="69">
        <v>310000</v>
      </c>
    </row>
    <row r="7543" spans="30:37" ht="11.25" x14ac:dyDescent="0.2">
      <c r="AD7543" s="63">
        <v>36850</v>
      </c>
      <c r="AE7543" s="64">
        <v>36892</v>
      </c>
      <c r="AF7543" s="68" t="s">
        <v>3389</v>
      </c>
      <c r="AG7543" s="66" t="s">
        <v>3433</v>
      </c>
      <c r="AH7543" s="74">
        <v>6.2350000000000003</v>
      </c>
      <c r="AI7543" s="68" t="s">
        <v>2254</v>
      </c>
      <c r="AJ7543" s="67">
        <v>0</v>
      </c>
      <c r="AK7543" s="69">
        <v>465000</v>
      </c>
    </row>
    <row r="7544" spans="30:37" ht="11.25" x14ac:dyDescent="0.2">
      <c r="AD7544" s="63">
        <v>36850</v>
      </c>
      <c r="AE7544" s="64">
        <v>36892</v>
      </c>
      <c r="AF7544" s="68" t="s">
        <v>3389</v>
      </c>
      <c r="AG7544" s="66" t="s">
        <v>3434</v>
      </c>
      <c r="AH7544" s="74">
        <v>6.24</v>
      </c>
      <c r="AI7544" s="68" t="s">
        <v>2254</v>
      </c>
      <c r="AJ7544" s="67">
        <v>0</v>
      </c>
      <c r="AK7544" s="69">
        <v>310000</v>
      </c>
    </row>
    <row r="7545" spans="30:37" ht="11.25" x14ac:dyDescent="0.2">
      <c r="AD7545" s="63">
        <v>36850</v>
      </c>
      <c r="AE7545" s="64">
        <v>36892</v>
      </c>
      <c r="AF7545" s="68" t="s">
        <v>3389</v>
      </c>
      <c r="AG7545" s="66" t="s">
        <v>3435</v>
      </c>
      <c r="AH7545" s="74">
        <v>6.27</v>
      </c>
      <c r="AI7545" s="68" t="s">
        <v>2254</v>
      </c>
      <c r="AJ7545" s="67">
        <v>0</v>
      </c>
      <c r="AK7545" s="69">
        <v>465000</v>
      </c>
    </row>
    <row r="7546" spans="30:37" ht="11.25" x14ac:dyDescent="0.2">
      <c r="AD7546" s="63">
        <v>36850</v>
      </c>
      <c r="AE7546" s="64">
        <v>36892</v>
      </c>
      <c r="AF7546" s="68" t="s">
        <v>3389</v>
      </c>
      <c r="AG7546" s="66" t="s">
        <v>3436</v>
      </c>
      <c r="AH7546" s="74">
        <v>6.27</v>
      </c>
      <c r="AI7546" s="68" t="s">
        <v>2254</v>
      </c>
      <c r="AJ7546" s="67">
        <v>0</v>
      </c>
      <c r="AK7546" s="69">
        <v>465000</v>
      </c>
    </row>
    <row r="7547" spans="30:37" ht="11.25" x14ac:dyDescent="0.2">
      <c r="AD7547" s="63">
        <v>36850</v>
      </c>
      <c r="AE7547" s="64">
        <v>36892</v>
      </c>
      <c r="AF7547" s="68" t="s">
        <v>3389</v>
      </c>
      <c r="AG7547" s="66" t="s">
        <v>3437</v>
      </c>
      <c r="AH7547" s="74">
        <v>6.3025000000000002</v>
      </c>
      <c r="AI7547" s="68" t="s">
        <v>2254</v>
      </c>
      <c r="AJ7547" s="67">
        <v>0</v>
      </c>
      <c r="AK7547" s="69">
        <v>465000</v>
      </c>
    </row>
    <row r="7548" spans="30:37" ht="11.25" x14ac:dyDescent="0.2">
      <c r="AD7548" s="63">
        <v>36850</v>
      </c>
      <c r="AE7548" s="64">
        <v>36892</v>
      </c>
      <c r="AF7548" s="68" t="s">
        <v>3389</v>
      </c>
      <c r="AG7548" s="66" t="s">
        <v>3438</v>
      </c>
      <c r="AH7548" s="74">
        <v>6.2649999999999997</v>
      </c>
      <c r="AI7548" s="68" t="s">
        <v>2254</v>
      </c>
      <c r="AJ7548" s="67">
        <v>0</v>
      </c>
      <c r="AK7548" s="69">
        <v>-387500</v>
      </c>
    </row>
    <row r="7549" spans="30:37" ht="11.25" x14ac:dyDescent="0.2">
      <c r="AD7549" s="63">
        <v>36850</v>
      </c>
      <c r="AE7549" s="64">
        <v>36892</v>
      </c>
      <c r="AF7549" s="68" t="s">
        <v>3389</v>
      </c>
      <c r="AG7549" s="66" t="s">
        <v>3423</v>
      </c>
      <c r="AH7549" s="74">
        <v>5.9450000000000003</v>
      </c>
      <c r="AI7549" s="68" t="s">
        <v>2254</v>
      </c>
      <c r="AJ7549" s="67">
        <v>0</v>
      </c>
      <c r="AK7549" s="69">
        <v>-155000</v>
      </c>
    </row>
    <row r="7550" spans="30:37" ht="11.25" x14ac:dyDescent="0.2">
      <c r="AD7550" s="63">
        <v>36850</v>
      </c>
      <c r="AE7550" s="64">
        <v>36892</v>
      </c>
      <c r="AF7550" s="68" t="s">
        <v>3389</v>
      </c>
      <c r="AG7550" s="66" t="s">
        <v>3424</v>
      </c>
      <c r="AH7550" s="74">
        <v>5.9550000000000001</v>
      </c>
      <c r="AI7550" s="68" t="s">
        <v>2254</v>
      </c>
      <c r="AJ7550" s="67">
        <v>0</v>
      </c>
      <c r="AK7550" s="69">
        <v>-155000</v>
      </c>
    </row>
    <row r="7551" spans="30:37" ht="11.25" x14ac:dyDescent="0.2">
      <c r="AD7551" s="63">
        <v>36850</v>
      </c>
      <c r="AE7551" s="64">
        <v>36892</v>
      </c>
      <c r="AF7551" s="68" t="s">
        <v>3389</v>
      </c>
      <c r="AG7551" s="66" t="s">
        <v>3425</v>
      </c>
      <c r="AH7551" s="74">
        <v>5.95</v>
      </c>
      <c r="AI7551" s="68" t="s">
        <v>2254</v>
      </c>
      <c r="AJ7551" s="67">
        <v>0</v>
      </c>
      <c r="AK7551" s="69">
        <v>-155000</v>
      </c>
    </row>
    <row r="7552" spans="30:37" ht="11.25" x14ac:dyDescent="0.2">
      <c r="AD7552" s="63">
        <v>36850</v>
      </c>
      <c r="AE7552" s="64">
        <v>36892</v>
      </c>
      <c r="AF7552" s="68" t="s">
        <v>3389</v>
      </c>
      <c r="AG7552" s="66" t="s">
        <v>1223</v>
      </c>
      <c r="AH7552" s="74">
        <v>5.86</v>
      </c>
      <c r="AI7552" s="68" t="s">
        <v>2254</v>
      </c>
      <c r="AJ7552" s="67">
        <v>0</v>
      </c>
      <c r="AK7552" s="69">
        <v>-155000</v>
      </c>
    </row>
    <row r="7553" spans="30:37" ht="11.25" x14ac:dyDescent="0.2">
      <c r="AD7553" s="63">
        <v>36851</v>
      </c>
      <c r="AE7553" s="64">
        <v>36892</v>
      </c>
      <c r="AF7553" s="68" t="s">
        <v>4731</v>
      </c>
      <c r="AG7553" s="66" t="s">
        <v>4737</v>
      </c>
      <c r="AH7553" s="74">
        <v>6.4024999999999999</v>
      </c>
      <c r="AI7553" s="68" t="s">
        <v>2254</v>
      </c>
      <c r="AJ7553" s="67">
        <v>0</v>
      </c>
      <c r="AK7553" s="69">
        <v>-465000</v>
      </c>
    </row>
    <row r="7554" spans="30:37" ht="11.25" x14ac:dyDescent="0.2">
      <c r="AD7554" s="63">
        <v>36852</v>
      </c>
      <c r="AE7554" s="64">
        <v>36892</v>
      </c>
      <c r="AF7554" s="68" t="s">
        <v>2436</v>
      </c>
      <c r="AG7554" s="66" t="s">
        <v>2439</v>
      </c>
      <c r="AH7554" s="74">
        <v>6.08</v>
      </c>
      <c r="AI7554" s="68" t="s">
        <v>2254</v>
      </c>
      <c r="AJ7554" s="67">
        <v>0</v>
      </c>
      <c r="AK7554" s="69">
        <v>-155000</v>
      </c>
    </row>
    <row r="7555" spans="30:37" ht="11.25" x14ac:dyDescent="0.2">
      <c r="AD7555" s="63">
        <v>36852</v>
      </c>
      <c r="AE7555" s="64">
        <v>36892</v>
      </c>
      <c r="AF7555" s="68" t="s">
        <v>2436</v>
      </c>
      <c r="AG7555" s="66" t="s">
        <v>2441</v>
      </c>
      <c r="AH7555" s="74">
        <v>6.08</v>
      </c>
      <c r="AI7555" s="68" t="s">
        <v>2254</v>
      </c>
      <c r="AJ7555" s="67">
        <v>0</v>
      </c>
      <c r="AK7555" s="69">
        <v>-155000</v>
      </c>
    </row>
    <row r="7556" spans="30:37" ht="11.25" x14ac:dyDescent="0.2">
      <c r="AD7556" s="63">
        <v>36852</v>
      </c>
      <c r="AE7556" s="64">
        <v>36892</v>
      </c>
      <c r="AF7556" s="68" t="s">
        <v>2436</v>
      </c>
      <c r="AG7556" s="66" t="s">
        <v>3767</v>
      </c>
      <c r="AH7556" s="74">
        <v>6.5250000000000004</v>
      </c>
      <c r="AI7556" s="68" t="s">
        <v>2254</v>
      </c>
      <c r="AJ7556" s="67">
        <v>0</v>
      </c>
      <c r="AK7556" s="69">
        <v>-465000</v>
      </c>
    </row>
    <row r="7557" spans="30:37" ht="11.25" x14ac:dyDescent="0.2">
      <c r="AD7557" s="63">
        <v>36852</v>
      </c>
      <c r="AE7557" s="64">
        <v>36892</v>
      </c>
      <c r="AF7557" s="68" t="s">
        <v>2436</v>
      </c>
      <c r="AG7557" s="66" t="s">
        <v>3768</v>
      </c>
      <c r="AH7557" s="74">
        <v>6.4874999999999998</v>
      </c>
      <c r="AI7557" s="68" t="s">
        <v>2254</v>
      </c>
      <c r="AJ7557" s="67">
        <v>0</v>
      </c>
      <c r="AK7557" s="69">
        <v>-465000</v>
      </c>
    </row>
    <row r="7558" spans="30:37" ht="11.25" x14ac:dyDescent="0.2">
      <c r="AD7558" s="63">
        <v>36852</v>
      </c>
      <c r="AE7558" s="64">
        <v>36892</v>
      </c>
      <c r="AF7558" s="68" t="s">
        <v>2436</v>
      </c>
      <c r="AG7558" s="66" t="s">
        <v>3769</v>
      </c>
      <c r="AH7558" s="74">
        <v>6.4</v>
      </c>
      <c r="AI7558" s="68" t="s">
        <v>2254</v>
      </c>
      <c r="AJ7558" s="67">
        <v>0</v>
      </c>
      <c r="AK7558" s="69">
        <v>-465000</v>
      </c>
    </row>
    <row r="7559" spans="30:37" ht="11.25" x14ac:dyDescent="0.2">
      <c r="AD7559" s="63">
        <v>36852</v>
      </c>
      <c r="AE7559" s="64">
        <v>36892</v>
      </c>
      <c r="AF7559" s="68" t="s">
        <v>2436</v>
      </c>
      <c r="AG7559" s="66" t="s">
        <v>3770</v>
      </c>
      <c r="AH7559" s="74">
        <v>6.415</v>
      </c>
      <c r="AI7559" s="68" t="s">
        <v>2254</v>
      </c>
      <c r="AJ7559" s="67">
        <v>0</v>
      </c>
      <c r="AK7559" s="69">
        <v>-155000</v>
      </c>
    </row>
    <row r="7560" spans="30:37" ht="11.25" x14ac:dyDescent="0.2">
      <c r="AD7560" s="63">
        <v>36852</v>
      </c>
      <c r="AE7560" s="64">
        <v>36892</v>
      </c>
      <c r="AF7560" s="68" t="s">
        <v>2436</v>
      </c>
      <c r="AG7560" s="66" t="s">
        <v>3771</v>
      </c>
      <c r="AH7560" s="74">
        <v>6.4249999999999998</v>
      </c>
      <c r="AI7560" s="68" t="s">
        <v>2254</v>
      </c>
      <c r="AJ7560" s="67">
        <v>0</v>
      </c>
      <c r="AK7560" s="69">
        <v>-155000</v>
      </c>
    </row>
    <row r="7561" spans="30:37" ht="11.25" x14ac:dyDescent="0.2">
      <c r="AD7561" s="63">
        <v>36852</v>
      </c>
      <c r="AE7561" s="64">
        <v>36892</v>
      </c>
      <c r="AF7561" s="68" t="s">
        <v>2436</v>
      </c>
      <c r="AG7561" s="66" t="s">
        <v>3772</v>
      </c>
      <c r="AH7561" s="74">
        <v>6.4050000000000002</v>
      </c>
      <c r="AI7561" s="68" t="s">
        <v>2254</v>
      </c>
      <c r="AJ7561" s="67">
        <v>0</v>
      </c>
      <c r="AK7561" s="69">
        <v>-465000</v>
      </c>
    </row>
    <row r="7562" spans="30:37" ht="11.25" x14ac:dyDescent="0.2">
      <c r="AD7562" s="63">
        <v>36852</v>
      </c>
      <c r="AE7562" s="64">
        <v>36892</v>
      </c>
      <c r="AF7562" s="68" t="s">
        <v>2436</v>
      </c>
      <c r="AG7562" s="66" t="s">
        <v>3765</v>
      </c>
      <c r="AH7562" s="74">
        <v>6.19</v>
      </c>
      <c r="AI7562" s="68" t="s">
        <v>2254</v>
      </c>
      <c r="AJ7562" s="67">
        <v>0</v>
      </c>
      <c r="AK7562" s="69">
        <v>-155000</v>
      </c>
    </row>
    <row r="7563" spans="30:37" ht="11.25" x14ac:dyDescent="0.2">
      <c r="AD7563" s="63">
        <v>36852</v>
      </c>
      <c r="AE7563" s="64">
        <v>36892</v>
      </c>
      <c r="AF7563" s="68" t="s">
        <v>2436</v>
      </c>
      <c r="AG7563" s="66" t="s">
        <v>3766</v>
      </c>
      <c r="AH7563" s="74">
        <v>6.1849999999999996</v>
      </c>
      <c r="AI7563" s="68" t="s">
        <v>2254</v>
      </c>
      <c r="AJ7563" s="67">
        <v>0</v>
      </c>
      <c r="AK7563" s="69">
        <v>-155000</v>
      </c>
    </row>
    <row r="7564" spans="30:37" ht="11.25" x14ac:dyDescent="0.2">
      <c r="AD7564" s="63">
        <v>36857</v>
      </c>
      <c r="AE7564" s="64">
        <v>36892</v>
      </c>
      <c r="AF7564" s="68" t="s">
        <v>5023</v>
      </c>
      <c r="AG7564" s="66" t="s">
        <v>5070</v>
      </c>
      <c r="AH7564" s="74">
        <v>6.3949999999999996</v>
      </c>
      <c r="AI7564" s="68" t="s">
        <v>2254</v>
      </c>
      <c r="AJ7564" s="67">
        <v>0</v>
      </c>
      <c r="AK7564" s="69">
        <v>-310000</v>
      </c>
    </row>
    <row r="7565" spans="30:37" ht="11.25" x14ac:dyDescent="0.2">
      <c r="AD7565" s="63">
        <v>36857</v>
      </c>
      <c r="AE7565" s="64">
        <v>36892</v>
      </c>
      <c r="AF7565" s="68" t="s">
        <v>5023</v>
      </c>
      <c r="AG7565" s="66" t="s">
        <v>5071</v>
      </c>
      <c r="AH7565" s="74">
        <v>6.49</v>
      </c>
      <c r="AI7565" s="68" t="s">
        <v>2254</v>
      </c>
      <c r="AJ7565" s="67">
        <v>0</v>
      </c>
      <c r="AK7565" s="69">
        <v>-465000</v>
      </c>
    </row>
    <row r="7566" spans="30:37" ht="11.25" x14ac:dyDescent="0.2">
      <c r="AD7566" s="63">
        <v>36857</v>
      </c>
      <c r="AE7566" s="64">
        <v>36892</v>
      </c>
      <c r="AF7566" s="68" t="s">
        <v>5023</v>
      </c>
      <c r="AG7566" s="66" t="s">
        <v>5072</v>
      </c>
      <c r="AH7566" s="74">
        <v>6.4950000000000001</v>
      </c>
      <c r="AI7566" s="68" t="s">
        <v>2254</v>
      </c>
      <c r="AJ7566" s="67">
        <v>0</v>
      </c>
      <c r="AK7566" s="69">
        <v>-465000</v>
      </c>
    </row>
    <row r="7567" spans="30:37" ht="11.25" x14ac:dyDescent="0.2">
      <c r="AD7567" s="63">
        <v>36857</v>
      </c>
      <c r="AE7567" s="64">
        <v>36892</v>
      </c>
      <c r="AF7567" s="68" t="s">
        <v>5023</v>
      </c>
      <c r="AG7567" s="66" t="s">
        <v>5073</v>
      </c>
      <c r="AH7567" s="74">
        <v>6.5949999999999998</v>
      </c>
      <c r="AI7567" s="68" t="s">
        <v>2254</v>
      </c>
      <c r="AJ7567" s="67">
        <v>0</v>
      </c>
      <c r="AK7567" s="69">
        <v>465000</v>
      </c>
    </row>
    <row r="7568" spans="30:37" ht="11.25" x14ac:dyDescent="0.2">
      <c r="AD7568" s="63">
        <v>36857</v>
      </c>
      <c r="AE7568" s="64">
        <v>36892</v>
      </c>
      <c r="AF7568" s="68" t="s">
        <v>5023</v>
      </c>
      <c r="AG7568" s="66" t="s">
        <v>5074</v>
      </c>
      <c r="AH7568" s="74">
        <v>6.6349999999999998</v>
      </c>
      <c r="AI7568" s="68" t="s">
        <v>2254</v>
      </c>
      <c r="AJ7568" s="67">
        <v>0</v>
      </c>
      <c r="AK7568" s="69">
        <v>465000</v>
      </c>
    </row>
    <row r="7569" spans="30:37" ht="11.25" x14ac:dyDescent="0.2">
      <c r="AD7569" s="63">
        <v>36857</v>
      </c>
      <c r="AE7569" s="64">
        <v>36892</v>
      </c>
      <c r="AF7569" s="68" t="s">
        <v>5023</v>
      </c>
      <c r="AG7569" s="66" t="s">
        <v>5075</v>
      </c>
      <c r="AH7569" s="74">
        <v>6.61</v>
      </c>
      <c r="AI7569" s="68" t="s">
        <v>2254</v>
      </c>
      <c r="AJ7569" s="67">
        <v>0</v>
      </c>
      <c r="AK7569" s="69">
        <v>310000</v>
      </c>
    </row>
    <row r="7570" spans="30:37" ht="11.25" x14ac:dyDescent="0.2">
      <c r="AD7570" s="63">
        <v>36857</v>
      </c>
      <c r="AE7570" s="64">
        <v>36892</v>
      </c>
      <c r="AF7570" s="68" t="s">
        <v>5023</v>
      </c>
      <c r="AG7570" s="66" t="s">
        <v>5076</v>
      </c>
      <c r="AH7570" s="74">
        <v>6.6550000000000002</v>
      </c>
      <c r="AI7570" s="68" t="s">
        <v>2254</v>
      </c>
      <c r="AJ7570" s="67">
        <v>0</v>
      </c>
      <c r="AK7570" s="69">
        <v>-465000</v>
      </c>
    </row>
    <row r="7571" spans="30:37" ht="11.25" x14ac:dyDescent="0.2">
      <c r="AD7571" s="63">
        <v>36857</v>
      </c>
      <c r="AE7571" s="64">
        <v>36892</v>
      </c>
      <c r="AF7571" s="68" t="s">
        <v>5023</v>
      </c>
      <c r="AG7571" s="66" t="s">
        <v>5077</v>
      </c>
      <c r="AH7571" s="74">
        <v>6.45</v>
      </c>
      <c r="AI7571" s="68" t="s">
        <v>2254</v>
      </c>
      <c r="AJ7571" s="67">
        <v>0</v>
      </c>
      <c r="AK7571" s="69">
        <v>155000</v>
      </c>
    </row>
    <row r="7572" spans="30:37" ht="11.25" x14ac:dyDescent="0.2">
      <c r="AD7572" s="63">
        <v>36857</v>
      </c>
      <c r="AE7572" s="64">
        <v>36892</v>
      </c>
      <c r="AF7572" s="68" t="s">
        <v>5023</v>
      </c>
      <c r="AG7572" s="66" t="s">
        <v>5078</v>
      </c>
      <c r="AH7572" s="74">
        <v>6.4950000000000001</v>
      </c>
      <c r="AI7572" s="68" t="s">
        <v>2254</v>
      </c>
      <c r="AJ7572" s="67">
        <v>0</v>
      </c>
      <c r="AK7572" s="69">
        <v>-155000</v>
      </c>
    </row>
    <row r="7573" spans="30:37" ht="11.25" x14ac:dyDescent="0.2">
      <c r="AD7573" s="63">
        <v>36857</v>
      </c>
      <c r="AE7573" s="64">
        <v>36892</v>
      </c>
      <c r="AF7573" s="68" t="s">
        <v>5023</v>
      </c>
      <c r="AG7573" s="66" t="s">
        <v>5079</v>
      </c>
      <c r="AH7573" s="74">
        <v>6.44</v>
      </c>
      <c r="AI7573" s="68" t="s">
        <v>2254</v>
      </c>
      <c r="AJ7573" s="67">
        <v>0</v>
      </c>
      <c r="AK7573" s="69">
        <v>310000</v>
      </c>
    </row>
    <row r="7574" spans="30:37" ht="11.25" x14ac:dyDescent="0.2">
      <c r="AD7574" s="63">
        <v>36857</v>
      </c>
      <c r="AE7574" s="64">
        <v>36892</v>
      </c>
      <c r="AF7574" s="68" t="s">
        <v>5023</v>
      </c>
      <c r="AG7574" s="66" t="s">
        <v>5080</v>
      </c>
      <c r="AH7574" s="74">
        <v>6.37</v>
      </c>
      <c r="AI7574" s="68" t="s">
        <v>2254</v>
      </c>
      <c r="AJ7574" s="67">
        <v>0</v>
      </c>
      <c r="AK7574" s="69">
        <v>-465000</v>
      </c>
    </row>
    <row r="7575" spans="30:37" ht="11.25" x14ac:dyDescent="0.2">
      <c r="AD7575" s="63">
        <v>36857</v>
      </c>
      <c r="AE7575" s="64">
        <v>36892</v>
      </c>
      <c r="AF7575" s="68" t="s">
        <v>5023</v>
      </c>
      <c r="AG7575" s="66" t="s">
        <v>5081</v>
      </c>
      <c r="AH7575" s="74">
        <v>6.3849999999999998</v>
      </c>
      <c r="AI7575" s="68" t="s">
        <v>2254</v>
      </c>
      <c r="AJ7575" s="67">
        <v>0</v>
      </c>
      <c r="AK7575" s="69">
        <v>-465000</v>
      </c>
    </row>
    <row r="7576" spans="30:37" ht="11.25" x14ac:dyDescent="0.2">
      <c r="AD7576" s="63">
        <v>36857</v>
      </c>
      <c r="AE7576" s="64">
        <v>36892</v>
      </c>
      <c r="AF7576" s="68" t="s">
        <v>5023</v>
      </c>
      <c r="AG7576" s="66" t="s">
        <v>5082</v>
      </c>
      <c r="AH7576" s="74">
        <v>6.39</v>
      </c>
      <c r="AI7576" s="68" t="s">
        <v>2254</v>
      </c>
      <c r="AJ7576" s="67">
        <v>0</v>
      </c>
      <c r="AK7576" s="69">
        <v>-155000</v>
      </c>
    </row>
    <row r="7577" spans="30:37" ht="11.25" x14ac:dyDescent="0.2">
      <c r="AD7577" s="63">
        <v>36857</v>
      </c>
      <c r="AE7577" s="64">
        <v>36892</v>
      </c>
      <c r="AF7577" s="68" t="s">
        <v>5023</v>
      </c>
      <c r="AG7577" s="66" t="s">
        <v>5083</v>
      </c>
      <c r="AH7577" s="74">
        <v>6.375</v>
      </c>
      <c r="AI7577" s="68" t="s">
        <v>2254</v>
      </c>
      <c r="AJ7577" s="67">
        <v>0</v>
      </c>
      <c r="AK7577" s="69">
        <v>-310000</v>
      </c>
    </row>
    <row r="7578" spans="30:37" ht="11.25" x14ac:dyDescent="0.2">
      <c r="AD7578" s="63">
        <v>36857</v>
      </c>
      <c r="AE7578" s="64">
        <v>36892</v>
      </c>
      <c r="AF7578" s="68" t="s">
        <v>5023</v>
      </c>
      <c r="AG7578" s="66" t="s">
        <v>5065</v>
      </c>
      <c r="AH7578" s="74">
        <v>6.125</v>
      </c>
      <c r="AI7578" s="68" t="s">
        <v>2254</v>
      </c>
      <c r="AJ7578" s="67">
        <v>0</v>
      </c>
      <c r="AK7578" s="69">
        <v>155000</v>
      </c>
    </row>
    <row r="7579" spans="30:37" ht="11.25" x14ac:dyDescent="0.2">
      <c r="AD7579" s="63">
        <v>36857</v>
      </c>
      <c r="AE7579" s="64">
        <v>36892</v>
      </c>
      <c r="AF7579" s="68" t="s">
        <v>5023</v>
      </c>
      <c r="AG7579" s="66" t="s">
        <v>5066</v>
      </c>
      <c r="AH7579" s="74">
        <v>6.32</v>
      </c>
      <c r="AI7579" s="68" t="s">
        <v>2254</v>
      </c>
      <c r="AJ7579" s="67">
        <v>0</v>
      </c>
      <c r="AK7579" s="69">
        <v>155000</v>
      </c>
    </row>
    <row r="7580" spans="30:37" ht="11.25" x14ac:dyDescent="0.2">
      <c r="AD7580" s="63">
        <v>36857</v>
      </c>
      <c r="AE7580" s="64">
        <v>36892</v>
      </c>
      <c r="AF7580" s="68" t="s">
        <v>5023</v>
      </c>
      <c r="AG7580" s="66" t="s">
        <v>5067</v>
      </c>
      <c r="AH7580" s="74">
        <v>6.28</v>
      </c>
      <c r="AI7580" s="68" t="s">
        <v>2254</v>
      </c>
      <c r="AJ7580" s="67">
        <v>0</v>
      </c>
      <c r="AK7580" s="69">
        <v>-155000</v>
      </c>
    </row>
    <row r="7581" spans="30:37" ht="11.25" x14ac:dyDescent="0.2">
      <c r="AD7581" s="63">
        <v>36857</v>
      </c>
      <c r="AE7581" s="64">
        <v>36892</v>
      </c>
      <c r="AF7581" s="68" t="s">
        <v>5023</v>
      </c>
      <c r="AG7581" s="66" t="s">
        <v>5068</v>
      </c>
      <c r="AH7581" s="74">
        <v>6.08</v>
      </c>
      <c r="AI7581" s="68" t="s">
        <v>2254</v>
      </c>
      <c r="AJ7581" s="67">
        <v>0</v>
      </c>
      <c r="AK7581" s="69">
        <v>155000</v>
      </c>
    </row>
    <row r="7582" spans="30:37" ht="11.25" x14ac:dyDescent="0.2">
      <c r="AD7582" s="63">
        <v>36857</v>
      </c>
      <c r="AE7582" s="64">
        <v>36892</v>
      </c>
      <c r="AF7582" s="68" t="s">
        <v>5023</v>
      </c>
      <c r="AG7582" s="66" t="s">
        <v>5069</v>
      </c>
      <c r="AH7582" s="74">
        <v>6.0750000000000002</v>
      </c>
      <c r="AI7582" s="68" t="s">
        <v>2254</v>
      </c>
      <c r="AJ7582" s="67">
        <v>0</v>
      </c>
      <c r="AK7582" s="69">
        <v>155000</v>
      </c>
    </row>
    <row r="7583" spans="30:37" ht="11.25" x14ac:dyDescent="0.2">
      <c r="AD7583" s="63">
        <v>36858</v>
      </c>
      <c r="AE7583" s="64">
        <v>36892</v>
      </c>
      <c r="AF7583" s="68" t="s">
        <v>2864</v>
      </c>
      <c r="AG7583" s="66" t="s">
        <v>2885</v>
      </c>
      <c r="AH7583" s="74">
        <v>6.15</v>
      </c>
      <c r="AI7583" s="68" t="s">
        <v>2254</v>
      </c>
      <c r="AJ7583" s="67">
        <v>0</v>
      </c>
      <c r="AK7583" s="69">
        <v>-3100000</v>
      </c>
    </row>
    <row r="7584" spans="30:37" ht="11.25" x14ac:dyDescent="0.2">
      <c r="AD7584" s="63">
        <v>36858</v>
      </c>
      <c r="AE7584" s="64">
        <v>36892</v>
      </c>
      <c r="AF7584" s="68" t="s">
        <v>2864</v>
      </c>
      <c r="AG7584" s="66" t="s">
        <v>2886</v>
      </c>
      <c r="AH7584" s="74">
        <v>6.2050000000000001</v>
      </c>
      <c r="AI7584" s="68" t="s">
        <v>2254</v>
      </c>
      <c r="AJ7584" s="67">
        <v>0</v>
      </c>
      <c r="AK7584" s="69">
        <v>-3000000</v>
      </c>
    </row>
    <row r="7585" spans="30:37" ht="11.25" x14ac:dyDescent="0.2">
      <c r="AD7585" s="63">
        <v>36858</v>
      </c>
      <c r="AE7585" s="64">
        <v>36892</v>
      </c>
      <c r="AF7585" s="68" t="s">
        <v>2864</v>
      </c>
      <c r="AG7585" s="66" t="s">
        <v>2887</v>
      </c>
      <c r="AH7585" s="74">
        <v>6.21</v>
      </c>
      <c r="AI7585" s="68" t="s">
        <v>2254</v>
      </c>
      <c r="AJ7585" s="67">
        <v>0</v>
      </c>
      <c r="AK7585" s="69">
        <v>-620000</v>
      </c>
    </row>
    <row r="7586" spans="30:37" ht="11.25" x14ac:dyDescent="0.2">
      <c r="AD7586" s="63">
        <v>36858</v>
      </c>
      <c r="AE7586" s="64">
        <v>36892</v>
      </c>
      <c r="AF7586" s="68" t="s">
        <v>2864</v>
      </c>
      <c r="AG7586" s="66" t="s">
        <v>2888</v>
      </c>
      <c r="AH7586" s="74">
        <v>6.1</v>
      </c>
      <c r="AI7586" s="68" t="s">
        <v>2254</v>
      </c>
      <c r="AJ7586" s="67">
        <v>0</v>
      </c>
      <c r="AK7586" s="69">
        <v>-465000</v>
      </c>
    </row>
    <row r="7587" spans="30:37" ht="11.25" x14ac:dyDescent="0.2">
      <c r="AD7587" s="63">
        <v>36858</v>
      </c>
      <c r="AE7587" s="64">
        <v>36892</v>
      </c>
      <c r="AF7587" s="68" t="s">
        <v>2864</v>
      </c>
      <c r="AG7587" s="66" t="s">
        <v>2889</v>
      </c>
      <c r="AH7587" s="74">
        <v>6.12</v>
      </c>
      <c r="AI7587" s="68" t="s">
        <v>2254</v>
      </c>
      <c r="AJ7587" s="67">
        <v>0</v>
      </c>
      <c r="AK7587" s="69">
        <v>-465000</v>
      </c>
    </row>
    <row r="7588" spans="30:37" ht="11.25" x14ac:dyDescent="0.2">
      <c r="AD7588" s="63">
        <v>36858</v>
      </c>
      <c r="AE7588" s="64">
        <v>36892</v>
      </c>
      <c r="AF7588" s="68" t="s">
        <v>2864</v>
      </c>
      <c r="AG7588" s="66" t="s">
        <v>2890</v>
      </c>
      <c r="AH7588" s="74">
        <v>6.17</v>
      </c>
      <c r="AI7588" s="68" t="s">
        <v>2254</v>
      </c>
      <c r="AJ7588" s="67">
        <v>0</v>
      </c>
      <c r="AK7588" s="69">
        <v>-465000</v>
      </c>
    </row>
    <row r="7589" spans="30:37" ht="11.25" x14ac:dyDescent="0.2">
      <c r="AD7589" s="63">
        <v>36858</v>
      </c>
      <c r="AE7589" s="64">
        <v>36892</v>
      </c>
      <c r="AF7589" s="68" t="s">
        <v>2864</v>
      </c>
      <c r="AG7589" s="66" t="s">
        <v>2891</v>
      </c>
      <c r="AH7589" s="74">
        <v>6.18</v>
      </c>
      <c r="AI7589" s="68" t="s">
        <v>2254</v>
      </c>
      <c r="AJ7589" s="67">
        <v>0</v>
      </c>
      <c r="AK7589" s="69">
        <v>-465000</v>
      </c>
    </row>
    <row r="7590" spans="30:37" ht="11.25" x14ac:dyDescent="0.2">
      <c r="AD7590" s="63">
        <v>36858</v>
      </c>
      <c r="AE7590" s="64">
        <v>36892</v>
      </c>
      <c r="AF7590" s="68" t="s">
        <v>2864</v>
      </c>
      <c r="AG7590" s="66" t="s">
        <v>2892</v>
      </c>
      <c r="AH7590" s="74">
        <v>6.1849999999999996</v>
      </c>
      <c r="AI7590" s="68" t="s">
        <v>2254</v>
      </c>
      <c r="AJ7590" s="67">
        <v>0</v>
      </c>
      <c r="AK7590" s="69">
        <v>-465000</v>
      </c>
    </row>
    <row r="7591" spans="30:37" ht="11.25" x14ac:dyDescent="0.2">
      <c r="AD7591" s="63">
        <v>36858</v>
      </c>
      <c r="AE7591" s="64">
        <v>36892</v>
      </c>
      <c r="AF7591" s="68" t="s">
        <v>2864</v>
      </c>
      <c r="AG7591" s="66" t="s">
        <v>2893</v>
      </c>
      <c r="AH7591" s="74">
        <v>6.2050000000000001</v>
      </c>
      <c r="AI7591" s="68" t="s">
        <v>2254</v>
      </c>
      <c r="AJ7591" s="67">
        <v>0</v>
      </c>
      <c r="AK7591" s="69">
        <v>-465000</v>
      </c>
    </row>
    <row r="7592" spans="30:37" ht="11.25" x14ac:dyDescent="0.2">
      <c r="AD7592" s="63">
        <v>36858</v>
      </c>
      <c r="AE7592" s="64">
        <v>36892</v>
      </c>
      <c r="AF7592" s="68" t="s">
        <v>2864</v>
      </c>
      <c r="AG7592" s="66" t="s">
        <v>2894</v>
      </c>
      <c r="AH7592" s="74">
        <v>6.21</v>
      </c>
      <c r="AI7592" s="68" t="s">
        <v>2254</v>
      </c>
      <c r="AJ7592" s="67">
        <v>0</v>
      </c>
      <c r="AK7592" s="69">
        <v>-465000</v>
      </c>
    </row>
    <row r="7593" spans="30:37" ht="11.25" x14ac:dyDescent="0.2">
      <c r="AD7593" s="63">
        <v>36858</v>
      </c>
      <c r="AE7593" s="64">
        <v>36892</v>
      </c>
      <c r="AF7593" s="68" t="s">
        <v>2864</v>
      </c>
      <c r="AG7593" s="66" t="s">
        <v>2895</v>
      </c>
      <c r="AH7593" s="74">
        <v>6.2850000000000001</v>
      </c>
      <c r="AI7593" s="68" t="s">
        <v>2254</v>
      </c>
      <c r="AJ7593" s="67">
        <v>0</v>
      </c>
      <c r="AK7593" s="69">
        <v>-465000</v>
      </c>
    </row>
    <row r="7594" spans="30:37" ht="11.25" x14ac:dyDescent="0.2">
      <c r="AD7594" s="63">
        <v>36858</v>
      </c>
      <c r="AE7594" s="64">
        <v>36892</v>
      </c>
      <c r="AF7594" s="68" t="s">
        <v>2864</v>
      </c>
      <c r="AG7594" s="66" t="s">
        <v>2896</v>
      </c>
      <c r="AH7594" s="74">
        <v>6.0449999999999999</v>
      </c>
      <c r="AI7594" s="68" t="s">
        <v>2254</v>
      </c>
      <c r="AJ7594" s="67">
        <v>0</v>
      </c>
      <c r="AK7594" s="69">
        <v>-310000</v>
      </c>
    </row>
    <row r="7595" spans="30:37" ht="11.25" x14ac:dyDescent="0.2">
      <c r="AD7595" s="63">
        <v>36858</v>
      </c>
      <c r="AE7595" s="64">
        <v>36892</v>
      </c>
      <c r="AF7595" s="68" t="s">
        <v>2864</v>
      </c>
      <c r="AG7595" s="66" t="s">
        <v>2897</v>
      </c>
      <c r="AH7595" s="74">
        <v>6.23</v>
      </c>
      <c r="AI7595" s="68" t="s">
        <v>2254</v>
      </c>
      <c r="AJ7595" s="67">
        <v>0</v>
      </c>
      <c r="AK7595" s="69">
        <v>-310000</v>
      </c>
    </row>
    <row r="7596" spans="30:37" ht="11.25" x14ac:dyDescent="0.2">
      <c r="AD7596" s="63">
        <v>36858</v>
      </c>
      <c r="AE7596" s="64">
        <v>36892</v>
      </c>
      <c r="AF7596" s="68" t="s">
        <v>2864</v>
      </c>
      <c r="AG7596" s="66" t="s">
        <v>2898</v>
      </c>
      <c r="AH7596" s="74">
        <v>6.2350000000000003</v>
      </c>
      <c r="AI7596" s="68" t="s">
        <v>2254</v>
      </c>
      <c r="AJ7596" s="67">
        <v>0</v>
      </c>
      <c r="AK7596" s="69">
        <v>-310000</v>
      </c>
    </row>
    <row r="7597" spans="30:37" ht="11.25" x14ac:dyDescent="0.2">
      <c r="AD7597" s="63">
        <v>36858</v>
      </c>
      <c r="AE7597" s="64">
        <v>36892</v>
      </c>
      <c r="AF7597" s="68" t="s">
        <v>2864</v>
      </c>
      <c r="AG7597" s="66" t="s">
        <v>2872</v>
      </c>
      <c r="AH7597" s="74">
        <v>5.89</v>
      </c>
      <c r="AI7597" s="68" t="s">
        <v>2254</v>
      </c>
      <c r="AJ7597" s="67">
        <v>0</v>
      </c>
      <c r="AK7597" s="69">
        <v>-155000</v>
      </c>
    </row>
    <row r="7598" spans="30:37" ht="11.25" x14ac:dyDescent="0.2">
      <c r="AD7598" s="63">
        <v>36858</v>
      </c>
      <c r="AE7598" s="64">
        <v>36892</v>
      </c>
      <c r="AF7598" s="68" t="s">
        <v>2864</v>
      </c>
      <c r="AG7598" s="66" t="s">
        <v>2899</v>
      </c>
      <c r="AH7598" s="74">
        <v>6.17</v>
      </c>
      <c r="AI7598" s="68" t="s">
        <v>2254</v>
      </c>
      <c r="AJ7598" s="67">
        <v>0</v>
      </c>
      <c r="AK7598" s="69">
        <v>-155000</v>
      </c>
    </row>
    <row r="7599" spans="30:37" ht="11.25" x14ac:dyDescent="0.2">
      <c r="AD7599" s="63">
        <v>36858</v>
      </c>
      <c r="AE7599" s="64">
        <v>36892</v>
      </c>
      <c r="AF7599" s="68" t="s">
        <v>2864</v>
      </c>
      <c r="AG7599" s="66" t="s">
        <v>2900</v>
      </c>
      <c r="AH7599" s="74">
        <v>6.2949999999999999</v>
      </c>
      <c r="AI7599" s="68" t="s">
        <v>2254</v>
      </c>
      <c r="AJ7599" s="67">
        <v>0</v>
      </c>
      <c r="AK7599" s="69">
        <v>-155000</v>
      </c>
    </row>
    <row r="7600" spans="30:37" ht="11.25" x14ac:dyDescent="0.2">
      <c r="AD7600" s="63">
        <v>36858</v>
      </c>
      <c r="AE7600" s="64">
        <v>36892</v>
      </c>
      <c r="AF7600" s="68" t="s">
        <v>2864</v>
      </c>
      <c r="AG7600" s="66" t="s">
        <v>2873</v>
      </c>
      <c r="AH7600" s="74">
        <v>5.81</v>
      </c>
      <c r="AI7600" s="68" t="s">
        <v>2254</v>
      </c>
      <c r="AJ7600" s="67">
        <v>0</v>
      </c>
      <c r="AK7600" s="69">
        <v>155000</v>
      </c>
    </row>
    <row r="7601" spans="30:37" ht="11.25" x14ac:dyDescent="0.2">
      <c r="AD7601" s="63">
        <v>36858</v>
      </c>
      <c r="AE7601" s="64">
        <v>36892</v>
      </c>
      <c r="AF7601" s="68" t="s">
        <v>2864</v>
      </c>
      <c r="AG7601" s="66" t="s">
        <v>2901</v>
      </c>
      <c r="AH7601" s="74">
        <v>6.17</v>
      </c>
      <c r="AI7601" s="68" t="s">
        <v>2254</v>
      </c>
      <c r="AJ7601" s="67">
        <v>0</v>
      </c>
      <c r="AK7601" s="69">
        <v>500000</v>
      </c>
    </row>
    <row r="7602" spans="30:37" ht="11.25" x14ac:dyDescent="0.2">
      <c r="AD7602" s="63">
        <v>36858</v>
      </c>
      <c r="AE7602" s="64">
        <v>36892</v>
      </c>
      <c r="AF7602" s="68" t="s">
        <v>2864</v>
      </c>
      <c r="AG7602" s="66" t="s">
        <v>2902</v>
      </c>
      <c r="AH7602" s="74">
        <v>6.125</v>
      </c>
      <c r="AI7602" s="68" t="s">
        <v>2254</v>
      </c>
      <c r="AJ7602" s="67">
        <v>0</v>
      </c>
      <c r="AK7602" s="69">
        <v>620000</v>
      </c>
    </row>
    <row r="7603" spans="30:37" ht="11.25" x14ac:dyDescent="0.2">
      <c r="AD7603" s="63">
        <v>36859</v>
      </c>
      <c r="AE7603" s="64">
        <v>36892</v>
      </c>
      <c r="AF7603" s="68" t="s">
        <v>3898</v>
      </c>
      <c r="AG7603" s="66" t="s">
        <v>3899</v>
      </c>
      <c r="AH7603" s="74">
        <v>6.18</v>
      </c>
      <c r="AI7603" s="68" t="s">
        <v>2254</v>
      </c>
      <c r="AJ7603" s="67">
        <v>0</v>
      </c>
      <c r="AK7603" s="69">
        <v>465000</v>
      </c>
    </row>
    <row r="7604" spans="30:37" ht="11.25" x14ac:dyDescent="0.2">
      <c r="AD7604" s="63">
        <v>36859</v>
      </c>
      <c r="AE7604" s="64">
        <v>36892</v>
      </c>
      <c r="AF7604" s="68" t="s">
        <v>3898</v>
      </c>
      <c r="AG7604" s="66" t="s">
        <v>3900</v>
      </c>
      <c r="AH7604" s="74">
        <v>6.1349999999999998</v>
      </c>
      <c r="AI7604" s="68" t="s">
        <v>2254</v>
      </c>
      <c r="AJ7604" s="67">
        <v>0</v>
      </c>
      <c r="AK7604" s="69">
        <v>465000</v>
      </c>
    </row>
    <row r="7605" spans="30:37" ht="11.25" x14ac:dyDescent="0.2">
      <c r="AD7605" s="63">
        <v>36859</v>
      </c>
      <c r="AE7605" s="64">
        <v>36892</v>
      </c>
      <c r="AF7605" s="68" t="s">
        <v>3898</v>
      </c>
      <c r="AG7605" s="66" t="s">
        <v>3901</v>
      </c>
      <c r="AH7605" s="74">
        <v>6.27</v>
      </c>
      <c r="AI7605" s="68" t="s">
        <v>2254</v>
      </c>
      <c r="AJ7605" s="67">
        <v>0</v>
      </c>
      <c r="AK7605" s="69">
        <v>-500000</v>
      </c>
    </row>
    <row r="7606" spans="30:37" ht="11.25" x14ac:dyDescent="0.2">
      <c r="AD7606" s="63">
        <v>36859</v>
      </c>
      <c r="AE7606" s="64">
        <v>36892</v>
      </c>
      <c r="AF7606" s="68" t="s">
        <v>3898</v>
      </c>
      <c r="AG7606" s="66" t="s">
        <v>3902</v>
      </c>
      <c r="AH7606" s="74">
        <v>6.26</v>
      </c>
      <c r="AI7606" s="68" t="s">
        <v>2254</v>
      </c>
      <c r="AJ7606" s="67">
        <v>0</v>
      </c>
      <c r="AK7606" s="69">
        <v>465000</v>
      </c>
    </row>
    <row r="7607" spans="30:37" ht="11.25" x14ac:dyDescent="0.2">
      <c r="AD7607" s="63">
        <v>36859</v>
      </c>
      <c r="AE7607" s="64">
        <v>36892</v>
      </c>
      <c r="AF7607" s="68" t="s">
        <v>3898</v>
      </c>
      <c r="AG7607" s="66" t="s">
        <v>3903</v>
      </c>
      <c r="AH7607" s="74">
        <v>6.26</v>
      </c>
      <c r="AI7607" s="68" t="s">
        <v>2254</v>
      </c>
      <c r="AJ7607" s="67">
        <v>0</v>
      </c>
      <c r="AK7607" s="69">
        <v>155000</v>
      </c>
    </row>
    <row r="7608" spans="30:37" ht="11.25" x14ac:dyDescent="0.2">
      <c r="AD7608" s="63">
        <v>36859</v>
      </c>
      <c r="AE7608" s="64">
        <v>36892</v>
      </c>
      <c r="AF7608" s="68" t="s">
        <v>3898</v>
      </c>
      <c r="AG7608" s="66" t="s">
        <v>3904</v>
      </c>
      <c r="AH7608" s="74">
        <v>6.2750000000000004</v>
      </c>
      <c r="AI7608" s="68" t="s">
        <v>2254</v>
      </c>
      <c r="AJ7608" s="67">
        <v>0</v>
      </c>
      <c r="AK7608" s="69">
        <v>155000</v>
      </c>
    </row>
    <row r="7609" spans="30:37" ht="11.25" x14ac:dyDescent="0.2">
      <c r="AD7609" s="63">
        <v>36859</v>
      </c>
      <c r="AE7609" s="64">
        <v>36892</v>
      </c>
      <c r="AF7609" s="68" t="s">
        <v>3898</v>
      </c>
      <c r="AG7609" s="66" t="s">
        <v>3905</v>
      </c>
      <c r="AH7609" s="74">
        <v>6.34</v>
      </c>
      <c r="AI7609" s="68" t="s">
        <v>2254</v>
      </c>
      <c r="AJ7609" s="67">
        <v>0</v>
      </c>
      <c r="AK7609" s="69">
        <v>-465000</v>
      </c>
    </row>
    <row r="7610" spans="30:37" ht="11.25" x14ac:dyDescent="0.2">
      <c r="AD7610" s="63">
        <v>36859</v>
      </c>
      <c r="AE7610" s="64">
        <v>36892</v>
      </c>
      <c r="AF7610" s="68" t="s">
        <v>3898</v>
      </c>
      <c r="AG7610" s="66" t="s">
        <v>3906</v>
      </c>
      <c r="AH7610" s="74">
        <v>6.3049999999999997</v>
      </c>
      <c r="AI7610" s="68" t="s">
        <v>2254</v>
      </c>
      <c r="AJ7610" s="67">
        <v>0</v>
      </c>
      <c r="AK7610" s="69">
        <v>155000</v>
      </c>
    </row>
    <row r="7611" spans="30:37" ht="11.25" x14ac:dyDescent="0.2">
      <c r="AD7611" s="63">
        <v>36859</v>
      </c>
      <c r="AE7611" s="64">
        <v>36892</v>
      </c>
      <c r="AF7611" s="68" t="s">
        <v>3898</v>
      </c>
      <c r="AG7611" s="66" t="s">
        <v>3907</v>
      </c>
      <c r="AH7611" s="74">
        <v>6.2850000000000001</v>
      </c>
      <c r="AI7611" s="68" t="s">
        <v>2254</v>
      </c>
      <c r="AJ7611" s="67">
        <v>0</v>
      </c>
      <c r="AK7611" s="69">
        <v>465000</v>
      </c>
    </row>
    <row r="7612" spans="30:37" ht="11.25" x14ac:dyDescent="0.2">
      <c r="AD7612" s="63">
        <v>36859</v>
      </c>
      <c r="AE7612" s="64">
        <v>36892</v>
      </c>
      <c r="AF7612" s="68" t="s">
        <v>3898</v>
      </c>
      <c r="AG7612" s="66" t="s">
        <v>3908</v>
      </c>
      <c r="AH7612" s="74">
        <v>6.3949999999999996</v>
      </c>
      <c r="AI7612" s="68" t="s">
        <v>2254</v>
      </c>
      <c r="AJ7612" s="67">
        <v>0</v>
      </c>
      <c r="AK7612" s="69">
        <v>-155000</v>
      </c>
    </row>
    <row r="7613" spans="30:37" ht="11.25" x14ac:dyDescent="0.2">
      <c r="AD7613" s="63">
        <v>36859</v>
      </c>
      <c r="AE7613" s="64">
        <v>36892</v>
      </c>
      <c r="AF7613" s="68" t="s">
        <v>3898</v>
      </c>
      <c r="AG7613" s="66" t="s">
        <v>3909</v>
      </c>
      <c r="AH7613" s="74">
        <v>6.39</v>
      </c>
      <c r="AI7613" s="68" t="s">
        <v>2254</v>
      </c>
      <c r="AJ7613" s="67">
        <v>0</v>
      </c>
      <c r="AK7613" s="69">
        <v>-465000</v>
      </c>
    </row>
    <row r="7614" spans="30:37" ht="11.25" x14ac:dyDescent="0.2">
      <c r="AD7614" s="63">
        <v>36859</v>
      </c>
      <c r="AE7614" s="64">
        <v>36892</v>
      </c>
      <c r="AF7614" s="68" t="s">
        <v>3898</v>
      </c>
      <c r="AG7614" s="66" t="s">
        <v>3910</v>
      </c>
      <c r="AH7614" s="74">
        <v>6.39</v>
      </c>
      <c r="AI7614" s="68" t="s">
        <v>2254</v>
      </c>
      <c r="AJ7614" s="67">
        <v>0</v>
      </c>
      <c r="AK7614" s="69">
        <v>-620000</v>
      </c>
    </row>
    <row r="7615" spans="30:37" ht="11.25" x14ac:dyDescent="0.2">
      <c r="AD7615" s="63">
        <v>36859</v>
      </c>
      <c r="AE7615" s="64">
        <v>36892</v>
      </c>
      <c r="AF7615" s="68" t="s">
        <v>3898</v>
      </c>
      <c r="AG7615" s="66" t="s">
        <v>3911</v>
      </c>
      <c r="AH7615" s="74">
        <v>6.45</v>
      </c>
      <c r="AI7615" s="68" t="s">
        <v>2254</v>
      </c>
      <c r="AJ7615" s="67">
        <v>0</v>
      </c>
      <c r="AK7615" s="69">
        <v>-155000</v>
      </c>
    </row>
    <row r="7616" spans="30:37" ht="11.25" x14ac:dyDescent="0.2">
      <c r="AD7616" s="63">
        <v>36859</v>
      </c>
      <c r="AE7616" s="64">
        <v>36892</v>
      </c>
      <c r="AF7616" s="68" t="s">
        <v>3898</v>
      </c>
      <c r="AG7616" s="66" t="s">
        <v>3912</v>
      </c>
      <c r="AH7616" s="74">
        <v>6.38</v>
      </c>
      <c r="AI7616" s="68" t="s">
        <v>2254</v>
      </c>
      <c r="AJ7616" s="67">
        <v>0</v>
      </c>
      <c r="AK7616" s="69">
        <v>-155000</v>
      </c>
    </row>
    <row r="7617" spans="30:37" ht="11.25" x14ac:dyDescent="0.2">
      <c r="AD7617" s="63">
        <v>36859</v>
      </c>
      <c r="AE7617" s="64">
        <v>36892</v>
      </c>
      <c r="AF7617" s="68" t="s">
        <v>3898</v>
      </c>
      <c r="AG7617" s="66" t="s">
        <v>3913</v>
      </c>
      <c r="AH7617" s="74">
        <v>6.37</v>
      </c>
      <c r="AI7617" s="68" t="s">
        <v>2254</v>
      </c>
      <c r="AJ7617" s="67">
        <v>0</v>
      </c>
      <c r="AK7617" s="69">
        <v>465000</v>
      </c>
    </row>
    <row r="7618" spans="30:37" ht="11.25" x14ac:dyDescent="0.2">
      <c r="AD7618" s="63">
        <v>36859</v>
      </c>
      <c r="AE7618" s="64">
        <v>36892</v>
      </c>
      <c r="AF7618" s="68" t="s">
        <v>3898</v>
      </c>
      <c r="AG7618" s="66" t="s">
        <v>3914</v>
      </c>
      <c r="AH7618" s="74">
        <v>6.35</v>
      </c>
      <c r="AI7618" s="68" t="s">
        <v>2254</v>
      </c>
      <c r="AJ7618" s="67">
        <v>0</v>
      </c>
      <c r="AK7618" s="69">
        <v>465000</v>
      </c>
    </row>
    <row r="7619" spans="30:37" ht="11.25" x14ac:dyDescent="0.2">
      <c r="AD7619" s="63">
        <v>36859</v>
      </c>
      <c r="AE7619" s="64">
        <v>36892</v>
      </c>
      <c r="AF7619" s="68" t="s">
        <v>3898</v>
      </c>
      <c r="AG7619" s="66" t="s">
        <v>3915</v>
      </c>
      <c r="AH7619" s="74">
        <v>6.35</v>
      </c>
      <c r="AI7619" s="68" t="s">
        <v>2254</v>
      </c>
      <c r="AJ7619" s="67">
        <v>0</v>
      </c>
      <c r="AK7619" s="69">
        <v>465000</v>
      </c>
    </row>
    <row r="7620" spans="30:37" ht="11.25" x14ac:dyDescent="0.2">
      <c r="AD7620" s="63">
        <v>36859</v>
      </c>
      <c r="AE7620" s="64">
        <v>36892</v>
      </c>
      <c r="AF7620" s="68" t="s">
        <v>3898</v>
      </c>
      <c r="AG7620" s="66" t="s">
        <v>3916</v>
      </c>
      <c r="AH7620" s="74">
        <v>6.335</v>
      </c>
      <c r="AI7620" s="68" t="s">
        <v>2254</v>
      </c>
      <c r="AJ7620" s="67">
        <v>0</v>
      </c>
      <c r="AK7620" s="69">
        <v>310000</v>
      </c>
    </row>
    <row r="7621" spans="30:37" ht="11.25" x14ac:dyDescent="0.2">
      <c r="AD7621" s="63">
        <v>36859</v>
      </c>
      <c r="AE7621" s="64">
        <v>36892</v>
      </c>
      <c r="AF7621" s="68" t="s">
        <v>3898</v>
      </c>
      <c r="AG7621" s="66" t="s">
        <v>3917</v>
      </c>
      <c r="AH7621" s="74">
        <v>6.3449999999999998</v>
      </c>
      <c r="AI7621" s="68" t="s">
        <v>2254</v>
      </c>
      <c r="AJ7621" s="67">
        <v>0</v>
      </c>
      <c r="AK7621" s="69">
        <v>465000</v>
      </c>
    </row>
    <row r="7622" spans="30:37" ht="11.25" x14ac:dyDescent="0.2">
      <c r="AD7622" s="63">
        <v>36859</v>
      </c>
      <c r="AE7622" s="64">
        <v>36892</v>
      </c>
      <c r="AF7622" s="68" t="s">
        <v>3898</v>
      </c>
      <c r="AG7622" s="66" t="s">
        <v>3918</v>
      </c>
      <c r="AH7622" s="74">
        <v>6.3449999999999998</v>
      </c>
      <c r="AI7622" s="68" t="s">
        <v>2254</v>
      </c>
      <c r="AJ7622" s="67">
        <v>0</v>
      </c>
      <c r="AK7622" s="69">
        <v>465000</v>
      </c>
    </row>
    <row r="7623" spans="30:37" ht="11.25" x14ac:dyDescent="0.2">
      <c r="AD7623" s="63">
        <v>36859</v>
      </c>
      <c r="AE7623" s="64">
        <v>36892</v>
      </c>
      <c r="AF7623" s="68" t="s">
        <v>3898</v>
      </c>
      <c r="AG7623" s="66" t="s">
        <v>3919</v>
      </c>
      <c r="AH7623" s="74">
        <v>6.3449999999999998</v>
      </c>
      <c r="AI7623" s="68" t="s">
        <v>2254</v>
      </c>
      <c r="AJ7623" s="67">
        <v>0</v>
      </c>
      <c r="AK7623" s="69">
        <v>465000</v>
      </c>
    </row>
    <row r="7624" spans="30:37" ht="11.25" x14ac:dyDescent="0.2">
      <c r="AD7624" s="63">
        <v>36859</v>
      </c>
      <c r="AE7624" s="64">
        <v>36892</v>
      </c>
      <c r="AF7624" s="68" t="s">
        <v>3898</v>
      </c>
      <c r="AG7624" s="66" t="s">
        <v>3920</v>
      </c>
      <c r="AH7624" s="74">
        <v>6.3150000000000004</v>
      </c>
      <c r="AI7624" s="68" t="s">
        <v>2254</v>
      </c>
      <c r="AJ7624" s="67">
        <v>0</v>
      </c>
      <c r="AK7624" s="69">
        <v>465000</v>
      </c>
    </row>
    <row r="7625" spans="30:37" ht="11.25" x14ac:dyDescent="0.2">
      <c r="AD7625" s="63">
        <v>36859</v>
      </c>
      <c r="AE7625" s="64">
        <v>36892</v>
      </c>
      <c r="AF7625" s="68" t="s">
        <v>3898</v>
      </c>
      <c r="AG7625" s="66" t="s">
        <v>3921</v>
      </c>
      <c r="AH7625" s="74">
        <v>6.2949999999999999</v>
      </c>
      <c r="AI7625" s="68" t="s">
        <v>2254</v>
      </c>
      <c r="AJ7625" s="67">
        <v>0</v>
      </c>
      <c r="AK7625" s="69">
        <v>465000</v>
      </c>
    </row>
    <row r="7626" spans="30:37" ht="11.25" x14ac:dyDescent="0.2">
      <c r="AD7626" s="63">
        <v>36859</v>
      </c>
      <c r="AE7626" s="64">
        <v>36892</v>
      </c>
      <c r="AF7626" s="68" t="s">
        <v>3898</v>
      </c>
      <c r="AG7626" s="66" t="s">
        <v>3922</v>
      </c>
      <c r="AH7626" s="74">
        <v>6.29</v>
      </c>
      <c r="AI7626" s="68" t="s">
        <v>2254</v>
      </c>
      <c r="AJ7626" s="67">
        <v>0</v>
      </c>
      <c r="AK7626" s="69">
        <v>465000</v>
      </c>
    </row>
    <row r="7627" spans="30:37" ht="11.25" x14ac:dyDescent="0.2">
      <c r="AD7627" s="63">
        <v>36859</v>
      </c>
      <c r="AE7627" s="64">
        <v>36892</v>
      </c>
      <c r="AF7627" s="68" t="s">
        <v>3898</v>
      </c>
      <c r="AG7627" s="66" t="s">
        <v>3923</v>
      </c>
      <c r="AH7627" s="74">
        <v>6.28</v>
      </c>
      <c r="AI7627" s="68" t="s">
        <v>2254</v>
      </c>
      <c r="AJ7627" s="67">
        <v>0</v>
      </c>
      <c r="AK7627" s="69">
        <v>465000</v>
      </c>
    </row>
    <row r="7628" spans="30:37" ht="11.25" x14ac:dyDescent="0.2">
      <c r="AD7628" s="63">
        <v>36859</v>
      </c>
      <c r="AE7628" s="64">
        <v>36892</v>
      </c>
      <c r="AF7628" s="68" t="s">
        <v>3898</v>
      </c>
      <c r="AG7628" s="66" t="s">
        <v>3924</v>
      </c>
      <c r="AH7628" s="74">
        <v>6.26</v>
      </c>
      <c r="AI7628" s="68" t="s">
        <v>2254</v>
      </c>
      <c r="AJ7628" s="67">
        <v>0</v>
      </c>
      <c r="AK7628" s="69">
        <v>465000</v>
      </c>
    </row>
    <row r="7629" spans="30:37" ht="11.25" x14ac:dyDescent="0.2">
      <c r="AD7629" s="63">
        <v>36859</v>
      </c>
      <c r="AE7629" s="64">
        <v>36892</v>
      </c>
      <c r="AF7629" s="68" t="s">
        <v>3898</v>
      </c>
      <c r="AG7629" s="66" t="s">
        <v>3925</v>
      </c>
      <c r="AH7629" s="74">
        <v>6.26</v>
      </c>
      <c r="AI7629" s="68" t="s">
        <v>2254</v>
      </c>
      <c r="AJ7629" s="67">
        <v>0</v>
      </c>
      <c r="AK7629" s="69">
        <v>-465000</v>
      </c>
    </row>
    <row r="7630" spans="30:37" ht="11.25" x14ac:dyDescent="0.2">
      <c r="AD7630" s="63">
        <v>36859</v>
      </c>
      <c r="AE7630" s="64">
        <v>36892</v>
      </c>
      <c r="AF7630" s="68" t="s">
        <v>3898</v>
      </c>
      <c r="AG7630" s="66" t="s">
        <v>3926</v>
      </c>
      <c r="AH7630" s="74">
        <v>6.2549999999999999</v>
      </c>
      <c r="AI7630" s="68" t="s">
        <v>2254</v>
      </c>
      <c r="AJ7630" s="67">
        <v>0</v>
      </c>
      <c r="AK7630" s="69">
        <v>-310000</v>
      </c>
    </row>
    <row r="7631" spans="30:37" ht="11.25" x14ac:dyDescent="0.2">
      <c r="AD7631" s="63">
        <v>36859</v>
      </c>
      <c r="AE7631" s="64">
        <v>36892</v>
      </c>
      <c r="AF7631" s="68" t="s">
        <v>3898</v>
      </c>
      <c r="AG7631" s="66" t="s">
        <v>3927</v>
      </c>
      <c r="AH7631" s="74">
        <v>6.28</v>
      </c>
      <c r="AI7631" s="68" t="s">
        <v>2254</v>
      </c>
      <c r="AJ7631" s="67">
        <v>0</v>
      </c>
      <c r="AK7631" s="69">
        <v>-155000</v>
      </c>
    </row>
    <row r="7632" spans="30:37" ht="11.25" x14ac:dyDescent="0.2">
      <c r="AD7632" s="63">
        <v>36859</v>
      </c>
      <c r="AE7632" s="64">
        <v>36892</v>
      </c>
      <c r="AF7632" s="68" t="s">
        <v>3898</v>
      </c>
      <c r="AG7632" s="66" t="s">
        <v>3928</v>
      </c>
      <c r="AH7632" s="74">
        <v>6.29</v>
      </c>
      <c r="AI7632" s="68" t="s">
        <v>2254</v>
      </c>
      <c r="AJ7632" s="67">
        <v>0</v>
      </c>
      <c r="AK7632" s="69">
        <v>-155000</v>
      </c>
    </row>
    <row r="7633" spans="30:37" ht="11.25" x14ac:dyDescent="0.2">
      <c r="AD7633" s="63">
        <v>36860</v>
      </c>
      <c r="AE7633" s="64">
        <v>36892</v>
      </c>
      <c r="AF7633" s="68" t="s">
        <v>1533</v>
      </c>
      <c r="AG7633" s="66" t="s">
        <v>1534</v>
      </c>
      <c r="AH7633" s="74">
        <v>6.53</v>
      </c>
      <c r="AI7633" s="68" t="s">
        <v>2254</v>
      </c>
      <c r="AJ7633" s="67">
        <v>0</v>
      </c>
      <c r="AK7633" s="69">
        <v>310000</v>
      </c>
    </row>
    <row r="7634" spans="30:37" ht="11.25" x14ac:dyDescent="0.2">
      <c r="AD7634" s="63">
        <v>36860</v>
      </c>
      <c r="AE7634" s="64">
        <v>36892</v>
      </c>
      <c r="AF7634" s="68" t="s">
        <v>1533</v>
      </c>
      <c r="AG7634" s="66" t="s">
        <v>1535</v>
      </c>
      <c r="AH7634" s="74">
        <v>6.55</v>
      </c>
      <c r="AI7634" s="68" t="s">
        <v>2254</v>
      </c>
      <c r="AJ7634" s="67">
        <v>0</v>
      </c>
      <c r="AK7634" s="69">
        <v>310000</v>
      </c>
    </row>
    <row r="7635" spans="30:37" ht="11.25" x14ac:dyDescent="0.2">
      <c r="AD7635" s="63">
        <v>36860</v>
      </c>
      <c r="AE7635" s="64">
        <v>36892</v>
      </c>
      <c r="AF7635" s="68" t="s">
        <v>1533</v>
      </c>
      <c r="AG7635" s="66" t="s">
        <v>1536</v>
      </c>
      <c r="AH7635" s="74">
        <v>6.5449999999999999</v>
      </c>
      <c r="AI7635" s="68" t="s">
        <v>2254</v>
      </c>
      <c r="AJ7635" s="67">
        <v>0</v>
      </c>
      <c r="AK7635" s="69">
        <v>310000</v>
      </c>
    </row>
    <row r="7636" spans="30:37" ht="11.25" x14ac:dyDescent="0.2">
      <c r="AD7636" s="63">
        <v>36860</v>
      </c>
      <c r="AE7636" s="64">
        <v>36892</v>
      </c>
      <c r="AF7636" s="68" t="s">
        <v>1533</v>
      </c>
      <c r="AG7636" s="66" t="s">
        <v>1537</v>
      </c>
      <c r="AH7636" s="74">
        <v>6.5350000000000001</v>
      </c>
      <c r="AI7636" s="68" t="s">
        <v>2254</v>
      </c>
      <c r="AJ7636" s="67">
        <v>0</v>
      </c>
      <c r="AK7636" s="69">
        <v>465000</v>
      </c>
    </row>
    <row r="7637" spans="30:37" ht="11.25" x14ac:dyDescent="0.2">
      <c r="AD7637" s="63">
        <v>36860</v>
      </c>
      <c r="AE7637" s="64">
        <v>36892</v>
      </c>
      <c r="AF7637" s="68" t="s">
        <v>1533</v>
      </c>
      <c r="AG7637" s="66" t="s">
        <v>1538</v>
      </c>
      <c r="AH7637" s="74">
        <v>6.57</v>
      </c>
      <c r="AI7637" s="68" t="s">
        <v>2254</v>
      </c>
      <c r="AJ7637" s="67">
        <v>0</v>
      </c>
      <c r="AK7637" s="69">
        <v>310000</v>
      </c>
    </row>
    <row r="7638" spans="30:37" ht="11.25" x14ac:dyDescent="0.2">
      <c r="AD7638" s="63">
        <v>36860</v>
      </c>
      <c r="AE7638" s="64">
        <v>36892</v>
      </c>
      <c r="AF7638" s="68" t="s">
        <v>1533</v>
      </c>
      <c r="AG7638" s="66" t="s">
        <v>1539</v>
      </c>
      <c r="AH7638" s="74">
        <v>6.58</v>
      </c>
      <c r="AI7638" s="68" t="s">
        <v>2254</v>
      </c>
      <c r="AJ7638" s="67">
        <v>0</v>
      </c>
      <c r="AK7638" s="69">
        <v>465000</v>
      </c>
    </row>
    <row r="7639" spans="30:37" ht="11.25" x14ac:dyDescent="0.2">
      <c r="AD7639" s="63">
        <v>36860</v>
      </c>
      <c r="AE7639" s="64">
        <v>36892</v>
      </c>
      <c r="AF7639" s="68" t="s">
        <v>1533</v>
      </c>
      <c r="AG7639" s="66" t="s">
        <v>1540</v>
      </c>
      <c r="AH7639" s="74">
        <v>6.47</v>
      </c>
      <c r="AI7639" s="68" t="s">
        <v>2254</v>
      </c>
      <c r="AJ7639" s="67">
        <v>0</v>
      </c>
      <c r="AK7639" s="69">
        <v>310000</v>
      </c>
    </row>
    <row r="7640" spans="30:37" ht="11.25" x14ac:dyDescent="0.2">
      <c r="AD7640" s="63">
        <v>36860</v>
      </c>
      <c r="AE7640" s="64">
        <v>36892</v>
      </c>
      <c r="AF7640" s="68" t="s">
        <v>1533</v>
      </c>
      <c r="AG7640" s="66" t="s">
        <v>1541</v>
      </c>
      <c r="AH7640" s="74">
        <v>6.49</v>
      </c>
      <c r="AI7640" s="68" t="s">
        <v>2254</v>
      </c>
      <c r="AJ7640" s="67">
        <v>0</v>
      </c>
      <c r="AK7640" s="69">
        <v>310000</v>
      </c>
    </row>
    <row r="7641" spans="30:37" ht="11.25" x14ac:dyDescent="0.2">
      <c r="AD7641" s="63">
        <v>36861</v>
      </c>
      <c r="AE7641" s="64">
        <v>36892</v>
      </c>
      <c r="AF7641" s="68" t="s">
        <v>4927</v>
      </c>
      <c r="AG7641" s="66" t="s">
        <v>4928</v>
      </c>
      <c r="AH7641" s="74">
        <v>6.52</v>
      </c>
      <c r="AI7641" s="68" t="s">
        <v>2254</v>
      </c>
      <c r="AJ7641" s="67">
        <v>0</v>
      </c>
      <c r="AK7641" s="69">
        <v>155000</v>
      </c>
    </row>
    <row r="7642" spans="30:37" ht="11.25" x14ac:dyDescent="0.2">
      <c r="AD7642" s="63">
        <v>36861</v>
      </c>
      <c r="AE7642" s="64">
        <v>36892</v>
      </c>
      <c r="AF7642" s="68" t="s">
        <v>4927</v>
      </c>
      <c r="AG7642" s="66" t="s">
        <v>4929</v>
      </c>
      <c r="AH7642" s="74">
        <v>6.4850000000000003</v>
      </c>
      <c r="AI7642" s="68" t="s">
        <v>2254</v>
      </c>
      <c r="AJ7642" s="67">
        <v>0</v>
      </c>
      <c r="AK7642" s="69">
        <v>155000</v>
      </c>
    </row>
    <row r="7643" spans="30:37" ht="11.25" x14ac:dyDescent="0.2">
      <c r="AD7643" s="63">
        <v>36861</v>
      </c>
      <c r="AE7643" s="64">
        <v>36892</v>
      </c>
      <c r="AF7643" s="68" t="s">
        <v>4927</v>
      </c>
      <c r="AG7643" s="66" t="s">
        <v>4930</v>
      </c>
      <c r="AH7643" s="74">
        <v>6.77</v>
      </c>
      <c r="AI7643" s="68" t="s">
        <v>2254</v>
      </c>
      <c r="AJ7643" s="67">
        <v>0</v>
      </c>
      <c r="AK7643" s="69">
        <v>-465000</v>
      </c>
    </row>
    <row r="7644" spans="30:37" ht="11.25" x14ac:dyDescent="0.2">
      <c r="AD7644" s="63">
        <v>36861</v>
      </c>
      <c r="AE7644" s="64">
        <v>36892</v>
      </c>
      <c r="AF7644" s="68" t="s">
        <v>4927</v>
      </c>
      <c r="AG7644" s="66" t="s">
        <v>4931</v>
      </c>
      <c r="AH7644" s="74">
        <v>6.76</v>
      </c>
      <c r="AI7644" s="68" t="s">
        <v>2254</v>
      </c>
      <c r="AJ7644" s="67">
        <v>0</v>
      </c>
      <c r="AK7644" s="69">
        <v>-465000</v>
      </c>
    </row>
    <row r="7645" spans="30:37" ht="11.25" x14ac:dyDescent="0.2">
      <c r="AD7645" s="63">
        <v>36861</v>
      </c>
      <c r="AE7645" s="64">
        <v>36892</v>
      </c>
      <c r="AF7645" s="68" t="s">
        <v>4927</v>
      </c>
      <c r="AG7645" s="66" t="s">
        <v>4932</v>
      </c>
      <c r="AH7645" s="74">
        <v>6.76</v>
      </c>
      <c r="AI7645" s="68" t="s">
        <v>2254</v>
      </c>
      <c r="AJ7645" s="67">
        <v>0</v>
      </c>
      <c r="AK7645" s="69">
        <v>-465000</v>
      </c>
    </row>
    <row r="7646" spans="30:37" ht="11.25" x14ac:dyDescent="0.2">
      <c r="AD7646" s="63">
        <v>36861</v>
      </c>
      <c r="AE7646" s="64">
        <v>36892</v>
      </c>
      <c r="AF7646" s="68" t="s">
        <v>4927</v>
      </c>
      <c r="AG7646" s="66" t="s">
        <v>4933</v>
      </c>
      <c r="AH7646" s="74">
        <v>6.75</v>
      </c>
      <c r="AI7646" s="68" t="s">
        <v>2254</v>
      </c>
      <c r="AJ7646" s="67">
        <v>0</v>
      </c>
      <c r="AK7646" s="69">
        <v>-232500</v>
      </c>
    </row>
    <row r="7647" spans="30:37" ht="11.25" x14ac:dyDescent="0.2">
      <c r="AD7647" s="63">
        <v>36861</v>
      </c>
      <c r="AE7647" s="64">
        <v>36892</v>
      </c>
      <c r="AF7647" s="68" t="s">
        <v>4927</v>
      </c>
      <c r="AG7647" s="66" t="s">
        <v>4934</v>
      </c>
      <c r="AH7647" s="74">
        <v>6.7</v>
      </c>
      <c r="AI7647" s="68" t="s">
        <v>2254</v>
      </c>
      <c r="AJ7647" s="67">
        <v>0</v>
      </c>
      <c r="AK7647" s="69">
        <v>465000</v>
      </c>
    </row>
    <row r="7648" spans="30:37" ht="11.25" x14ac:dyDescent="0.2">
      <c r="AD7648" s="63">
        <v>36861</v>
      </c>
      <c r="AE7648" s="64">
        <v>36892</v>
      </c>
      <c r="AF7648" s="68" t="s">
        <v>4927</v>
      </c>
      <c r="AG7648" s="66" t="s">
        <v>4935</v>
      </c>
      <c r="AH7648" s="74">
        <v>6.7</v>
      </c>
      <c r="AI7648" s="68" t="s">
        <v>2254</v>
      </c>
      <c r="AJ7648" s="67">
        <v>0</v>
      </c>
      <c r="AK7648" s="69">
        <v>155000</v>
      </c>
    </row>
    <row r="7649" spans="30:37" ht="11.25" x14ac:dyDescent="0.2">
      <c r="AD7649" s="63">
        <v>36861</v>
      </c>
      <c r="AE7649" s="64">
        <v>36892</v>
      </c>
      <c r="AF7649" s="68" t="s">
        <v>4927</v>
      </c>
      <c r="AG7649" s="66" t="s">
        <v>4936</v>
      </c>
      <c r="AH7649" s="74">
        <v>6.37</v>
      </c>
      <c r="AI7649" s="68" t="s">
        <v>2254</v>
      </c>
      <c r="AJ7649" s="67">
        <v>0</v>
      </c>
      <c r="AK7649" s="69">
        <v>155000</v>
      </c>
    </row>
    <row r="7650" spans="30:37" ht="11.25" x14ac:dyDescent="0.2">
      <c r="AD7650" s="63">
        <v>36861</v>
      </c>
      <c r="AE7650" s="64">
        <v>36892</v>
      </c>
      <c r="AF7650" s="68" t="s">
        <v>4927</v>
      </c>
      <c r="AG7650" s="66" t="s">
        <v>4937</v>
      </c>
      <c r="AH7650" s="74">
        <v>6.6449999999999996</v>
      </c>
      <c r="AI7650" s="68" t="s">
        <v>2254</v>
      </c>
      <c r="AJ7650" s="67">
        <v>0</v>
      </c>
      <c r="AK7650" s="69">
        <v>-465000</v>
      </c>
    </row>
    <row r="7651" spans="30:37" ht="11.25" x14ac:dyDescent="0.2">
      <c r="AD7651" s="63">
        <v>36861</v>
      </c>
      <c r="AE7651" s="64">
        <v>36892</v>
      </c>
      <c r="AF7651" s="68" t="s">
        <v>4927</v>
      </c>
      <c r="AG7651" s="66" t="s">
        <v>4938</v>
      </c>
      <c r="AH7651" s="74">
        <v>6.39</v>
      </c>
      <c r="AI7651" s="68" t="s">
        <v>2254</v>
      </c>
      <c r="AJ7651" s="67">
        <v>0</v>
      </c>
      <c r="AK7651" s="69">
        <v>155000</v>
      </c>
    </row>
    <row r="7652" spans="30:37" ht="11.25" x14ac:dyDescent="0.2">
      <c r="AD7652" s="63">
        <v>36861</v>
      </c>
      <c r="AE7652" s="64">
        <v>36892</v>
      </c>
      <c r="AF7652" s="68" t="s">
        <v>4927</v>
      </c>
      <c r="AG7652" s="66" t="s">
        <v>4939</v>
      </c>
      <c r="AH7652" s="74">
        <v>6.66</v>
      </c>
      <c r="AI7652" s="68" t="s">
        <v>2254</v>
      </c>
      <c r="AJ7652" s="67">
        <v>0</v>
      </c>
      <c r="AK7652" s="69">
        <v>-465000</v>
      </c>
    </row>
    <row r="7653" spans="30:37" ht="11.25" x14ac:dyDescent="0.2">
      <c r="AD7653" s="63">
        <v>36861</v>
      </c>
      <c r="AE7653" s="64">
        <v>36892</v>
      </c>
      <c r="AF7653" s="68" t="s">
        <v>4927</v>
      </c>
      <c r="AG7653" s="66" t="s">
        <v>4940</v>
      </c>
      <c r="AH7653" s="74">
        <v>6.66</v>
      </c>
      <c r="AI7653" s="68" t="s">
        <v>2254</v>
      </c>
      <c r="AJ7653" s="67">
        <v>0</v>
      </c>
      <c r="AK7653" s="69">
        <v>465000</v>
      </c>
    </row>
    <row r="7654" spans="30:37" ht="11.25" x14ac:dyDescent="0.2">
      <c r="AD7654" s="63">
        <v>36861</v>
      </c>
      <c r="AE7654" s="64">
        <v>36892</v>
      </c>
      <c r="AF7654" s="68" t="s">
        <v>4927</v>
      </c>
      <c r="AG7654" s="66" t="s">
        <v>4941</v>
      </c>
      <c r="AH7654" s="74">
        <v>6.67</v>
      </c>
      <c r="AI7654" s="68" t="s">
        <v>2254</v>
      </c>
      <c r="AJ7654" s="67">
        <v>0</v>
      </c>
      <c r="AK7654" s="69">
        <v>77500</v>
      </c>
    </row>
    <row r="7655" spans="30:37" ht="11.25" x14ac:dyDescent="0.2">
      <c r="AD7655" s="63">
        <v>36861</v>
      </c>
      <c r="AE7655" s="64">
        <v>36892</v>
      </c>
      <c r="AF7655" s="68" t="s">
        <v>4927</v>
      </c>
      <c r="AG7655" s="66" t="s">
        <v>4942</v>
      </c>
      <c r="AH7655" s="74">
        <v>6.6849999999999996</v>
      </c>
      <c r="AI7655" s="68" t="s">
        <v>2254</v>
      </c>
      <c r="AJ7655" s="67">
        <v>0</v>
      </c>
      <c r="AK7655" s="69">
        <v>155000</v>
      </c>
    </row>
    <row r="7656" spans="30:37" ht="11.25" x14ac:dyDescent="0.2">
      <c r="AD7656" s="63">
        <v>36861</v>
      </c>
      <c r="AE7656" s="64">
        <v>36892</v>
      </c>
      <c r="AF7656" s="68" t="s">
        <v>4927</v>
      </c>
      <c r="AG7656" s="66" t="s">
        <v>4943</v>
      </c>
      <c r="AH7656" s="74">
        <v>6.74</v>
      </c>
      <c r="AI7656" s="68" t="s">
        <v>2254</v>
      </c>
      <c r="AJ7656" s="67">
        <v>0</v>
      </c>
      <c r="AK7656" s="69">
        <v>-310000</v>
      </c>
    </row>
    <row r="7657" spans="30:37" ht="11.25" x14ac:dyDescent="0.2">
      <c r="AD7657" s="63">
        <v>36861</v>
      </c>
      <c r="AE7657" s="64">
        <v>36892</v>
      </c>
      <c r="AF7657" s="68" t="s">
        <v>4927</v>
      </c>
      <c r="AG7657" s="66" t="s">
        <v>4944</v>
      </c>
      <c r="AH7657" s="74">
        <v>6.73</v>
      </c>
      <c r="AI7657" s="68" t="s">
        <v>2254</v>
      </c>
      <c r="AJ7657" s="67">
        <v>0</v>
      </c>
      <c r="AK7657" s="69">
        <v>-310000</v>
      </c>
    </row>
    <row r="7658" spans="30:37" ht="11.25" x14ac:dyDescent="0.2">
      <c r="AD7658" s="63">
        <v>36861</v>
      </c>
      <c r="AE7658" s="64">
        <v>36892</v>
      </c>
      <c r="AF7658" s="68" t="s">
        <v>4927</v>
      </c>
      <c r="AG7658" s="66" t="s">
        <v>4945</v>
      </c>
      <c r="AH7658" s="74">
        <v>6.72</v>
      </c>
      <c r="AI7658" s="68" t="s">
        <v>2254</v>
      </c>
      <c r="AJ7658" s="67">
        <v>0</v>
      </c>
      <c r="AK7658" s="69">
        <v>-310000</v>
      </c>
    </row>
    <row r="7659" spans="30:37" ht="11.25" x14ac:dyDescent="0.2">
      <c r="AD7659" s="63">
        <v>36861</v>
      </c>
      <c r="AE7659" s="64">
        <v>36892</v>
      </c>
      <c r="AF7659" s="68" t="s">
        <v>4927</v>
      </c>
      <c r="AG7659" s="66" t="s">
        <v>4946</v>
      </c>
      <c r="AH7659" s="74">
        <v>6.71</v>
      </c>
      <c r="AI7659" s="68" t="s">
        <v>2254</v>
      </c>
      <c r="AJ7659" s="67">
        <v>0</v>
      </c>
      <c r="AK7659" s="69">
        <v>-155000</v>
      </c>
    </row>
    <row r="7660" spans="30:37" ht="11.25" x14ac:dyDescent="0.2">
      <c r="AD7660" s="63">
        <v>36861</v>
      </c>
      <c r="AE7660" s="64">
        <v>36892</v>
      </c>
      <c r="AF7660" s="68" t="s">
        <v>4927</v>
      </c>
      <c r="AG7660" s="66" t="s">
        <v>4947</v>
      </c>
      <c r="AH7660" s="74">
        <v>6.71</v>
      </c>
      <c r="AI7660" s="68" t="s">
        <v>2254</v>
      </c>
      <c r="AJ7660" s="67">
        <v>0</v>
      </c>
      <c r="AK7660" s="69">
        <v>-930000</v>
      </c>
    </row>
    <row r="7661" spans="30:37" ht="11.25" x14ac:dyDescent="0.2">
      <c r="AD7661" s="63">
        <v>36861</v>
      </c>
      <c r="AE7661" s="64">
        <v>36892</v>
      </c>
      <c r="AF7661" s="68" t="s">
        <v>4927</v>
      </c>
      <c r="AG7661" s="66" t="s">
        <v>4947</v>
      </c>
      <c r="AH7661" s="74">
        <v>6.73</v>
      </c>
      <c r="AI7661" s="68" t="s">
        <v>2254</v>
      </c>
      <c r="AJ7661" s="67">
        <v>0</v>
      </c>
      <c r="AK7661" s="69">
        <v>-620000</v>
      </c>
    </row>
    <row r="7662" spans="30:37" ht="11.25" x14ac:dyDescent="0.2">
      <c r="AD7662" s="63">
        <v>36861</v>
      </c>
      <c r="AE7662" s="64">
        <v>36892</v>
      </c>
      <c r="AF7662" s="68" t="s">
        <v>4927</v>
      </c>
      <c r="AG7662" s="66" t="s">
        <v>4948</v>
      </c>
      <c r="AH7662" s="74">
        <v>6.73</v>
      </c>
      <c r="AI7662" s="68" t="s">
        <v>2254</v>
      </c>
      <c r="AJ7662" s="67">
        <v>0</v>
      </c>
      <c r="AK7662" s="69">
        <v>-310000</v>
      </c>
    </row>
    <row r="7663" spans="30:37" ht="11.25" x14ac:dyDescent="0.2">
      <c r="AD7663" s="63">
        <v>36861</v>
      </c>
      <c r="AE7663" s="64">
        <v>36892</v>
      </c>
      <c r="AF7663" s="68" t="s">
        <v>4927</v>
      </c>
      <c r="AG7663" s="66" t="s">
        <v>4949</v>
      </c>
      <c r="AH7663" s="74">
        <v>6.6749999999999998</v>
      </c>
      <c r="AI7663" s="68" t="s">
        <v>2254</v>
      </c>
      <c r="AJ7663" s="67">
        <v>0</v>
      </c>
      <c r="AK7663" s="69">
        <v>-310000</v>
      </c>
    </row>
    <row r="7664" spans="30:37" ht="11.25" x14ac:dyDescent="0.2">
      <c r="AD7664" s="63">
        <v>36861</v>
      </c>
      <c r="AE7664" s="64">
        <v>36892</v>
      </c>
      <c r="AF7664" s="68" t="s">
        <v>4927</v>
      </c>
      <c r="AG7664" s="66" t="s">
        <v>4950</v>
      </c>
      <c r="AH7664" s="74">
        <v>6.68</v>
      </c>
      <c r="AI7664" s="68" t="s">
        <v>2254</v>
      </c>
      <c r="AJ7664" s="67">
        <v>0</v>
      </c>
      <c r="AK7664" s="69">
        <v>-310000</v>
      </c>
    </row>
    <row r="7665" spans="30:37" ht="11.25" x14ac:dyDescent="0.2">
      <c r="AD7665" s="63">
        <v>36861</v>
      </c>
      <c r="AE7665" s="64">
        <v>36892</v>
      </c>
      <c r="AF7665" s="68" t="s">
        <v>4927</v>
      </c>
      <c r="AG7665" s="66" t="s">
        <v>4951</v>
      </c>
      <c r="AH7665" s="74">
        <v>6.67</v>
      </c>
      <c r="AI7665" s="68" t="s">
        <v>2254</v>
      </c>
      <c r="AJ7665" s="67">
        <v>0</v>
      </c>
      <c r="AK7665" s="69">
        <v>-310000</v>
      </c>
    </row>
    <row r="7666" spans="30:37" ht="11.25" x14ac:dyDescent="0.2">
      <c r="AD7666" s="63">
        <v>36861</v>
      </c>
      <c r="AE7666" s="64">
        <v>36892</v>
      </c>
      <c r="AF7666" s="68" t="s">
        <v>4927</v>
      </c>
      <c r="AG7666" s="66" t="s">
        <v>4952</v>
      </c>
      <c r="AH7666" s="74">
        <v>6.65</v>
      </c>
      <c r="AI7666" s="68" t="s">
        <v>2254</v>
      </c>
      <c r="AJ7666" s="67">
        <v>0</v>
      </c>
      <c r="AK7666" s="69">
        <v>310000</v>
      </c>
    </row>
    <row r="7667" spans="30:37" ht="11.25" x14ac:dyDescent="0.2">
      <c r="AD7667" s="63">
        <v>36861</v>
      </c>
      <c r="AE7667" s="64">
        <v>36892</v>
      </c>
      <c r="AF7667" s="68" t="s">
        <v>4927</v>
      </c>
      <c r="AG7667" s="66" t="s">
        <v>4953</v>
      </c>
      <c r="AH7667" s="74">
        <v>6.665</v>
      </c>
      <c r="AI7667" s="68" t="s">
        <v>2254</v>
      </c>
      <c r="AJ7667" s="67">
        <v>0</v>
      </c>
      <c r="AK7667" s="69">
        <v>155000</v>
      </c>
    </row>
    <row r="7668" spans="30:37" ht="11.25" x14ac:dyDescent="0.2">
      <c r="AD7668" s="63">
        <v>36861</v>
      </c>
      <c r="AE7668" s="64">
        <v>36892</v>
      </c>
      <c r="AF7668" s="68" t="s">
        <v>4927</v>
      </c>
      <c r="AG7668" s="66" t="s">
        <v>4954</v>
      </c>
      <c r="AH7668" s="74">
        <v>6.6150000000000002</v>
      </c>
      <c r="AI7668" s="68" t="s">
        <v>2254</v>
      </c>
      <c r="AJ7668" s="67">
        <v>0</v>
      </c>
      <c r="AK7668" s="69">
        <v>155000</v>
      </c>
    </row>
    <row r="7669" spans="30:37" ht="11.25" x14ac:dyDescent="0.2">
      <c r="AD7669" s="63">
        <v>36861</v>
      </c>
      <c r="AE7669" s="64">
        <v>36892</v>
      </c>
      <c r="AF7669" s="68" t="s">
        <v>4927</v>
      </c>
      <c r="AG7669" s="66" t="s">
        <v>4955</v>
      </c>
      <c r="AH7669" s="74">
        <v>6.625</v>
      </c>
      <c r="AI7669" s="68" t="s">
        <v>2254</v>
      </c>
      <c r="AJ7669" s="67">
        <v>0</v>
      </c>
      <c r="AK7669" s="69">
        <v>310000</v>
      </c>
    </row>
    <row r="7670" spans="30:37" ht="11.25" x14ac:dyDescent="0.2">
      <c r="AD7670" s="63">
        <v>36861</v>
      </c>
      <c r="AE7670" s="64">
        <v>36892</v>
      </c>
      <c r="AF7670" s="68" t="s">
        <v>4927</v>
      </c>
      <c r="AG7670" s="66" t="s">
        <v>4956</v>
      </c>
      <c r="AH7670" s="74">
        <v>6.6349999999999998</v>
      </c>
      <c r="AI7670" s="68" t="s">
        <v>2254</v>
      </c>
      <c r="AJ7670" s="67">
        <v>0</v>
      </c>
      <c r="AK7670" s="69">
        <v>-310000</v>
      </c>
    </row>
    <row r="7671" spans="30:37" ht="11.25" x14ac:dyDescent="0.2">
      <c r="AD7671" s="63">
        <v>36861</v>
      </c>
      <c r="AE7671" s="64">
        <v>36892</v>
      </c>
      <c r="AF7671" s="68" t="s">
        <v>4927</v>
      </c>
      <c r="AG7671" s="66" t="s">
        <v>4957</v>
      </c>
      <c r="AH7671" s="74">
        <v>6.61</v>
      </c>
      <c r="AI7671" s="68" t="s">
        <v>2254</v>
      </c>
      <c r="AJ7671" s="67">
        <v>0</v>
      </c>
      <c r="AK7671" s="69">
        <v>-1500000</v>
      </c>
    </row>
    <row r="7672" spans="30:37" ht="11.25" x14ac:dyDescent="0.2">
      <c r="AD7672" s="63">
        <v>36861</v>
      </c>
      <c r="AE7672" s="64">
        <v>36892</v>
      </c>
      <c r="AF7672" s="68" t="s">
        <v>4927</v>
      </c>
      <c r="AG7672" s="66" t="s">
        <v>4958</v>
      </c>
      <c r="AH7672" s="74">
        <v>6.72</v>
      </c>
      <c r="AI7672" s="68" t="s">
        <v>2254</v>
      </c>
      <c r="AJ7672" s="67">
        <v>0</v>
      </c>
      <c r="AK7672" s="69">
        <v>750000</v>
      </c>
    </row>
    <row r="7673" spans="30:37" ht="11.25" x14ac:dyDescent="0.2">
      <c r="AD7673" s="63">
        <v>36864</v>
      </c>
      <c r="AE7673" s="64">
        <v>36892</v>
      </c>
      <c r="AF7673" s="68" t="s">
        <v>2625</v>
      </c>
      <c r="AG7673" s="66" t="s">
        <v>2626</v>
      </c>
      <c r="AH7673" s="74">
        <v>7.55</v>
      </c>
      <c r="AI7673" s="68" t="s">
        <v>2254</v>
      </c>
      <c r="AJ7673" s="67">
        <v>0</v>
      </c>
      <c r="AK7673" s="69">
        <v>-465000</v>
      </c>
    </row>
    <row r="7674" spans="30:37" ht="11.25" x14ac:dyDescent="0.2">
      <c r="AD7674" s="63">
        <v>36864</v>
      </c>
      <c r="AE7674" s="64">
        <v>36892</v>
      </c>
      <c r="AF7674" s="68" t="s">
        <v>2625</v>
      </c>
      <c r="AG7674" s="66" t="s">
        <v>2627</v>
      </c>
      <c r="AH7674" s="74">
        <v>7.55</v>
      </c>
      <c r="AI7674" s="68" t="s">
        <v>2254</v>
      </c>
      <c r="AJ7674" s="67">
        <v>0</v>
      </c>
      <c r="AK7674" s="69">
        <v>-155000</v>
      </c>
    </row>
    <row r="7675" spans="30:37" ht="11.25" x14ac:dyDescent="0.2">
      <c r="AD7675" s="63">
        <v>36864</v>
      </c>
      <c r="AE7675" s="64">
        <v>36892</v>
      </c>
      <c r="AF7675" s="68" t="s">
        <v>2625</v>
      </c>
      <c r="AG7675" s="66" t="s">
        <v>2628</v>
      </c>
      <c r="AH7675" s="74">
        <v>7.62</v>
      </c>
      <c r="AI7675" s="68" t="s">
        <v>2254</v>
      </c>
      <c r="AJ7675" s="67">
        <v>0</v>
      </c>
      <c r="AK7675" s="69">
        <v>155000</v>
      </c>
    </row>
    <row r="7676" spans="30:37" ht="11.25" x14ac:dyDescent="0.2">
      <c r="AD7676" s="63">
        <v>36864</v>
      </c>
      <c r="AE7676" s="64">
        <v>36892</v>
      </c>
      <c r="AF7676" s="68" t="s">
        <v>2625</v>
      </c>
      <c r="AG7676" s="66" t="s">
        <v>2629</v>
      </c>
      <c r="AH7676" s="74">
        <v>7.61</v>
      </c>
      <c r="AI7676" s="68" t="s">
        <v>2254</v>
      </c>
      <c r="AJ7676" s="67">
        <v>0</v>
      </c>
      <c r="AK7676" s="69">
        <v>-310000</v>
      </c>
    </row>
    <row r="7677" spans="30:37" ht="11.25" x14ac:dyDescent="0.2">
      <c r="AD7677" s="63">
        <v>36864</v>
      </c>
      <c r="AE7677" s="64">
        <v>36892</v>
      </c>
      <c r="AF7677" s="68" t="s">
        <v>2625</v>
      </c>
      <c r="AG7677" s="66" t="s">
        <v>2630</v>
      </c>
      <c r="AH7677" s="74">
        <v>7.72</v>
      </c>
      <c r="AI7677" s="68" t="s">
        <v>2254</v>
      </c>
      <c r="AJ7677" s="67">
        <v>0</v>
      </c>
      <c r="AK7677" s="69">
        <v>77500</v>
      </c>
    </row>
    <row r="7678" spans="30:37" ht="11.25" x14ac:dyDescent="0.2">
      <c r="AD7678" s="63">
        <v>36864</v>
      </c>
      <c r="AE7678" s="64">
        <v>36892</v>
      </c>
      <c r="AF7678" s="68" t="s">
        <v>2625</v>
      </c>
      <c r="AG7678" s="66" t="s">
        <v>2631</v>
      </c>
      <c r="AH7678" s="74">
        <v>7.76</v>
      </c>
      <c r="AI7678" s="68" t="s">
        <v>2254</v>
      </c>
      <c r="AJ7678" s="67">
        <v>0</v>
      </c>
      <c r="AK7678" s="69">
        <v>310000</v>
      </c>
    </row>
    <row r="7679" spans="30:37" ht="11.25" x14ac:dyDescent="0.2">
      <c r="AD7679" s="63">
        <v>36864</v>
      </c>
      <c r="AE7679" s="64">
        <v>36892</v>
      </c>
      <c r="AF7679" s="68" t="s">
        <v>2625</v>
      </c>
      <c r="AG7679" s="66" t="s">
        <v>2632</v>
      </c>
      <c r="AH7679" s="74">
        <v>7.75</v>
      </c>
      <c r="AI7679" s="68" t="s">
        <v>2254</v>
      </c>
      <c r="AJ7679" s="67">
        <v>0</v>
      </c>
      <c r="AK7679" s="69">
        <v>620000</v>
      </c>
    </row>
    <row r="7680" spans="30:37" ht="11.25" x14ac:dyDescent="0.2">
      <c r="AD7680" s="63">
        <v>36864</v>
      </c>
      <c r="AE7680" s="64">
        <v>36892</v>
      </c>
      <c r="AF7680" s="68" t="s">
        <v>2625</v>
      </c>
      <c r="AG7680" s="66" t="s">
        <v>2633</v>
      </c>
      <c r="AH7680" s="74">
        <v>7.73</v>
      </c>
      <c r="AI7680" s="68" t="s">
        <v>2254</v>
      </c>
      <c r="AJ7680" s="67">
        <v>0</v>
      </c>
      <c r="AK7680" s="69">
        <v>620000</v>
      </c>
    </row>
    <row r="7681" spans="30:37" ht="11.25" x14ac:dyDescent="0.2">
      <c r="AD7681" s="63">
        <v>36864</v>
      </c>
      <c r="AE7681" s="64">
        <v>36892</v>
      </c>
      <c r="AF7681" s="68" t="s">
        <v>2625</v>
      </c>
      <c r="AG7681" s="66" t="s">
        <v>2634</v>
      </c>
      <c r="AH7681" s="74">
        <v>7.23</v>
      </c>
      <c r="AI7681" s="68" t="s">
        <v>2254</v>
      </c>
      <c r="AJ7681" s="67">
        <v>0</v>
      </c>
      <c r="AK7681" s="69">
        <v>465000</v>
      </c>
    </row>
    <row r="7682" spans="30:37" ht="11.25" x14ac:dyDescent="0.2">
      <c r="AD7682" s="63">
        <v>36864</v>
      </c>
      <c r="AE7682" s="64">
        <v>36892</v>
      </c>
      <c r="AF7682" s="68" t="s">
        <v>2625</v>
      </c>
      <c r="AG7682" s="66" t="s">
        <v>2635</v>
      </c>
      <c r="AH7682" s="74">
        <v>7.2149999999999999</v>
      </c>
      <c r="AI7682" s="68" t="s">
        <v>2254</v>
      </c>
      <c r="AJ7682" s="67">
        <v>0</v>
      </c>
      <c r="AK7682" s="69">
        <v>465000</v>
      </c>
    </row>
    <row r="7683" spans="30:37" ht="11.25" x14ac:dyDescent="0.2">
      <c r="AD7683" s="63">
        <v>36864</v>
      </c>
      <c r="AE7683" s="64">
        <v>36892</v>
      </c>
      <c r="AF7683" s="68" t="s">
        <v>2625</v>
      </c>
      <c r="AG7683" s="66" t="s">
        <v>2636</v>
      </c>
      <c r="AH7683" s="74">
        <v>7.18</v>
      </c>
      <c r="AI7683" s="68" t="s">
        <v>2254</v>
      </c>
      <c r="AJ7683" s="67">
        <v>0</v>
      </c>
      <c r="AK7683" s="69">
        <v>465000</v>
      </c>
    </row>
    <row r="7684" spans="30:37" ht="11.25" x14ac:dyDescent="0.2">
      <c r="AD7684" s="63">
        <v>36864</v>
      </c>
      <c r="AE7684" s="64">
        <v>36892</v>
      </c>
      <c r="AF7684" s="68" t="s">
        <v>2625</v>
      </c>
      <c r="AG7684" s="66" t="s">
        <v>2637</v>
      </c>
      <c r="AH7684" s="74">
        <v>7.05</v>
      </c>
      <c r="AI7684" s="68" t="s">
        <v>2254</v>
      </c>
      <c r="AJ7684" s="67">
        <v>0</v>
      </c>
      <c r="AK7684" s="69">
        <v>155000</v>
      </c>
    </row>
    <row r="7685" spans="30:37" ht="11.25" x14ac:dyDescent="0.2">
      <c r="AD7685" s="63">
        <v>36864</v>
      </c>
      <c r="AE7685" s="64">
        <v>36892</v>
      </c>
      <c r="AF7685" s="68" t="s">
        <v>2625</v>
      </c>
      <c r="AG7685" s="66" t="s">
        <v>2638</v>
      </c>
      <c r="AH7685" s="74">
        <v>7.07</v>
      </c>
      <c r="AI7685" s="68" t="s">
        <v>2254</v>
      </c>
      <c r="AJ7685" s="67">
        <v>0</v>
      </c>
      <c r="AK7685" s="69">
        <v>155000</v>
      </c>
    </row>
    <row r="7686" spans="30:37" ht="11.25" x14ac:dyDescent="0.2">
      <c r="AD7686" s="63">
        <v>36864</v>
      </c>
      <c r="AE7686" s="64">
        <v>36892</v>
      </c>
      <c r="AF7686" s="68" t="s">
        <v>2625</v>
      </c>
      <c r="AG7686" s="66" t="s">
        <v>2639</v>
      </c>
      <c r="AH7686" s="74">
        <v>7.19</v>
      </c>
      <c r="AI7686" s="68" t="s">
        <v>2254</v>
      </c>
      <c r="AJ7686" s="67">
        <v>0</v>
      </c>
      <c r="AK7686" s="69">
        <v>155000</v>
      </c>
    </row>
    <row r="7687" spans="30:37" ht="11.25" x14ac:dyDescent="0.2">
      <c r="AD7687" s="63">
        <v>36864</v>
      </c>
      <c r="AE7687" s="64">
        <v>36892</v>
      </c>
      <c r="AF7687" s="68" t="s">
        <v>2625</v>
      </c>
      <c r="AG7687" s="66" t="s">
        <v>2640</v>
      </c>
      <c r="AH7687" s="74">
        <v>7.18</v>
      </c>
      <c r="AI7687" s="68" t="s">
        <v>2254</v>
      </c>
      <c r="AJ7687" s="67">
        <v>0</v>
      </c>
      <c r="AK7687" s="69">
        <v>155000</v>
      </c>
    </row>
    <row r="7688" spans="30:37" ht="11.25" x14ac:dyDescent="0.2">
      <c r="AD7688" s="63">
        <v>36864</v>
      </c>
      <c r="AE7688" s="64">
        <v>36892</v>
      </c>
      <c r="AF7688" s="68" t="s">
        <v>2625</v>
      </c>
      <c r="AG7688" s="66" t="s">
        <v>2641</v>
      </c>
      <c r="AH7688" s="74">
        <v>7.25</v>
      </c>
      <c r="AI7688" s="68" t="s">
        <v>2254</v>
      </c>
      <c r="AJ7688" s="67">
        <v>0</v>
      </c>
      <c r="AK7688" s="69">
        <v>155000</v>
      </c>
    </row>
    <row r="7689" spans="30:37" ht="11.25" x14ac:dyDescent="0.2">
      <c r="AD7689" s="63">
        <v>36864</v>
      </c>
      <c r="AE7689" s="64">
        <v>36892</v>
      </c>
      <c r="AF7689" s="68" t="s">
        <v>2625</v>
      </c>
      <c r="AG7689" s="66" t="s">
        <v>2642</v>
      </c>
      <c r="AH7689" s="74">
        <v>7.27</v>
      </c>
      <c r="AI7689" s="68" t="s">
        <v>2254</v>
      </c>
      <c r="AJ7689" s="67">
        <v>0</v>
      </c>
      <c r="AK7689" s="69">
        <v>155000</v>
      </c>
    </row>
    <row r="7690" spans="30:37" ht="11.25" x14ac:dyDescent="0.2">
      <c r="AD7690" s="63">
        <v>36864</v>
      </c>
      <c r="AE7690" s="64">
        <v>36892</v>
      </c>
      <c r="AF7690" s="68" t="s">
        <v>2625</v>
      </c>
      <c r="AG7690" s="66" t="s">
        <v>2643</v>
      </c>
      <c r="AH7690" s="74">
        <v>7.26</v>
      </c>
      <c r="AI7690" s="68" t="s">
        <v>2254</v>
      </c>
      <c r="AJ7690" s="67">
        <v>0</v>
      </c>
      <c r="AK7690" s="69">
        <v>155000</v>
      </c>
    </row>
    <row r="7691" spans="30:37" ht="11.25" x14ac:dyDescent="0.2">
      <c r="AD7691" s="63">
        <v>36864</v>
      </c>
      <c r="AE7691" s="64">
        <v>36892</v>
      </c>
      <c r="AF7691" s="68" t="s">
        <v>2625</v>
      </c>
      <c r="AG7691" s="66" t="s">
        <v>2644</v>
      </c>
      <c r="AH7691" s="74">
        <v>7.31</v>
      </c>
      <c r="AI7691" s="68" t="s">
        <v>2254</v>
      </c>
      <c r="AJ7691" s="67">
        <v>0</v>
      </c>
      <c r="AK7691" s="69">
        <v>155000</v>
      </c>
    </row>
    <row r="7692" spans="30:37" ht="11.25" x14ac:dyDescent="0.2">
      <c r="AD7692" s="63">
        <v>36864</v>
      </c>
      <c r="AE7692" s="64">
        <v>36892</v>
      </c>
      <c r="AF7692" s="68" t="s">
        <v>2625</v>
      </c>
      <c r="AG7692" s="66" t="s">
        <v>2645</v>
      </c>
      <c r="AH7692" s="74">
        <v>7.29</v>
      </c>
      <c r="AI7692" s="68" t="s">
        <v>2254</v>
      </c>
      <c r="AJ7692" s="67">
        <v>0</v>
      </c>
      <c r="AK7692" s="69">
        <v>155000</v>
      </c>
    </row>
    <row r="7693" spans="30:37" ht="11.25" x14ac:dyDescent="0.2">
      <c r="AD7693" s="63">
        <v>36864</v>
      </c>
      <c r="AE7693" s="64">
        <v>36892</v>
      </c>
      <c r="AF7693" s="68" t="s">
        <v>2625</v>
      </c>
      <c r="AG7693" s="66" t="s">
        <v>2646</v>
      </c>
      <c r="AH7693" s="74">
        <v>7.23</v>
      </c>
      <c r="AI7693" s="68" t="s">
        <v>2254</v>
      </c>
      <c r="AJ7693" s="67">
        <v>0</v>
      </c>
      <c r="AK7693" s="69">
        <v>155000</v>
      </c>
    </row>
    <row r="7694" spans="30:37" ht="11.25" x14ac:dyDescent="0.2">
      <c r="AD7694" s="63">
        <v>36864</v>
      </c>
      <c r="AE7694" s="64">
        <v>36892</v>
      </c>
      <c r="AF7694" s="68" t="s">
        <v>2625</v>
      </c>
      <c r="AG7694" s="66" t="s">
        <v>2647</v>
      </c>
      <c r="AH7694" s="74">
        <v>7.26</v>
      </c>
      <c r="AI7694" s="68" t="s">
        <v>2254</v>
      </c>
      <c r="AJ7694" s="67">
        <v>0</v>
      </c>
      <c r="AK7694" s="69">
        <v>155000</v>
      </c>
    </row>
    <row r="7695" spans="30:37" ht="11.25" x14ac:dyDescent="0.2">
      <c r="AD7695" s="63">
        <v>36864</v>
      </c>
      <c r="AE7695" s="64">
        <v>36892</v>
      </c>
      <c r="AF7695" s="68" t="s">
        <v>2625</v>
      </c>
      <c r="AG7695" s="66" t="s">
        <v>2648</v>
      </c>
      <c r="AH7695" s="74">
        <v>6.9649999999999999</v>
      </c>
      <c r="AI7695" s="68" t="s">
        <v>2254</v>
      </c>
      <c r="AJ7695" s="67">
        <v>0</v>
      </c>
      <c r="AK7695" s="69">
        <v>155000</v>
      </c>
    </row>
    <row r="7696" spans="30:37" ht="11.25" x14ac:dyDescent="0.2">
      <c r="AD7696" s="63">
        <v>36864</v>
      </c>
      <c r="AE7696" s="64">
        <v>36892</v>
      </c>
      <c r="AF7696" s="68" t="s">
        <v>2625</v>
      </c>
      <c r="AG7696" s="66" t="s">
        <v>2649</v>
      </c>
      <c r="AH7696" s="74">
        <v>6.9649999999999999</v>
      </c>
      <c r="AI7696" s="68" t="s">
        <v>2254</v>
      </c>
      <c r="AJ7696" s="67">
        <v>0</v>
      </c>
      <c r="AK7696" s="69">
        <v>155000</v>
      </c>
    </row>
    <row r="7697" spans="30:37" ht="11.25" x14ac:dyDescent="0.2">
      <c r="AD7697" s="63">
        <v>36864</v>
      </c>
      <c r="AE7697" s="64">
        <v>36892</v>
      </c>
      <c r="AF7697" s="68" t="s">
        <v>2625</v>
      </c>
      <c r="AG7697" s="66" t="s">
        <v>2650</v>
      </c>
      <c r="AH7697" s="74">
        <v>6.9550000000000001</v>
      </c>
      <c r="AI7697" s="68" t="s">
        <v>2254</v>
      </c>
      <c r="AJ7697" s="67">
        <v>0</v>
      </c>
      <c r="AK7697" s="69">
        <v>155000</v>
      </c>
    </row>
    <row r="7698" spans="30:37" ht="11.25" x14ac:dyDescent="0.2">
      <c r="AD7698" s="63">
        <v>36864</v>
      </c>
      <c r="AE7698" s="64">
        <v>36892</v>
      </c>
      <c r="AF7698" s="68" t="s">
        <v>2625</v>
      </c>
      <c r="AG7698" s="66" t="s">
        <v>2651</v>
      </c>
      <c r="AH7698" s="74">
        <v>6.95</v>
      </c>
      <c r="AI7698" s="68" t="s">
        <v>2254</v>
      </c>
      <c r="AJ7698" s="67">
        <v>0</v>
      </c>
      <c r="AK7698" s="69">
        <v>155000</v>
      </c>
    </row>
    <row r="7699" spans="30:37" ht="11.25" x14ac:dyDescent="0.2">
      <c r="AD7699" s="63">
        <v>36864</v>
      </c>
      <c r="AE7699" s="64">
        <v>36892</v>
      </c>
      <c r="AF7699" s="68" t="s">
        <v>2625</v>
      </c>
      <c r="AG7699" s="66" t="s">
        <v>267</v>
      </c>
      <c r="AH7699" s="74">
        <v>7.42</v>
      </c>
      <c r="AI7699" s="68" t="s">
        <v>2254</v>
      </c>
      <c r="AJ7699" s="67">
        <v>0</v>
      </c>
      <c r="AK7699" s="69">
        <v>-1000000</v>
      </c>
    </row>
    <row r="7700" spans="30:37" ht="11.25" x14ac:dyDescent="0.2">
      <c r="AD7700" s="63">
        <v>36864</v>
      </c>
      <c r="AE7700" s="64">
        <v>36892</v>
      </c>
      <c r="AF7700" s="68" t="s">
        <v>2625</v>
      </c>
      <c r="AG7700" s="66" t="s">
        <v>268</v>
      </c>
      <c r="AH7700" s="74">
        <v>7.28</v>
      </c>
      <c r="AI7700" s="68" t="s">
        <v>2254</v>
      </c>
      <c r="AJ7700" s="67">
        <v>0</v>
      </c>
      <c r="AK7700" s="69">
        <v>-750000</v>
      </c>
    </row>
    <row r="7701" spans="30:37" ht="11.25" x14ac:dyDescent="0.2">
      <c r="AD7701" s="63">
        <v>36865</v>
      </c>
      <c r="AE7701" s="64">
        <v>36892</v>
      </c>
      <c r="AF7701" s="68" t="s">
        <v>1124</v>
      </c>
      <c r="AG7701" s="66" t="s">
        <v>1125</v>
      </c>
      <c r="AH7701" s="74">
        <v>7.5149999999999997</v>
      </c>
      <c r="AI7701" s="68" t="s">
        <v>2254</v>
      </c>
      <c r="AJ7701" s="67">
        <v>0</v>
      </c>
      <c r="AK7701" s="69">
        <v>-310000</v>
      </c>
    </row>
    <row r="7702" spans="30:37" ht="11.25" x14ac:dyDescent="0.2">
      <c r="AD7702" s="63">
        <v>36865</v>
      </c>
      <c r="AE7702" s="64">
        <v>36892</v>
      </c>
      <c r="AF7702" s="68" t="s">
        <v>1124</v>
      </c>
      <c r="AG7702" s="66" t="s">
        <v>1126</v>
      </c>
      <c r="AH7702" s="74">
        <v>7.5149999999999997</v>
      </c>
      <c r="AI7702" s="68" t="s">
        <v>2254</v>
      </c>
      <c r="AJ7702" s="67">
        <v>0</v>
      </c>
      <c r="AK7702" s="69">
        <v>-310000</v>
      </c>
    </row>
    <row r="7703" spans="30:37" ht="11.25" x14ac:dyDescent="0.2">
      <c r="AD7703" s="63">
        <v>36865</v>
      </c>
      <c r="AE7703" s="64">
        <v>36892</v>
      </c>
      <c r="AF7703" s="68" t="s">
        <v>1124</v>
      </c>
      <c r="AG7703" s="66" t="s">
        <v>1127</v>
      </c>
      <c r="AH7703" s="74">
        <v>7.77</v>
      </c>
      <c r="AI7703" s="68" t="s">
        <v>2254</v>
      </c>
      <c r="AJ7703" s="67">
        <v>0</v>
      </c>
      <c r="AK7703" s="69">
        <v>-232500</v>
      </c>
    </row>
    <row r="7704" spans="30:37" ht="11.25" x14ac:dyDescent="0.2">
      <c r="AD7704" s="63">
        <v>36865</v>
      </c>
      <c r="AE7704" s="64">
        <v>36892</v>
      </c>
      <c r="AF7704" s="68" t="s">
        <v>1124</v>
      </c>
      <c r="AG7704" s="66" t="s">
        <v>1128</v>
      </c>
      <c r="AH7704" s="74">
        <v>7.1150000000000002</v>
      </c>
      <c r="AI7704" s="68" t="s">
        <v>2254</v>
      </c>
      <c r="AJ7704" s="67">
        <v>0</v>
      </c>
      <c r="AK7704" s="69">
        <v>-155000</v>
      </c>
    </row>
    <row r="7705" spans="30:37" ht="11.25" x14ac:dyDescent="0.2">
      <c r="AD7705" s="63">
        <v>36865</v>
      </c>
      <c r="AE7705" s="64">
        <v>36892</v>
      </c>
      <c r="AF7705" s="68" t="s">
        <v>1124</v>
      </c>
      <c r="AG7705" s="66" t="s">
        <v>1129</v>
      </c>
      <c r="AH7705" s="74">
        <v>7.35</v>
      </c>
      <c r="AI7705" s="68" t="s">
        <v>2254</v>
      </c>
      <c r="AJ7705" s="67">
        <v>0</v>
      </c>
      <c r="AK7705" s="69">
        <v>-155000</v>
      </c>
    </row>
    <row r="7706" spans="30:37" ht="11.25" x14ac:dyDescent="0.2">
      <c r="AD7706" s="63">
        <v>36865</v>
      </c>
      <c r="AE7706" s="64">
        <v>36892</v>
      </c>
      <c r="AF7706" s="68" t="s">
        <v>1124</v>
      </c>
      <c r="AG7706" s="66" t="s">
        <v>1130</v>
      </c>
      <c r="AH7706" s="74">
        <v>7.39</v>
      </c>
      <c r="AI7706" s="68" t="s">
        <v>2254</v>
      </c>
      <c r="AJ7706" s="67">
        <v>0</v>
      </c>
      <c r="AK7706" s="69">
        <v>-155000</v>
      </c>
    </row>
    <row r="7707" spans="30:37" ht="11.25" x14ac:dyDescent="0.2">
      <c r="AD7707" s="63">
        <v>36865</v>
      </c>
      <c r="AE7707" s="64">
        <v>36892</v>
      </c>
      <c r="AF7707" s="68" t="s">
        <v>1124</v>
      </c>
      <c r="AG7707" s="66" t="s">
        <v>1131</v>
      </c>
      <c r="AH7707" s="74">
        <v>7.73</v>
      </c>
      <c r="AI7707" s="68" t="s">
        <v>2254</v>
      </c>
      <c r="AJ7707" s="67">
        <v>0</v>
      </c>
      <c r="AK7707" s="69">
        <v>77500</v>
      </c>
    </row>
    <row r="7708" spans="30:37" ht="11.25" x14ac:dyDescent="0.2">
      <c r="AD7708" s="63">
        <v>36865</v>
      </c>
      <c r="AE7708" s="64">
        <v>36892</v>
      </c>
      <c r="AF7708" s="68" t="s">
        <v>1124</v>
      </c>
      <c r="AG7708" s="66" t="s">
        <v>1132</v>
      </c>
      <c r="AH7708" s="74">
        <v>6.9649999999999999</v>
      </c>
      <c r="AI7708" s="68" t="s">
        <v>2254</v>
      </c>
      <c r="AJ7708" s="67">
        <v>0</v>
      </c>
      <c r="AK7708" s="69">
        <v>155000</v>
      </c>
    </row>
    <row r="7709" spans="30:37" ht="11.25" x14ac:dyDescent="0.2">
      <c r="AD7709" s="63">
        <v>36865</v>
      </c>
      <c r="AE7709" s="64">
        <v>36892</v>
      </c>
      <c r="AF7709" s="68" t="s">
        <v>1124</v>
      </c>
      <c r="AG7709" s="66" t="s">
        <v>1133</v>
      </c>
      <c r="AH7709" s="74">
        <v>7.0250000000000004</v>
      </c>
      <c r="AI7709" s="68" t="s">
        <v>2254</v>
      </c>
      <c r="AJ7709" s="67">
        <v>0</v>
      </c>
      <c r="AK7709" s="69">
        <v>155000</v>
      </c>
    </row>
    <row r="7710" spans="30:37" ht="11.25" x14ac:dyDescent="0.2">
      <c r="AD7710" s="63">
        <v>36865</v>
      </c>
      <c r="AE7710" s="64">
        <v>36892</v>
      </c>
      <c r="AF7710" s="68" t="s">
        <v>1124</v>
      </c>
      <c r="AG7710" s="66" t="s">
        <v>1134</v>
      </c>
      <c r="AH7710" s="74">
        <v>7.085</v>
      </c>
      <c r="AI7710" s="68" t="s">
        <v>2254</v>
      </c>
      <c r="AJ7710" s="67">
        <v>0</v>
      </c>
      <c r="AK7710" s="69">
        <v>155000</v>
      </c>
    </row>
    <row r="7711" spans="30:37" ht="11.25" x14ac:dyDescent="0.2">
      <c r="AD7711" s="63">
        <v>36865</v>
      </c>
      <c r="AE7711" s="64">
        <v>36892</v>
      </c>
      <c r="AF7711" s="68" t="s">
        <v>1124</v>
      </c>
      <c r="AG7711" s="66" t="s">
        <v>1135</v>
      </c>
      <c r="AH7711" s="74">
        <v>7.1</v>
      </c>
      <c r="AI7711" s="68" t="s">
        <v>2254</v>
      </c>
      <c r="AJ7711" s="67">
        <v>0</v>
      </c>
      <c r="AK7711" s="69">
        <v>155000</v>
      </c>
    </row>
    <row r="7712" spans="30:37" ht="11.25" x14ac:dyDescent="0.2">
      <c r="AD7712" s="63">
        <v>36865</v>
      </c>
      <c r="AE7712" s="64">
        <v>36892</v>
      </c>
      <c r="AF7712" s="68" t="s">
        <v>1124</v>
      </c>
      <c r="AG7712" s="66" t="s">
        <v>1136</v>
      </c>
      <c r="AH7712" s="74">
        <v>7.1449999999999996</v>
      </c>
      <c r="AI7712" s="68" t="s">
        <v>2254</v>
      </c>
      <c r="AJ7712" s="67">
        <v>0</v>
      </c>
      <c r="AK7712" s="69">
        <v>155000</v>
      </c>
    </row>
    <row r="7713" spans="30:37" ht="11.25" x14ac:dyDescent="0.2">
      <c r="AD7713" s="63">
        <v>36865</v>
      </c>
      <c r="AE7713" s="64">
        <v>36892</v>
      </c>
      <c r="AF7713" s="68" t="s">
        <v>1124</v>
      </c>
      <c r="AG7713" s="66" t="s">
        <v>1137</v>
      </c>
      <c r="AH7713" s="74">
        <v>7.1849999999999996</v>
      </c>
      <c r="AI7713" s="68" t="s">
        <v>2254</v>
      </c>
      <c r="AJ7713" s="67">
        <v>0</v>
      </c>
      <c r="AK7713" s="69">
        <v>155000</v>
      </c>
    </row>
    <row r="7714" spans="30:37" ht="11.25" x14ac:dyDescent="0.2">
      <c r="AD7714" s="63">
        <v>36865</v>
      </c>
      <c r="AE7714" s="64">
        <v>36892</v>
      </c>
      <c r="AF7714" s="68" t="s">
        <v>1124</v>
      </c>
      <c r="AG7714" s="66" t="s">
        <v>1138</v>
      </c>
      <c r="AH7714" s="74">
        <v>7.73</v>
      </c>
      <c r="AI7714" s="68" t="s">
        <v>2254</v>
      </c>
      <c r="AJ7714" s="67">
        <v>0</v>
      </c>
      <c r="AK7714" s="69">
        <v>155000</v>
      </c>
    </row>
    <row r="7715" spans="30:37" ht="11.25" x14ac:dyDescent="0.2">
      <c r="AD7715" s="63">
        <v>36865</v>
      </c>
      <c r="AE7715" s="64">
        <v>36892</v>
      </c>
      <c r="AF7715" s="68" t="s">
        <v>1124</v>
      </c>
      <c r="AG7715" s="66" t="s">
        <v>1139</v>
      </c>
      <c r="AH7715" s="74">
        <v>7.76</v>
      </c>
      <c r="AI7715" s="68" t="s">
        <v>2254</v>
      </c>
      <c r="AJ7715" s="67">
        <v>0</v>
      </c>
      <c r="AK7715" s="69">
        <v>155000</v>
      </c>
    </row>
    <row r="7716" spans="30:37" ht="11.25" x14ac:dyDescent="0.2">
      <c r="AD7716" s="63">
        <v>36865</v>
      </c>
      <c r="AE7716" s="64">
        <v>36892</v>
      </c>
      <c r="AF7716" s="68" t="s">
        <v>1124</v>
      </c>
      <c r="AG7716" s="66" t="s">
        <v>1140</v>
      </c>
      <c r="AH7716" s="74">
        <v>7.36</v>
      </c>
      <c r="AI7716" s="68" t="s">
        <v>2254</v>
      </c>
      <c r="AJ7716" s="67">
        <v>0</v>
      </c>
      <c r="AK7716" s="69">
        <v>310000</v>
      </c>
    </row>
    <row r="7717" spans="30:37" ht="11.25" x14ac:dyDescent="0.2">
      <c r="AD7717" s="63">
        <v>36865</v>
      </c>
      <c r="AE7717" s="64">
        <v>36892</v>
      </c>
      <c r="AF7717" s="68" t="s">
        <v>1124</v>
      </c>
      <c r="AG7717" s="66" t="s">
        <v>1141</v>
      </c>
      <c r="AH7717" s="74">
        <v>7.5250000000000004</v>
      </c>
      <c r="AI7717" s="68" t="s">
        <v>2254</v>
      </c>
      <c r="AJ7717" s="67">
        <v>0</v>
      </c>
      <c r="AK7717" s="69">
        <v>310000</v>
      </c>
    </row>
    <row r="7718" spans="30:37" ht="11.25" x14ac:dyDescent="0.2">
      <c r="AD7718" s="63">
        <v>36865</v>
      </c>
      <c r="AE7718" s="64">
        <v>36892</v>
      </c>
      <c r="AF7718" s="68" t="s">
        <v>1124</v>
      </c>
      <c r="AG7718" s="66" t="s">
        <v>1142</v>
      </c>
      <c r="AH7718" s="74">
        <v>7.56</v>
      </c>
      <c r="AI7718" s="68" t="s">
        <v>2254</v>
      </c>
      <c r="AJ7718" s="67">
        <v>0</v>
      </c>
      <c r="AK7718" s="69">
        <v>310000</v>
      </c>
    </row>
    <row r="7719" spans="30:37" ht="11.25" x14ac:dyDescent="0.2">
      <c r="AD7719" s="63">
        <v>36865</v>
      </c>
      <c r="AE7719" s="64">
        <v>36892</v>
      </c>
      <c r="AF7719" s="68" t="s">
        <v>1124</v>
      </c>
      <c r="AG7719" s="66" t="s">
        <v>1143</v>
      </c>
      <c r="AH7719" s="74">
        <v>7.74</v>
      </c>
      <c r="AI7719" s="68" t="s">
        <v>2254</v>
      </c>
      <c r="AJ7719" s="67">
        <v>0</v>
      </c>
      <c r="AK7719" s="69">
        <v>310000</v>
      </c>
    </row>
    <row r="7720" spans="30:37" ht="11.25" x14ac:dyDescent="0.2">
      <c r="AD7720" s="63">
        <v>36865</v>
      </c>
      <c r="AE7720" s="64">
        <v>36892</v>
      </c>
      <c r="AF7720" s="68" t="s">
        <v>1124</v>
      </c>
      <c r="AG7720" s="66" t="s">
        <v>1144</v>
      </c>
      <c r="AH7720" s="74">
        <v>7.76</v>
      </c>
      <c r="AI7720" s="68" t="s">
        <v>2254</v>
      </c>
      <c r="AJ7720" s="67">
        <v>0</v>
      </c>
      <c r="AK7720" s="69">
        <v>310000</v>
      </c>
    </row>
    <row r="7721" spans="30:37" ht="11.25" x14ac:dyDescent="0.2">
      <c r="AD7721" s="63">
        <v>36865</v>
      </c>
      <c r="AE7721" s="64">
        <v>36892</v>
      </c>
      <c r="AF7721" s="68" t="s">
        <v>1124</v>
      </c>
      <c r="AG7721" s="66" t="s">
        <v>1145</v>
      </c>
      <c r="AH7721" s="74">
        <v>7.76</v>
      </c>
      <c r="AI7721" s="68" t="s">
        <v>2254</v>
      </c>
      <c r="AJ7721" s="67">
        <v>0</v>
      </c>
      <c r="AK7721" s="69">
        <v>310000</v>
      </c>
    </row>
    <row r="7722" spans="30:37" ht="11.25" x14ac:dyDescent="0.2">
      <c r="AD7722" s="63">
        <v>36865</v>
      </c>
      <c r="AE7722" s="64">
        <v>36892</v>
      </c>
      <c r="AF7722" s="68" t="s">
        <v>1124</v>
      </c>
      <c r="AG7722" s="66" t="s">
        <v>1146</v>
      </c>
      <c r="AH7722" s="74">
        <v>7.7850000000000001</v>
      </c>
      <c r="AI7722" s="68" t="s">
        <v>2254</v>
      </c>
      <c r="AJ7722" s="67">
        <v>0</v>
      </c>
      <c r="AK7722" s="69">
        <v>465000</v>
      </c>
    </row>
    <row r="7723" spans="30:37" ht="11.25" x14ac:dyDescent="0.2">
      <c r="AD7723" s="63">
        <v>36866</v>
      </c>
      <c r="AE7723" s="64">
        <v>36892</v>
      </c>
      <c r="AF7723" s="68" t="s">
        <v>4445</v>
      </c>
      <c r="AG7723" s="66" t="s">
        <v>4446</v>
      </c>
      <c r="AH7723" s="74">
        <v>8.4</v>
      </c>
      <c r="AI7723" s="68" t="s">
        <v>2254</v>
      </c>
      <c r="AJ7723" s="67">
        <v>0</v>
      </c>
      <c r="AK7723" s="69">
        <v>-620000</v>
      </c>
    </row>
    <row r="7724" spans="30:37" ht="11.25" x14ac:dyDescent="0.2">
      <c r="AD7724" s="63">
        <v>36866</v>
      </c>
      <c r="AE7724" s="64">
        <v>36892</v>
      </c>
      <c r="AF7724" s="68" t="s">
        <v>4445</v>
      </c>
      <c r="AG7724" s="66" t="s">
        <v>4447</v>
      </c>
      <c r="AH7724" s="74">
        <v>8.5</v>
      </c>
      <c r="AI7724" s="68" t="s">
        <v>2254</v>
      </c>
      <c r="AJ7724" s="67">
        <v>0</v>
      </c>
      <c r="AK7724" s="69">
        <v>-465000</v>
      </c>
    </row>
    <row r="7725" spans="30:37" ht="11.25" x14ac:dyDescent="0.2">
      <c r="AD7725" s="63">
        <v>36866</v>
      </c>
      <c r="AE7725" s="64">
        <v>36892</v>
      </c>
      <c r="AF7725" s="68" t="s">
        <v>4445</v>
      </c>
      <c r="AG7725" s="66" t="s">
        <v>4448</v>
      </c>
      <c r="AH7725" s="74">
        <v>8.5399999999999991</v>
      </c>
      <c r="AI7725" s="68" t="s">
        <v>2254</v>
      </c>
      <c r="AJ7725" s="67">
        <v>0</v>
      </c>
      <c r="AK7725" s="69">
        <v>-465000</v>
      </c>
    </row>
    <row r="7726" spans="30:37" ht="11.25" x14ac:dyDescent="0.2">
      <c r="AD7726" s="63">
        <v>36866</v>
      </c>
      <c r="AE7726" s="64">
        <v>36892</v>
      </c>
      <c r="AF7726" s="68" t="s">
        <v>4445</v>
      </c>
      <c r="AG7726" s="66" t="s">
        <v>4449</v>
      </c>
      <c r="AH7726" s="74">
        <v>8.48</v>
      </c>
      <c r="AI7726" s="68" t="s">
        <v>2254</v>
      </c>
      <c r="AJ7726" s="67">
        <v>0</v>
      </c>
      <c r="AK7726" s="69">
        <v>-310000</v>
      </c>
    </row>
    <row r="7727" spans="30:37" ht="11.25" x14ac:dyDescent="0.2">
      <c r="AD7727" s="63">
        <v>36866</v>
      </c>
      <c r="AE7727" s="64">
        <v>36892</v>
      </c>
      <c r="AF7727" s="68" t="s">
        <v>4445</v>
      </c>
      <c r="AG7727" s="66" t="s">
        <v>4450</v>
      </c>
      <c r="AH7727" s="74">
        <v>8.51</v>
      </c>
      <c r="AI7727" s="68" t="s">
        <v>2254</v>
      </c>
      <c r="AJ7727" s="67">
        <v>0</v>
      </c>
      <c r="AK7727" s="69">
        <v>-310000</v>
      </c>
    </row>
    <row r="7728" spans="30:37" ht="11.25" x14ac:dyDescent="0.2">
      <c r="AD7728" s="63">
        <v>36866</v>
      </c>
      <c r="AE7728" s="64">
        <v>36892</v>
      </c>
      <c r="AF7728" s="68" t="s">
        <v>4445</v>
      </c>
      <c r="AG7728" s="66" t="s">
        <v>4451</v>
      </c>
      <c r="AH7728" s="74">
        <v>8.51</v>
      </c>
      <c r="AI7728" s="68" t="s">
        <v>2254</v>
      </c>
      <c r="AJ7728" s="67">
        <v>0</v>
      </c>
      <c r="AK7728" s="69">
        <v>-310000</v>
      </c>
    </row>
    <row r="7729" spans="30:37" ht="11.25" x14ac:dyDescent="0.2">
      <c r="AD7729" s="63">
        <v>36866</v>
      </c>
      <c r="AE7729" s="64">
        <v>36892</v>
      </c>
      <c r="AF7729" s="68" t="s">
        <v>4445</v>
      </c>
      <c r="AG7729" s="66" t="s">
        <v>4452</v>
      </c>
      <c r="AH7729" s="74">
        <v>8.52</v>
      </c>
      <c r="AI7729" s="68" t="s">
        <v>2254</v>
      </c>
      <c r="AJ7729" s="67">
        <v>0</v>
      </c>
      <c r="AK7729" s="69">
        <v>-310000</v>
      </c>
    </row>
    <row r="7730" spans="30:37" ht="11.25" x14ac:dyDescent="0.2">
      <c r="AD7730" s="63">
        <v>36866</v>
      </c>
      <c r="AE7730" s="64">
        <v>36892</v>
      </c>
      <c r="AF7730" s="68" t="s">
        <v>4445</v>
      </c>
      <c r="AG7730" s="66" t="s">
        <v>4453</v>
      </c>
      <c r="AH7730" s="74">
        <v>8.52</v>
      </c>
      <c r="AI7730" s="68" t="s">
        <v>2254</v>
      </c>
      <c r="AJ7730" s="67">
        <v>0</v>
      </c>
      <c r="AK7730" s="69">
        <v>-310000</v>
      </c>
    </row>
    <row r="7731" spans="30:37" ht="11.25" x14ac:dyDescent="0.2">
      <c r="AD7731" s="63">
        <v>36866</v>
      </c>
      <c r="AE7731" s="64">
        <v>36892</v>
      </c>
      <c r="AF7731" s="68" t="s">
        <v>4445</v>
      </c>
      <c r="AG7731" s="66" t="s">
        <v>4454</v>
      </c>
      <c r="AH7731" s="74">
        <v>8.5250000000000004</v>
      </c>
      <c r="AI7731" s="68" t="s">
        <v>2254</v>
      </c>
      <c r="AJ7731" s="67">
        <v>0</v>
      </c>
      <c r="AK7731" s="69">
        <v>-310000</v>
      </c>
    </row>
    <row r="7732" spans="30:37" ht="11.25" x14ac:dyDescent="0.2">
      <c r="AD7732" s="63">
        <v>36866</v>
      </c>
      <c r="AE7732" s="64">
        <v>36892</v>
      </c>
      <c r="AF7732" s="68" t="s">
        <v>4445</v>
      </c>
      <c r="AG7732" s="66" t="s">
        <v>4455</v>
      </c>
      <c r="AH7732" s="74">
        <v>8.5350000000000001</v>
      </c>
      <c r="AI7732" s="68" t="s">
        <v>2254</v>
      </c>
      <c r="AJ7732" s="67">
        <v>0</v>
      </c>
      <c r="AK7732" s="69">
        <v>-310000</v>
      </c>
    </row>
    <row r="7733" spans="30:37" ht="11.25" x14ac:dyDescent="0.2">
      <c r="AD7733" s="63">
        <v>36866</v>
      </c>
      <c r="AE7733" s="64">
        <v>36892</v>
      </c>
      <c r="AF7733" s="68" t="s">
        <v>4445</v>
      </c>
      <c r="AG7733" s="66" t="s">
        <v>4456</v>
      </c>
      <c r="AH7733" s="74">
        <v>8.5500000000000007</v>
      </c>
      <c r="AI7733" s="68" t="s">
        <v>2254</v>
      </c>
      <c r="AJ7733" s="67">
        <v>0</v>
      </c>
      <c r="AK7733" s="69">
        <v>-310000</v>
      </c>
    </row>
    <row r="7734" spans="30:37" ht="11.25" x14ac:dyDescent="0.2">
      <c r="AD7734" s="63">
        <v>36866</v>
      </c>
      <c r="AE7734" s="64">
        <v>36892</v>
      </c>
      <c r="AF7734" s="68" t="s">
        <v>4445</v>
      </c>
      <c r="AG7734" s="66" t="s">
        <v>4457</v>
      </c>
      <c r="AH7734" s="74">
        <v>8.5500000000000007</v>
      </c>
      <c r="AI7734" s="68" t="s">
        <v>2254</v>
      </c>
      <c r="AJ7734" s="67">
        <v>0</v>
      </c>
      <c r="AK7734" s="69">
        <v>-310000</v>
      </c>
    </row>
    <row r="7735" spans="30:37" ht="11.25" x14ac:dyDescent="0.2">
      <c r="AD7735" s="63">
        <v>36866</v>
      </c>
      <c r="AE7735" s="64">
        <v>36892</v>
      </c>
      <c r="AF7735" s="68" t="s">
        <v>4445</v>
      </c>
      <c r="AG7735" s="66" t="s">
        <v>4458</v>
      </c>
      <c r="AH7735" s="74">
        <v>7.77</v>
      </c>
      <c r="AI7735" s="68" t="s">
        <v>2254</v>
      </c>
      <c r="AJ7735" s="67">
        <v>0</v>
      </c>
      <c r="AK7735" s="69">
        <v>-155000</v>
      </c>
    </row>
    <row r="7736" spans="30:37" ht="11.25" x14ac:dyDescent="0.2">
      <c r="AD7736" s="63">
        <v>36866</v>
      </c>
      <c r="AE7736" s="64">
        <v>36892</v>
      </c>
      <c r="AF7736" s="68" t="s">
        <v>4445</v>
      </c>
      <c r="AG7736" s="66" t="s">
        <v>4459</v>
      </c>
      <c r="AH7736" s="74">
        <v>7.87</v>
      </c>
      <c r="AI7736" s="68" t="s">
        <v>2254</v>
      </c>
      <c r="AJ7736" s="67">
        <v>0</v>
      </c>
      <c r="AK7736" s="69">
        <v>-155000</v>
      </c>
    </row>
    <row r="7737" spans="30:37" ht="11.25" x14ac:dyDescent="0.2">
      <c r="AD7737" s="63">
        <v>36866</v>
      </c>
      <c r="AE7737" s="64">
        <v>36892</v>
      </c>
      <c r="AF7737" s="68" t="s">
        <v>4445</v>
      </c>
      <c r="AG7737" s="66" t="s">
        <v>4460</v>
      </c>
      <c r="AH7737" s="74">
        <v>8.375</v>
      </c>
      <c r="AI7737" s="68" t="s">
        <v>2254</v>
      </c>
      <c r="AJ7737" s="67">
        <v>0</v>
      </c>
      <c r="AK7737" s="69">
        <v>-155000</v>
      </c>
    </row>
    <row r="7738" spans="30:37" ht="11.25" x14ac:dyDescent="0.2">
      <c r="AD7738" s="63">
        <v>36866</v>
      </c>
      <c r="AE7738" s="64">
        <v>36892</v>
      </c>
      <c r="AF7738" s="68" t="s">
        <v>4445</v>
      </c>
      <c r="AG7738" s="66" t="s">
        <v>4461</v>
      </c>
      <c r="AH7738" s="74">
        <v>8.51</v>
      </c>
      <c r="AI7738" s="68" t="s">
        <v>2254</v>
      </c>
      <c r="AJ7738" s="67">
        <v>0</v>
      </c>
      <c r="AK7738" s="69">
        <v>-155000</v>
      </c>
    </row>
    <row r="7739" spans="30:37" ht="11.25" x14ac:dyDescent="0.2">
      <c r="AD7739" s="63">
        <v>36866</v>
      </c>
      <c r="AE7739" s="64">
        <v>36892</v>
      </c>
      <c r="AF7739" s="68" t="s">
        <v>4445</v>
      </c>
      <c r="AG7739" s="66" t="s">
        <v>4462</v>
      </c>
      <c r="AH7739" s="74">
        <v>8.3249999999999993</v>
      </c>
      <c r="AI7739" s="68" t="s">
        <v>2254</v>
      </c>
      <c r="AJ7739" s="67">
        <v>0</v>
      </c>
      <c r="AK7739" s="69">
        <v>310000</v>
      </c>
    </row>
    <row r="7740" spans="30:37" ht="11.25" x14ac:dyDescent="0.2">
      <c r="AD7740" s="63">
        <v>36866</v>
      </c>
      <c r="AE7740" s="64">
        <v>36892</v>
      </c>
      <c r="AF7740" s="68" t="s">
        <v>4445</v>
      </c>
      <c r="AG7740" s="66" t="s">
        <v>4463</v>
      </c>
      <c r="AH7740" s="74">
        <v>8.5</v>
      </c>
      <c r="AI7740" s="68" t="s">
        <v>2254</v>
      </c>
      <c r="AJ7740" s="67">
        <v>0</v>
      </c>
      <c r="AK7740" s="69">
        <v>2500000</v>
      </c>
    </row>
    <row r="7741" spans="30:37" ht="11.25" x14ac:dyDescent="0.2">
      <c r="AD7741" s="63">
        <v>36867</v>
      </c>
      <c r="AE7741" s="64">
        <v>36892</v>
      </c>
      <c r="AF7741" s="68" t="s">
        <v>2012</v>
      </c>
      <c r="AG7741" s="66" t="s">
        <v>2013</v>
      </c>
      <c r="AH7741" s="74">
        <v>7.88</v>
      </c>
      <c r="AI7741" s="68" t="s">
        <v>2254</v>
      </c>
      <c r="AJ7741" s="67">
        <v>0</v>
      </c>
      <c r="AK7741" s="69">
        <v>-155000</v>
      </c>
    </row>
    <row r="7742" spans="30:37" ht="11.25" x14ac:dyDescent="0.2">
      <c r="AD7742" s="63">
        <v>36867</v>
      </c>
      <c r="AE7742" s="64">
        <v>36892</v>
      </c>
      <c r="AF7742" s="68" t="s">
        <v>2012</v>
      </c>
      <c r="AG7742" s="66" t="s">
        <v>2014</v>
      </c>
      <c r="AH7742" s="74">
        <v>7.89</v>
      </c>
      <c r="AI7742" s="68" t="s">
        <v>2254</v>
      </c>
      <c r="AJ7742" s="67">
        <v>0</v>
      </c>
      <c r="AK7742" s="69">
        <v>-155000</v>
      </c>
    </row>
    <row r="7743" spans="30:37" ht="11.25" x14ac:dyDescent="0.2">
      <c r="AD7743" s="63">
        <v>36867</v>
      </c>
      <c r="AE7743" s="64">
        <v>36892</v>
      </c>
      <c r="AF7743" s="68" t="s">
        <v>2012</v>
      </c>
      <c r="AG7743" s="66" t="s">
        <v>2015</v>
      </c>
      <c r="AH7743" s="74">
        <v>8.39</v>
      </c>
      <c r="AI7743" s="68" t="s">
        <v>2254</v>
      </c>
      <c r="AJ7743" s="67">
        <v>0</v>
      </c>
      <c r="AK7743" s="69">
        <v>-155000</v>
      </c>
    </row>
    <row r="7744" spans="30:37" ht="11.25" x14ac:dyDescent="0.2">
      <c r="AD7744" s="63">
        <v>36867</v>
      </c>
      <c r="AE7744" s="64">
        <v>36892</v>
      </c>
      <c r="AF7744" s="68" t="s">
        <v>2012</v>
      </c>
      <c r="AG7744" s="66" t="s">
        <v>2016</v>
      </c>
      <c r="AH7744" s="74">
        <v>7.79</v>
      </c>
      <c r="AI7744" s="68" t="s">
        <v>2254</v>
      </c>
      <c r="AJ7744" s="67">
        <v>0</v>
      </c>
      <c r="AK7744" s="69">
        <v>77500</v>
      </c>
    </row>
    <row r="7745" spans="30:37" ht="11.25" x14ac:dyDescent="0.2">
      <c r="AD7745" s="63">
        <v>36867</v>
      </c>
      <c r="AE7745" s="64">
        <v>36892</v>
      </c>
      <c r="AF7745" s="68" t="s">
        <v>2012</v>
      </c>
      <c r="AG7745" s="66" t="s">
        <v>2017</v>
      </c>
      <c r="AH7745" s="74">
        <v>7.68</v>
      </c>
      <c r="AI7745" s="68" t="s">
        <v>2254</v>
      </c>
      <c r="AJ7745" s="67">
        <v>0</v>
      </c>
      <c r="AK7745" s="69">
        <v>155000</v>
      </c>
    </row>
    <row r="7746" spans="30:37" ht="11.25" x14ac:dyDescent="0.2">
      <c r="AD7746" s="63">
        <v>36867</v>
      </c>
      <c r="AE7746" s="64">
        <v>36892</v>
      </c>
      <c r="AF7746" s="68" t="s">
        <v>2012</v>
      </c>
      <c r="AG7746" s="66" t="s">
        <v>2018</v>
      </c>
      <c r="AH7746" s="74">
        <v>7.81</v>
      </c>
      <c r="AI7746" s="68" t="s">
        <v>2254</v>
      </c>
      <c r="AJ7746" s="67">
        <v>0</v>
      </c>
      <c r="AK7746" s="69">
        <v>155000</v>
      </c>
    </row>
    <row r="7747" spans="30:37" ht="11.25" x14ac:dyDescent="0.2">
      <c r="AD7747" s="63">
        <v>36867</v>
      </c>
      <c r="AE7747" s="64">
        <v>36892</v>
      </c>
      <c r="AF7747" s="68" t="s">
        <v>2012</v>
      </c>
      <c r="AG7747" s="66" t="s">
        <v>2019</v>
      </c>
      <c r="AH7747" s="74">
        <v>7.81</v>
      </c>
      <c r="AI7747" s="68" t="s">
        <v>2254</v>
      </c>
      <c r="AJ7747" s="67">
        <v>0</v>
      </c>
      <c r="AK7747" s="69">
        <v>155000</v>
      </c>
    </row>
    <row r="7748" spans="30:37" ht="11.25" x14ac:dyDescent="0.2">
      <c r="AD7748" s="63">
        <v>36867</v>
      </c>
      <c r="AE7748" s="64">
        <v>36892</v>
      </c>
      <c r="AF7748" s="68" t="s">
        <v>2012</v>
      </c>
      <c r="AG7748" s="66" t="s">
        <v>2020</v>
      </c>
      <c r="AH7748" s="74">
        <v>7.9</v>
      </c>
      <c r="AI7748" s="68" t="s">
        <v>2254</v>
      </c>
      <c r="AJ7748" s="67">
        <v>0</v>
      </c>
      <c r="AK7748" s="69">
        <v>155000</v>
      </c>
    </row>
    <row r="7749" spans="30:37" ht="11.25" x14ac:dyDescent="0.2">
      <c r="AD7749" s="63">
        <v>36867</v>
      </c>
      <c r="AE7749" s="64">
        <v>36892</v>
      </c>
      <c r="AF7749" s="68" t="s">
        <v>2012</v>
      </c>
      <c r="AG7749" s="66" t="s">
        <v>2021</v>
      </c>
      <c r="AH7749" s="74">
        <v>7.95</v>
      </c>
      <c r="AI7749" s="68" t="s">
        <v>2254</v>
      </c>
      <c r="AJ7749" s="67">
        <v>0</v>
      </c>
      <c r="AK7749" s="69">
        <v>155000</v>
      </c>
    </row>
    <row r="7750" spans="30:37" ht="11.25" x14ac:dyDescent="0.2">
      <c r="AD7750" s="63">
        <v>36867</v>
      </c>
      <c r="AE7750" s="64">
        <v>36892</v>
      </c>
      <c r="AF7750" s="68" t="s">
        <v>2012</v>
      </c>
      <c r="AG7750" s="66" t="s">
        <v>2022</v>
      </c>
      <c r="AH7750" s="74">
        <v>7.98</v>
      </c>
      <c r="AI7750" s="68" t="s">
        <v>2254</v>
      </c>
      <c r="AJ7750" s="67">
        <v>0</v>
      </c>
      <c r="AK7750" s="69">
        <v>155000</v>
      </c>
    </row>
    <row r="7751" spans="30:37" ht="11.25" x14ac:dyDescent="0.2">
      <c r="AD7751" s="63">
        <v>36867</v>
      </c>
      <c r="AE7751" s="64">
        <v>36892</v>
      </c>
      <c r="AF7751" s="68" t="s">
        <v>2012</v>
      </c>
      <c r="AG7751" s="66" t="s">
        <v>2023</v>
      </c>
      <c r="AH7751" s="74">
        <v>8.35</v>
      </c>
      <c r="AI7751" s="68" t="s">
        <v>2254</v>
      </c>
      <c r="AJ7751" s="67">
        <v>0</v>
      </c>
      <c r="AK7751" s="69">
        <v>155000</v>
      </c>
    </row>
    <row r="7752" spans="30:37" ht="11.25" x14ac:dyDescent="0.2">
      <c r="AD7752" s="63">
        <v>36867</v>
      </c>
      <c r="AE7752" s="64">
        <v>36892</v>
      </c>
      <c r="AF7752" s="68" t="s">
        <v>2012</v>
      </c>
      <c r="AG7752" s="66" t="s">
        <v>2024</v>
      </c>
      <c r="AH7752" s="74">
        <v>9.07</v>
      </c>
      <c r="AI7752" s="68" t="s">
        <v>2254</v>
      </c>
      <c r="AJ7752" s="67">
        <v>0</v>
      </c>
      <c r="AK7752" s="69">
        <v>155000</v>
      </c>
    </row>
    <row r="7753" spans="30:37" ht="11.25" x14ac:dyDescent="0.2">
      <c r="AD7753" s="63">
        <v>36867</v>
      </c>
      <c r="AE7753" s="64">
        <v>36892</v>
      </c>
      <c r="AF7753" s="68" t="s">
        <v>2012</v>
      </c>
      <c r="AG7753" s="66" t="s">
        <v>2025</v>
      </c>
      <c r="AH7753" s="74">
        <v>8.32</v>
      </c>
      <c r="AI7753" s="68" t="s">
        <v>2254</v>
      </c>
      <c r="AJ7753" s="67">
        <v>0</v>
      </c>
      <c r="AK7753" s="69">
        <v>310000</v>
      </c>
    </row>
    <row r="7754" spans="30:37" ht="11.25" x14ac:dyDescent="0.2">
      <c r="AD7754" s="63">
        <v>36867</v>
      </c>
      <c r="AE7754" s="64">
        <v>36892</v>
      </c>
      <c r="AF7754" s="68" t="s">
        <v>2012</v>
      </c>
      <c r="AG7754" s="66" t="s">
        <v>2026</v>
      </c>
      <c r="AH7754" s="74">
        <v>8.2249999999999996</v>
      </c>
      <c r="AI7754" s="68" t="s">
        <v>2254</v>
      </c>
      <c r="AJ7754" s="67">
        <v>0</v>
      </c>
      <c r="AK7754" s="69">
        <v>1000000</v>
      </c>
    </row>
    <row r="7755" spans="30:37" ht="11.25" x14ac:dyDescent="0.2">
      <c r="AD7755" s="63">
        <v>36867</v>
      </c>
      <c r="AE7755" s="64">
        <v>36892</v>
      </c>
      <c r="AF7755" s="68" t="s">
        <v>2012</v>
      </c>
      <c r="AG7755" s="66" t="s">
        <v>2027</v>
      </c>
      <c r="AH7755" s="74">
        <v>8.3249999999999993</v>
      </c>
      <c r="AI7755" s="68" t="s">
        <v>2254</v>
      </c>
      <c r="AJ7755" s="67">
        <v>0</v>
      </c>
      <c r="AK7755" s="69">
        <v>1000000</v>
      </c>
    </row>
    <row r="7756" spans="30:37" ht="11.25" x14ac:dyDescent="0.2">
      <c r="AD7756" s="63">
        <v>36867</v>
      </c>
      <c r="AE7756" s="64">
        <v>36892</v>
      </c>
      <c r="AF7756" s="68" t="s">
        <v>2012</v>
      </c>
      <c r="AG7756" s="66" t="s">
        <v>2028</v>
      </c>
      <c r="AH7756" s="74">
        <v>8.4</v>
      </c>
      <c r="AI7756" s="68" t="s">
        <v>2254</v>
      </c>
      <c r="AJ7756" s="67">
        <v>0</v>
      </c>
      <c r="AK7756" s="69">
        <v>1000000</v>
      </c>
    </row>
    <row r="7757" spans="30:37" ht="11.25" x14ac:dyDescent="0.2">
      <c r="AD7757" s="63">
        <v>36871</v>
      </c>
      <c r="AE7757" s="64">
        <v>36892</v>
      </c>
      <c r="AF7757" s="68" t="s">
        <v>5223</v>
      </c>
      <c r="AG7757" s="66" t="s">
        <v>5224</v>
      </c>
      <c r="AH7757" s="74">
        <v>9.24</v>
      </c>
      <c r="AI7757" s="68" t="s">
        <v>2254</v>
      </c>
      <c r="AJ7757" s="67">
        <v>0</v>
      </c>
      <c r="AK7757" s="69">
        <v>-310000</v>
      </c>
    </row>
    <row r="7758" spans="30:37" ht="11.25" x14ac:dyDescent="0.2">
      <c r="AD7758" s="63">
        <v>36871</v>
      </c>
      <c r="AE7758" s="64">
        <v>36892</v>
      </c>
      <c r="AF7758" s="68" t="s">
        <v>5223</v>
      </c>
      <c r="AG7758" s="66" t="s">
        <v>5225</v>
      </c>
      <c r="AH7758" s="74">
        <v>9.4</v>
      </c>
      <c r="AI7758" s="68" t="s">
        <v>2254</v>
      </c>
      <c r="AJ7758" s="67">
        <v>0</v>
      </c>
      <c r="AK7758" s="69">
        <v>-310000</v>
      </c>
    </row>
    <row r="7759" spans="30:37" ht="11.25" x14ac:dyDescent="0.2">
      <c r="AD7759" s="63">
        <v>36871</v>
      </c>
      <c r="AE7759" s="64">
        <v>36892</v>
      </c>
      <c r="AF7759" s="68" t="s">
        <v>5223</v>
      </c>
      <c r="AG7759" s="66" t="s">
        <v>5226</v>
      </c>
      <c r="AH7759" s="74">
        <v>9.42</v>
      </c>
      <c r="AI7759" s="68" t="s">
        <v>2254</v>
      </c>
      <c r="AJ7759" s="67">
        <v>0</v>
      </c>
      <c r="AK7759" s="69">
        <v>-310000</v>
      </c>
    </row>
    <row r="7760" spans="30:37" ht="11.25" x14ac:dyDescent="0.2">
      <c r="AD7760" s="63">
        <v>36871</v>
      </c>
      <c r="AE7760" s="64">
        <v>36892</v>
      </c>
      <c r="AF7760" s="68" t="s">
        <v>5223</v>
      </c>
      <c r="AG7760" s="66" t="s">
        <v>5227</v>
      </c>
      <c r="AH7760" s="74">
        <v>9.44</v>
      </c>
      <c r="AI7760" s="68" t="s">
        <v>2254</v>
      </c>
      <c r="AJ7760" s="67">
        <v>0</v>
      </c>
      <c r="AK7760" s="69">
        <v>-310000</v>
      </c>
    </row>
    <row r="7761" spans="30:37" ht="11.25" x14ac:dyDescent="0.2">
      <c r="AD7761" s="63">
        <v>36871</v>
      </c>
      <c r="AE7761" s="64">
        <v>36892</v>
      </c>
      <c r="AF7761" s="68" t="s">
        <v>5223</v>
      </c>
      <c r="AG7761" s="66" t="s">
        <v>5228</v>
      </c>
      <c r="AH7761" s="74">
        <v>9.4600000000000009</v>
      </c>
      <c r="AI7761" s="68" t="s">
        <v>2254</v>
      </c>
      <c r="AJ7761" s="67">
        <v>0</v>
      </c>
      <c r="AK7761" s="69">
        <v>-310000</v>
      </c>
    </row>
    <row r="7762" spans="30:37" ht="11.25" x14ac:dyDescent="0.2">
      <c r="AD7762" s="63">
        <v>36871</v>
      </c>
      <c r="AE7762" s="64">
        <v>36892</v>
      </c>
      <c r="AF7762" s="68" t="s">
        <v>5223</v>
      </c>
      <c r="AG7762" s="66" t="s">
        <v>5229</v>
      </c>
      <c r="AH7762" s="74">
        <v>9.4600000000000009</v>
      </c>
      <c r="AI7762" s="68" t="s">
        <v>2254</v>
      </c>
      <c r="AJ7762" s="67">
        <v>0</v>
      </c>
      <c r="AK7762" s="69">
        <v>-310000</v>
      </c>
    </row>
    <row r="7763" spans="30:37" ht="11.25" x14ac:dyDescent="0.2">
      <c r="AD7763" s="63">
        <v>36871</v>
      </c>
      <c r="AE7763" s="64">
        <v>36892</v>
      </c>
      <c r="AF7763" s="68" t="s">
        <v>5223</v>
      </c>
      <c r="AG7763" s="66" t="s">
        <v>5230</v>
      </c>
      <c r="AH7763" s="74">
        <v>9.4749999999999996</v>
      </c>
      <c r="AI7763" s="68" t="s">
        <v>2254</v>
      </c>
      <c r="AJ7763" s="67">
        <v>0</v>
      </c>
      <c r="AK7763" s="69">
        <v>-310000</v>
      </c>
    </row>
    <row r="7764" spans="30:37" ht="11.25" x14ac:dyDescent="0.2">
      <c r="AD7764" s="63">
        <v>36871</v>
      </c>
      <c r="AE7764" s="64">
        <v>36892</v>
      </c>
      <c r="AF7764" s="68" t="s">
        <v>5223</v>
      </c>
      <c r="AG7764" s="66" t="s">
        <v>5231</v>
      </c>
      <c r="AH7764" s="74">
        <v>9.48</v>
      </c>
      <c r="AI7764" s="68" t="s">
        <v>2254</v>
      </c>
      <c r="AJ7764" s="67">
        <v>0</v>
      </c>
      <c r="AK7764" s="69">
        <v>-310000</v>
      </c>
    </row>
    <row r="7765" spans="30:37" ht="11.25" x14ac:dyDescent="0.2">
      <c r="AD7765" s="63">
        <v>36871</v>
      </c>
      <c r="AE7765" s="64">
        <v>36892</v>
      </c>
      <c r="AF7765" s="68" t="s">
        <v>5223</v>
      </c>
      <c r="AG7765" s="66" t="s">
        <v>5232</v>
      </c>
      <c r="AH7765" s="74">
        <v>9.5250000000000004</v>
      </c>
      <c r="AI7765" s="68" t="s">
        <v>2254</v>
      </c>
      <c r="AJ7765" s="67">
        <v>0</v>
      </c>
      <c r="AK7765" s="69">
        <v>-232500</v>
      </c>
    </row>
    <row r="7766" spans="30:37" ht="11.25" x14ac:dyDescent="0.2">
      <c r="AD7766" s="63">
        <v>36871</v>
      </c>
      <c r="AE7766" s="64">
        <v>36892</v>
      </c>
      <c r="AF7766" s="68" t="s">
        <v>5223</v>
      </c>
      <c r="AG7766" s="66" t="s">
        <v>5233</v>
      </c>
      <c r="AH7766" s="74">
        <v>8.8800000000000008</v>
      </c>
      <c r="AI7766" s="68" t="s">
        <v>2254</v>
      </c>
      <c r="AJ7766" s="67">
        <v>0</v>
      </c>
      <c r="AK7766" s="69">
        <v>-155000</v>
      </c>
    </row>
    <row r="7767" spans="30:37" ht="11.25" x14ac:dyDescent="0.2">
      <c r="AD7767" s="63">
        <v>36871</v>
      </c>
      <c r="AE7767" s="64">
        <v>36892</v>
      </c>
      <c r="AF7767" s="68" t="s">
        <v>5223</v>
      </c>
      <c r="AG7767" s="66" t="s">
        <v>5234</v>
      </c>
      <c r="AH7767" s="74">
        <v>9.44</v>
      </c>
      <c r="AI7767" s="68" t="s">
        <v>2254</v>
      </c>
      <c r="AJ7767" s="67">
        <v>0</v>
      </c>
      <c r="AK7767" s="69">
        <v>-155000</v>
      </c>
    </row>
    <row r="7768" spans="30:37" ht="11.25" x14ac:dyDescent="0.2">
      <c r="AD7768" s="63">
        <v>36871</v>
      </c>
      <c r="AE7768" s="64">
        <v>36892</v>
      </c>
      <c r="AF7768" s="68" t="s">
        <v>5223</v>
      </c>
      <c r="AG7768" s="66" t="s">
        <v>5235</v>
      </c>
      <c r="AH7768" s="74">
        <v>9.32</v>
      </c>
      <c r="AI7768" s="68" t="s">
        <v>2254</v>
      </c>
      <c r="AJ7768" s="67">
        <v>0</v>
      </c>
      <c r="AK7768" s="69">
        <v>77500</v>
      </c>
    </row>
    <row r="7769" spans="30:37" ht="11.25" x14ac:dyDescent="0.2">
      <c r="AD7769" s="63">
        <v>36871</v>
      </c>
      <c r="AE7769" s="64">
        <v>36892</v>
      </c>
      <c r="AF7769" s="68" t="s">
        <v>5223</v>
      </c>
      <c r="AG7769" s="66" t="s">
        <v>5236</v>
      </c>
      <c r="AH7769" s="74">
        <v>8.98</v>
      </c>
      <c r="AI7769" s="68" t="s">
        <v>2254</v>
      </c>
      <c r="AJ7769" s="67">
        <v>0</v>
      </c>
      <c r="AK7769" s="69">
        <v>155000</v>
      </c>
    </row>
    <row r="7770" spans="30:37" ht="11.25" x14ac:dyDescent="0.2">
      <c r="AD7770" s="63">
        <v>36871</v>
      </c>
      <c r="AE7770" s="64">
        <v>36892</v>
      </c>
      <c r="AF7770" s="68" t="s">
        <v>5223</v>
      </c>
      <c r="AG7770" s="66" t="s">
        <v>5237</v>
      </c>
      <c r="AH7770" s="74">
        <v>9.35</v>
      </c>
      <c r="AI7770" s="68" t="s">
        <v>2254</v>
      </c>
      <c r="AJ7770" s="67">
        <v>0</v>
      </c>
      <c r="AK7770" s="69">
        <v>155000</v>
      </c>
    </row>
    <row r="7771" spans="30:37" ht="11.25" x14ac:dyDescent="0.2">
      <c r="AD7771" s="63">
        <v>36871</v>
      </c>
      <c r="AE7771" s="64">
        <v>36892</v>
      </c>
      <c r="AF7771" s="68" t="s">
        <v>5223</v>
      </c>
      <c r="AG7771" s="66" t="s">
        <v>5238</v>
      </c>
      <c r="AH7771" s="74">
        <v>9.36</v>
      </c>
      <c r="AI7771" s="68" t="s">
        <v>2254</v>
      </c>
      <c r="AJ7771" s="67">
        <v>0</v>
      </c>
      <c r="AK7771" s="69">
        <v>155000</v>
      </c>
    </row>
    <row r="7772" spans="30:37" ht="11.25" x14ac:dyDescent="0.2">
      <c r="AD7772" s="63">
        <v>36871</v>
      </c>
      <c r="AE7772" s="64">
        <v>36892</v>
      </c>
      <c r="AF7772" s="68" t="s">
        <v>5223</v>
      </c>
      <c r="AG7772" s="66" t="s">
        <v>5239</v>
      </c>
      <c r="AH7772" s="74">
        <v>9.375</v>
      </c>
      <c r="AI7772" s="68" t="s">
        <v>2254</v>
      </c>
      <c r="AJ7772" s="67">
        <v>0</v>
      </c>
      <c r="AK7772" s="69">
        <v>155000</v>
      </c>
    </row>
    <row r="7773" spans="30:37" ht="11.25" x14ac:dyDescent="0.2">
      <c r="AD7773" s="63">
        <v>36871</v>
      </c>
      <c r="AE7773" s="64">
        <v>36892</v>
      </c>
      <c r="AF7773" s="68" t="s">
        <v>5223</v>
      </c>
      <c r="AG7773" s="66" t="s">
        <v>5240</v>
      </c>
      <c r="AH7773" s="74">
        <v>9.4</v>
      </c>
      <c r="AI7773" s="68" t="s">
        <v>2254</v>
      </c>
      <c r="AJ7773" s="67">
        <v>0</v>
      </c>
      <c r="AK7773" s="69">
        <v>155000</v>
      </c>
    </row>
    <row r="7774" spans="30:37" ht="11.25" x14ac:dyDescent="0.2">
      <c r="AD7774" s="63">
        <v>36871</v>
      </c>
      <c r="AE7774" s="64">
        <v>36892</v>
      </c>
      <c r="AF7774" s="68" t="s">
        <v>5223</v>
      </c>
      <c r="AG7774" s="66" t="s">
        <v>5241</v>
      </c>
      <c r="AH7774" s="74">
        <v>9.5250000000000004</v>
      </c>
      <c r="AI7774" s="68" t="s">
        <v>2254</v>
      </c>
      <c r="AJ7774" s="67">
        <v>0</v>
      </c>
      <c r="AK7774" s="69">
        <v>155000</v>
      </c>
    </row>
    <row r="7775" spans="30:37" ht="11.25" x14ac:dyDescent="0.2">
      <c r="AD7775" s="63">
        <v>36871</v>
      </c>
      <c r="AE7775" s="64">
        <v>36892</v>
      </c>
      <c r="AF7775" s="68" t="s">
        <v>5223</v>
      </c>
      <c r="AG7775" s="66" t="s">
        <v>5242</v>
      </c>
      <c r="AH7775" s="74">
        <v>9.4250000000000007</v>
      </c>
      <c r="AI7775" s="68" t="s">
        <v>2254</v>
      </c>
      <c r="AJ7775" s="67">
        <v>0</v>
      </c>
      <c r="AK7775" s="69">
        <v>232500</v>
      </c>
    </row>
    <row r="7776" spans="30:37" ht="11.25" x14ac:dyDescent="0.2">
      <c r="AD7776" s="63">
        <v>36871</v>
      </c>
      <c r="AE7776" s="64">
        <v>36892</v>
      </c>
      <c r="AF7776" s="68" t="s">
        <v>5223</v>
      </c>
      <c r="AG7776" s="66" t="s">
        <v>5243</v>
      </c>
      <c r="AH7776" s="74">
        <v>9.1</v>
      </c>
      <c r="AI7776" s="68" t="s">
        <v>2254</v>
      </c>
      <c r="AJ7776" s="67">
        <v>0</v>
      </c>
      <c r="AK7776" s="69">
        <v>310000</v>
      </c>
    </row>
    <row r="7777" spans="30:37" ht="11.25" x14ac:dyDescent="0.2">
      <c r="AD7777" s="63">
        <v>36871</v>
      </c>
      <c r="AE7777" s="64">
        <v>36892</v>
      </c>
      <c r="AF7777" s="68" t="s">
        <v>5223</v>
      </c>
      <c r="AG7777" s="66" t="s">
        <v>5244</v>
      </c>
      <c r="AH7777" s="74">
        <v>9.31</v>
      </c>
      <c r="AI7777" s="68" t="s">
        <v>2254</v>
      </c>
      <c r="AJ7777" s="67">
        <v>0</v>
      </c>
      <c r="AK7777" s="69">
        <v>310000</v>
      </c>
    </row>
    <row r="7778" spans="30:37" ht="11.25" x14ac:dyDescent="0.2">
      <c r="AD7778" s="63">
        <v>36871</v>
      </c>
      <c r="AE7778" s="64">
        <v>36892</v>
      </c>
      <c r="AF7778" s="68" t="s">
        <v>5223</v>
      </c>
      <c r="AG7778" s="66" t="s">
        <v>5245</v>
      </c>
      <c r="AH7778" s="74">
        <v>9.42</v>
      </c>
      <c r="AI7778" s="68" t="s">
        <v>2254</v>
      </c>
      <c r="AJ7778" s="67">
        <v>0</v>
      </c>
      <c r="AK7778" s="69">
        <v>310000</v>
      </c>
    </row>
    <row r="7779" spans="30:37" ht="11.25" x14ac:dyDescent="0.2">
      <c r="AD7779" s="63">
        <v>36871</v>
      </c>
      <c r="AE7779" s="64">
        <v>36892</v>
      </c>
      <c r="AF7779" s="68" t="s">
        <v>5223</v>
      </c>
      <c r="AG7779" s="66" t="s">
        <v>5246</v>
      </c>
      <c r="AH7779" s="74">
        <v>9.5250000000000004</v>
      </c>
      <c r="AI7779" s="68" t="s">
        <v>2254</v>
      </c>
      <c r="AJ7779" s="67">
        <v>0</v>
      </c>
      <c r="AK7779" s="69">
        <v>310000</v>
      </c>
    </row>
    <row r="7780" spans="30:37" ht="11.25" x14ac:dyDescent="0.2">
      <c r="AD7780" s="63">
        <v>36871</v>
      </c>
      <c r="AE7780" s="64">
        <v>36892</v>
      </c>
      <c r="AF7780" s="68" t="s">
        <v>5223</v>
      </c>
      <c r="AG7780" s="66" t="s">
        <v>5247</v>
      </c>
      <c r="AH7780" s="74">
        <v>9.5399999999999991</v>
      </c>
      <c r="AI7780" s="68" t="s">
        <v>2254</v>
      </c>
      <c r="AJ7780" s="67">
        <v>0</v>
      </c>
      <c r="AK7780" s="69">
        <v>310000</v>
      </c>
    </row>
    <row r="7781" spans="30:37" ht="11.25" x14ac:dyDescent="0.2">
      <c r="AD7781" s="63">
        <v>36872</v>
      </c>
      <c r="AE7781" s="64">
        <v>36892</v>
      </c>
      <c r="AF7781" s="68" t="s">
        <v>2769</v>
      </c>
      <c r="AG7781" s="66" t="s">
        <v>2770</v>
      </c>
      <c r="AH7781" s="74">
        <v>9.15</v>
      </c>
      <c r="AI7781" s="68" t="s">
        <v>2254</v>
      </c>
      <c r="AJ7781" s="67">
        <v>0</v>
      </c>
      <c r="AK7781" s="69">
        <v>310000</v>
      </c>
    </row>
    <row r="7782" spans="30:37" ht="11.25" x14ac:dyDescent="0.2">
      <c r="AD7782" s="63">
        <v>36872</v>
      </c>
      <c r="AE7782" s="64">
        <v>36892</v>
      </c>
      <c r="AF7782" s="68" t="s">
        <v>2769</v>
      </c>
      <c r="AG7782" s="66" t="s">
        <v>2771</v>
      </c>
      <c r="AH7782" s="74">
        <v>8.7200000000000006</v>
      </c>
      <c r="AI7782" s="68" t="s">
        <v>2254</v>
      </c>
      <c r="AJ7782" s="67">
        <v>0</v>
      </c>
      <c r="AK7782" s="69">
        <v>155000</v>
      </c>
    </row>
    <row r="7783" spans="30:37" ht="11.25" x14ac:dyDescent="0.2">
      <c r="AD7783" s="63">
        <v>36872</v>
      </c>
      <c r="AE7783" s="64">
        <v>36892</v>
      </c>
      <c r="AF7783" s="68" t="s">
        <v>2769</v>
      </c>
      <c r="AG7783" s="66" t="s">
        <v>2772</v>
      </c>
      <c r="AH7783" s="74">
        <v>9.2249999999999996</v>
      </c>
      <c r="AI7783" s="68" t="s">
        <v>2254</v>
      </c>
      <c r="AJ7783" s="67">
        <v>0</v>
      </c>
      <c r="AK7783" s="69">
        <v>310000</v>
      </c>
    </row>
    <row r="7784" spans="30:37" ht="11.25" x14ac:dyDescent="0.2">
      <c r="AD7784" s="63">
        <v>36872</v>
      </c>
      <c r="AE7784" s="64">
        <v>36892</v>
      </c>
      <c r="AF7784" s="68" t="s">
        <v>2769</v>
      </c>
      <c r="AG7784" s="66" t="s">
        <v>2773</v>
      </c>
      <c r="AH7784" s="74">
        <v>9.25</v>
      </c>
      <c r="AI7784" s="68" t="s">
        <v>2254</v>
      </c>
      <c r="AJ7784" s="67">
        <v>0</v>
      </c>
      <c r="AK7784" s="69">
        <v>-310000</v>
      </c>
    </row>
    <row r="7785" spans="30:37" ht="11.25" x14ac:dyDescent="0.2">
      <c r="AD7785" s="63">
        <v>36872</v>
      </c>
      <c r="AE7785" s="64">
        <v>36892</v>
      </c>
      <c r="AF7785" s="68" t="s">
        <v>2769</v>
      </c>
      <c r="AG7785" s="66" t="s">
        <v>2774</v>
      </c>
      <c r="AH7785" s="74">
        <v>8.73</v>
      </c>
      <c r="AI7785" s="68" t="s">
        <v>2254</v>
      </c>
      <c r="AJ7785" s="67">
        <v>0</v>
      </c>
      <c r="AK7785" s="69">
        <v>-155000</v>
      </c>
    </row>
    <row r="7786" spans="30:37" ht="11.25" x14ac:dyDescent="0.2">
      <c r="AD7786" s="63">
        <v>36872</v>
      </c>
      <c r="AE7786" s="64">
        <v>36892</v>
      </c>
      <c r="AF7786" s="68" t="s">
        <v>2769</v>
      </c>
      <c r="AG7786" s="66" t="s">
        <v>2775</v>
      </c>
      <c r="AH7786" s="74">
        <v>8.875</v>
      </c>
      <c r="AI7786" s="68" t="s">
        <v>2254</v>
      </c>
      <c r="AJ7786" s="67">
        <v>0</v>
      </c>
      <c r="AK7786" s="69">
        <v>310000</v>
      </c>
    </row>
    <row r="7787" spans="30:37" ht="11.25" x14ac:dyDescent="0.2">
      <c r="AD7787" s="63">
        <v>36872</v>
      </c>
      <c r="AE7787" s="64">
        <v>36892</v>
      </c>
      <c r="AF7787" s="68" t="s">
        <v>2769</v>
      </c>
      <c r="AG7787" s="66" t="s">
        <v>2776</v>
      </c>
      <c r="AH7787" s="74">
        <v>8.875</v>
      </c>
      <c r="AI7787" s="68" t="s">
        <v>2254</v>
      </c>
      <c r="AJ7787" s="67">
        <v>0</v>
      </c>
      <c r="AK7787" s="69">
        <v>310000</v>
      </c>
    </row>
    <row r="7788" spans="30:37" ht="11.25" x14ac:dyDescent="0.2">
      <c r="AD7788" s="63">
        <v>36872</v>
      </c>
      <c r="AE7788" s="64">
        <v>36892</v>
      </c>
      <c r="AF7788" s="68" t="s">
        <v>2769</v>
      </c>
      <c r="AG7788" s="66" t="s">
        <v>2777</v>
      </c>
      <c r="AH7788" s="74">
        <v>8.8249999999999993</v>
      </c>
      <c r="AI7788" s="68" t="s">
        <v>2254</v>
      </c>
      <c r="AJ7788" s="67">
        <v>0</v>
      </c>
      <c r="AK7788" s="69">
        <v>155000</v>
      </c>
    </row>
    <row r="7789" spans="30:37" ht="11.25" x14ac:dyDescent="0.2">
      <c r="AD7789" s="63">
        <v>36872</v>
      </c>
      <c r="AE7789" s="64">
        <v>36892</v>
      </c>
      <c r="AF7789" s="68" t="s">
        <v>2769</v>
      </c>
      <c r="AG7789" s="66" t="s">
        <v>2778</v>
      </c>
      <c r="AH7789" s="74">
        <v>7.94</v>
      </c>
      <c r="AI7789" s="68" t="s">
        <v>2254</v>
      </c>
      <c r="AJ7789" s="67">
        <v>0</v>
      </c>
      <c r="AK7789" s="69">
        <v>155000</v>
      </c>
    </row>
    <row r="7790" spans="30:37" ht="11.25" x14ac:dyDescent="0.2">
      <c r="AD7790" s="63">
        <v>36872</v>
      </c>
      <c r="AE7790" s="64">
        <v>36892</v>
      </c>
      <c r="AF7790" s="68" t="s">
        <v>2769</v>
      </c>
      <c r="AG7790" s="66" t="s">
        <v>2779</v>
      </c>
      <c r="AH7790" s="74">
        <v>8.0749999999999993</v>
      </c>
      <c r="AI7790" s="68" t="s">
        <v>2254</v>
      </c>
      <c r="AJ7790" s="67">
        <v>0</v>
      </c>
      <c r="AK7790" s="69">
        <v>-77500</v>
      </c>
    </row>
    <row r="7791" spans="30:37" ht="11.25" x14ac:dyDescent="0.2">
      <c r="AD7791" s="63">
        <v>36872</v>
      </c>
      <c r="AE7791" s="64">
        <v>36892</v>
      </c>
      <c r="AF7791" s="68" t="s">
        <v>2769</v>
      </c>
      <c r="AG7791" s="66" t="s">
        <v>2780</v>
      </c>
      <c r="AH7791" s="74">
        <v>8.0250000000000004</v>
      </c>
      <c r="AI7791" s="68" t="s">
        <v>2254</v>
      </c>
      <c r="AJ7791" s="67">
        <v>0</v>
      </c>
      <c r="AK7791" s="69">
        <v>-310000</v>
      </c>
    </row>
    <row r="7792" spans="30:37" ht="11.25" x14ac:dyDescent="0.2">
      <c r="AD7792" s="63">
        <v>36872</v>
      </c>
      <c r="AE7792" s="64">
        <v>36892</v>
      </c>
      <c r="AF7792" s="68" t="s">
        <v>2769</v>
      </c>
      <c r="AG7792" s="66" t="s">
        <v>2781</v>
      </c>
      <c r="AH7792" s="74">
        <v>7.9749999999999996</v>
      </c>
      <c r="AI7792" s="68" t="s">
        <v>2254</v>
      </c>
      <c r="AJ7792" s="67">
        <v>0</v>
      </c>
      <c r="AK7792" s="69">
        <v>-310000</v>
      </c>
    </row>
    <row r="7793" spans="30:37" ht="11.25" x14ac:dyDescent="0.2">
      <c r="AD7793" s="63">
        <v>36872</v>
      </c>
      <c r="AE7793" s="64">
        <v>36892</v>
      </c>
      <c r="AF7793" s="68" t="s">
        <v>2769</v>
      </c>
      <c r="AG7793" s="66" t="s">
        <v>2782</v>
      </c>
      <c r="AH7793" s="74">
        <v>7.95</v>
      </c>
      <c r="AI7793" s="68" t="s">
        <v>2254</v>
      </c>
      <c r="AJ7793" s="67">
        <v>0</v>
      </c>
      <c r="AK7793" s="69">
        <v>-310000</v>
      </c>
    </row>
    <row r="7794" spans="30:37" ht="11.25" x14ac:dyDescent="0.2">
      <c r="AD7794" s="63">
        <v>36872</v>
      </c>
      <c r="AE7794" s="64">
        <v>36892</v>
      </c>
      <c r="AF7794" s="68" t="s">
        <v>2769</v>
      </c>
      <c r="AG7794" s="66" t="s">
        <v>2783</v>
      </c>
      <c r="AH7794" s="74">
        <v>7.74</v>
      </c>
      <c r="AI7794" s="68" t="s">
        <v>2254</v>
      </c>
      <c r="AJ7794" s="67">
        <v>0</v>
      </c>
      <c r="AK7794" s="69">
        <v>155000</v>
      </c>
    </row>
    <row r="7795" spans="30:37" ht="11.25" x14ac:dyDescent="0.2">
      <c r="AD7795" s="63">
        <v>36872</v>
      </c>
      <c r="AE7795" s="64">
        <v>36892</v>
      </c>
      <c r="AF7795" s="68" t="s">
        <v>2769</v>
      </c>
      <c r="AG7795" s="66" t="s">
        <v>2784</v>
      </c>
      <c r="AH7795" s="74">
        <v>7.78</v>
      </c>
      <c r="AI7795" s="68" t="s">
        <v>2254</v>
      </c>
      <c r="AJ7795" s="67">
        <v>0</v>
      </c>
      <c r="AK7795" s="69">
        <v>155000</v>
      </c>
    </row>
    <row r="7796" spans="30:37" ht="11.25" x14ac:dyDescent="0.2">
      <c r="AD7796" s="63">
        <v>36872</v>
      </c>
      <c r="AE7796" s="64">
        <v>36892</v>
      </c>
      <c r="AF7796" s="68" t="s">
        <v>2769</v>
      </c>
      <c r="AG7796" s="66" t="s">
        <v>2785</v>
      </c>
      <c r="AH7796" s="74">
        <v>8.2249999999999996</v>
      </c>
      <c r="AI7796" s="68" t="s">
        <v>2254</v>
      </c>
      <c r="AJ7796" s="67">
        <v>0</v>
      </c>
      <c r="AK7796" s="69">
        <v>310000</v>
      </c>
    </row>
    <row r="7797" spans="30:37" ht="11.25" x14ac:dyDescent="0.2">
      <c r="AD7797" s="63">
        <v>36872</v>
      </c>
      <c r="AE7797" s="64">
        <v>36892</v>
      </c>
      <c r="AF7797" s="68" t="s">
        <v>2769</v>
      </c>
      <c r="AG7797" s="66" t="s">
        <v>2786</v>
      </c>
      <c r="AH7797" s="74">
        <v>8.2750000000000004</v>
      </c>
      <c r="AI7797" s="68" t="s">
        <v>2254</v>
      </c>
      <c r="AJ7797" s="67">
        <v>0</v>
      </c>
      <c r="AK7797" s="69">
        <v>310000</v>
      </c>
    </row>
    <row r="7798" spans="30:37" ht="11.25" x14ac:dyDescent="0.2">
      <c r="AD7798" s="63">
        <v>36872</v>
      </c>
      <c r="AE7798" s="64">
        <v>36892</v>
      </c>
      <c r="AF7798" s="68" t="s">
        <v>2769</v>
      </c>
      <c r="AG7798" s="66" t="s">
        <v>2787</v>
      </c>
      <c r="AH7798" s="74">
        <v>8.5250000000000004</v>
      </c>
      <c r="AI7798" s="68" t="s">
        <v>2254</v>
      </c>
      <c r="AJ7798" s="67">
        <v>0</v>
      </c>
      <c r="AK7798" s="69">
        <v>310000</v>
      </c>
    </row>
    <row r="7799" spans="30:37" ht="11.25" x14ac:dyDescent="0.2">
      <c r="AD7799" s="63">
        <v>36872</v>
      </c>
      <c r="AE7799" s="64">
        <v>36892</v>
      </c>
      <c r="AF7799" s="68" t="s">
        <v>2769</v>
      </c>
      <c r="AG7799" s="66" t="s">
        <v>2788</v>
      </c>
      <c r="AH7799" s="74">
        <v>8.5</v>
      </c>
      <c r="AI7799" s="68" t="s">
        <v>2254</v>
      </c>
      <c r="AJ7799" s="67">
        <v>0</v>
      </c>
      <c r="AK7799" s="69">
        <v>310000</v>
      </c>
    </row>
    <row r="7800" spans="30:37" ht="11.25" x14ac:dyDescent="0.2">
      <c r="AD7800" s="63">
        <v>36872</v>
      </c>
      <c r="AE7800" s="64">
        <v>36892</v>
      </c>
      <c r="AF7800" s="68" t="s">
        <v>2769</v>
      </c>
      <c r="AG7800" s="66" t="s">
        <v>2789</v>
      </c>
      <c r="AH7800" s="74">
        <v>7.86</v>
      </c>
      <c r="AI7800" s="68" t="s">
        <v>2254</v>
      </c>
      <c r="AJ7800" s="67">
        <v>0</v>
      </c>
      <c r="AK7800" s="69">
        <v>-155000</v>
      </c>
    </row>
    <row r="7801" spans="30:37" ht="11.25" x14ac:dyDescent="0.2">
      <c r="AD7801" s="63">
        <v>36872</v>
      </c>
      <c r="AE7801" s="64">
        <v>36892</v>
      </c>
      <c r="AF7801" s="68" t="s">
        <v>2769</v>
      </c>
      <c r="AG7801" s="66" t="s">
        <v>2790</v>
      </c>
      <c r="AH7801" s="74">
        <v>7.8</v>
      </c>
      <c r="AI7801" s="68" t="s">
        <v>2254</v>
      </c>
      <c r="AJ7801" s="67">
        <v>0</v>
      </c>
      <c r="AK7801" s="69">
        <v>-155000</v>
      </c>
    </row>
    <row r="7802" spans="30:37" ht="11.25" x14ac:dyDescent="0.2">
      <c r="AD7802" s="63">
        <v>36872</v>
      </c>
      <c r="AE7802" s="64">
        <v>36892</v>
      </c>
      <c r="AF7802" s="68" t="s">
        <v>2769</v>
      </c>
      <c r="AG7802" s="66" t="s">
        <v>2791</v>
      </c>
      <c r="AH7802" s="74">
        <v>8.2249999999999996</v>
      </c>
      <c r="AI7802" s="68" t="s">
        <v>2254</v>
      </c>
      <c r="AJ7802" s="67">
        <v>0</v>
      </c>
      <c r="AK7802" s="69">
        <v>310000</v>
      </c>
    </row>
    <row r="7803" spans="30:37" ht="11.25" x14ac:dyDescent="0.2">
      <c r="AD7803" s="63">
        <v>36872</v>
      </c>
      <c r="AE7803" s="64">
        <v>36892</v>
      </c>
      <c r="AF7803" s="68" t="s">
        <v>2769</v>
      </c>
      <c r="AG7803" s="66" t="s">
        <v>2792</v>
      </c>
      <c r="AH7803" s="74">
        <v>8.25</v>
      </c>
      <c r="AI7803" s="68" t="s">
        <v>2254</v>
      </c>
      <c r="AJ7803" s="67">
        <v>0</v>
      </c>
      <c r="AK7803" s="69">
        <v>-310000</v>
      </c>
    </row>
    <row r="7804" spans="30:37" ht="11.25" x14ac:dyDescent="0.2">
      <c r="AD7804" s="63">
        <v>36872</v>
      </c>
      <c r="AE7804" s="64">
        <v>36892</v>
      </c>
      <c r="AF7804" s="68" t="s">
        <v>2769</v>
      </c>
      <c r="AG7804" s="66" t="s">
        <v>2793</v>
      </c>
      <c r="AH7804" s="74">
        <v>8.1999999999999993</v>
      </c>
      <c r="AI7804" s="68" t="s">
        <v>2254</v>
      </c>
      <c r="AJ7804" s="67">
        <v>0</v>
      </c>
      <c r="AK7804" s="69">
        <v>-310000</v>
      </c>
    </row>
    <row r="7805" spans="30:37" ht="11.25" x14ac:dyDescent="0.2">
      <c r="AD7805" s="63">
        <v>36872</v>
      </c>
      <c r="AE7805" s="64">
        <v>36892</v>
      </c>
      <c r="AF7805" s="68" t="s">
        <v>2769</v>
      </c>
      <c r="AG7805" s="66" t="s">
        <v>2794</v>
      </c>
      <c r="AH7805" s="74">
        <v>8.1750000000000007</v>
      </c>
      <c r="AI7805" s="68" t="s">
        <v>2254</v>
      </c>
      <c r="AJ7805" s="67">
        <v>0</v>
      </c>
      <c r="AK7805" s="69">
        <v>-310000</v>
      </c>
    </row>
    <row r="7806" spans="30:37" ht="11.25" x14ac:dyDescent="0.2">
      <c r="AD7806" s="63">
        <v>36872</v>
      </c>
      <c r="AE7806" s="64">
        <v>36892</v>
      </c>
      <c r="AF7806" s="68" t="s">
        <v>2769</v>
      </c>
      <c r="AG7806" s="66" t="s">
        <v>2795</v>
      </c>
      <c r="AH7806" s="74">
        <v>8.1750000000000007</v>
      </c>
      <c r="AI7806" s="68" t="s">
        <v>2254</v>
      </c>
      <c r="AJ7806" s="67">
        <v>0</v>
      </c>
      <c r="AK7806" s="69">
        <v>-310000</v>
      </c>
    </row>
    <row r="7807" spans="30:37" ht="11.25" x14ac:dyDescent="0.2">
      <c r="AD7807" s="63">
        <v>36872</v>
      </c>
      <c r="AE7807" s="64">
        <v>36892</v>
      </c>
      <c r="AF7807" s="68" t="s">
        <v>2769</v>
      </c>
      <c r="AG7807" s="66" t="s">
        <v>2796</v>
      </c>
      <c r="AH7807" s="74">
        <v>8.1750000000000007</v>
      </c>
      <c r="AI7807" s="68" t="s">
        <v>2254</v>
      </c>
      <c r="AJ7807" s="67">
        <v>0</v>
      </c>
      <c r="AK7807" s="69">
        <v>-310000</v>
      </c>
    </row>
    <row r="7808" spans="30:37" ht="11.25" x14ac:dyDescent="0.2">
      <c r="AD7808" s="63">
        <v>36872</v>
      </c>
      <c r="AE7808" s="64">
        <v>36892</v>
      </c>
      <c r="AF7808" s="68" t="s">
        <v>2769</v>
      </c>
      <c r="AG7808" s="66" t="s">
        <v>2797</v>
      </c>
      <c r="AH7808" s="74">
        <v>8.1750000000000007</v>
      </c>
      <c r="AI7808" s="68" t="s">
        <v>2254</v>
      </c>
      <c r="AJ7808" s="67">
        <v>0</v>
      </c>
      <c r="AK7808" s="69">
        <v>-155000</v>
      </c>
    </row>
    <row r="7809" spans="30:37" ht="11.25" x14ac:dyDescent="0.2">
      <c r="AD7809" s="63">
        <v>36872</v>
      </c>
      <c r="AE7809" s="64">
        <v>36892</v>
      </c>
      <c r="AF7809" s="68" t="s">
        <v>2769</v>
      </c>
      <c r="AG7809" s="66" t="s">
        <v>2798</v>
      </c>
      <c r="AH7809" s="74">
        <v>8.1999999999999993</v>
      </c>
      <c r="AI7809" s="68" t="s">
        <v>2254</v>
      </c>
      <c r="AJ7809" s="67">
        <v>0</v>
      </c>
      <c r="AK7809" s="69">
        <v>-310000</v>
      </c>
    </row>
    <row r="7810" spans="30:37" ht="11.25" x14ac:dyDescent="0.2">
      <c r="AD7810" s="63">
        <v>36872</v>
      </c>
      <c r="AE7810" s="64">
        <v>36892</v>
      </c>
      <c r="AF7810" s="68" t="s">
        <v>2769</v>
      </c>
      <c r="AG7810" s="66" t="s">
        <v>2799</v>
      </c>
      <c r="AH7810" s="74">
        <v>8.1750000000000007</v>
      </c>
      <c r="AI7810" s="68" t="s">
        <v>2254</v>
      </c>
      <c r="AJ7810" s="67">
        <v>0</v>
      </c>
      <c r="AK7810" s="69">
        <v>-310000</v>
      </c>
    </row>
    <row r="7811" spans="30:37" ht="11.25" x14ac:dyDescent="0.2">
      <c r="AD7811" s="63">
        <v>36872</v>
      </c>
      <c r="AE7811" s="64">
        <v>36892</v>
      </c>
      <c r="AF7811" s="68" t="s">
        <v>2769</v>
      </c>
      <c r="AG7811" s="66" t="s">
        <v>2800</v>
      </c>
      <c r="AH7811" s="74">
        <v>8.25</v>
      </c>
      <c r="AI7811" s="68" t="s">
        <v>2254</v>
      </c>
      <c r="AJ7811" s="67">
        <v>0</v>
      </c>
      <c r="AK7811" s="69">
        <v>155000</v>
      </c>
    </row>
    <row r="7812" spans="30:37" ht="11.25" x14ac:dyDescent="0.2">
      <c r="AD7812" s="63">
        <v>36872</v>
      </c>
      <c r="AE7812" s="64">
        <v>36892</v>
      </c>
      <c r="AF7812" s="68" t="s">
        <v>2769</v>
      </c>
      <c r="AG7812" s="66" t="s">
        <v>2801</v>
      </c>
      <c r="AH7812" s="74">
        <v>8.25</v>
      </c>
      <c r="AI7812" s="68" t="s">
        <v>2254</v>
      </c>
      <c r="AJ7812" s="67">
        <v>0</v>
      </c>
      <c r="AK7812" s="69">
        <v>310000</v>
      </c>
    </row>
    <row r="7813" spans="30:37" ht="11.25" x14ac:dyDescent="0.2">
      <c r="AD7813" s="63">
        <v>36872</v>
      </c>
      <c r="AE7813" s="64">
        <v>36892</v>
      </c>
      <c r="AF7813" s="68" t="s">
        <v>2769</v>
      </c>
      <c r="AG7813" s="66" t="s">
        <v>2802</v>
      </c>
      <c r="AH7813" s="74">
        <v>8.2750000000000004</v>
      </c>
      <c r="AI7813" s="68" t="s">
        <v>2254</v>
      </c>
      <c r="AJ7813" s="67">
        <v>0</v>
      </c>
      <c r="AK7813" s="69">
        <v>310000</v>
      </c>
    </row>
    <row r="7814" spans="30:37" ht="11.25" x14ac:dyDescent="0.2">
      <c r="AD7814" s="63">
        <v>36872</v>
      </c>
      <c r="AE7814" s="64">
        <v>36892</v>
      </c>
      <c r="AF7814" s="68" t="s">
        <v>2769</v>
      </c>
      <c r="AG7814" s="66" t="s">
        <v>2803</v>
      </c>
      <c r="AH7814" s="74">
        <v>8.25</v>
      </c>
      <c r="AI7814" s="68" t="s">
        <v>2254</v>
      </c>
      <c r="AJ7814" s="67">
        <v>0</v>
      </c>
      <c r="AK7814" s="69">
        <v>155000</v>
      </c>
    </row>
    <row r="7815" spans="30:37" ht="11.25" x14ac:dyDescent="0.2">
      <c r="AD7815" s="63">
        <v>36872</v>
      </c>
      <c r="AE7815" s="64">
        <v>36892</v>
      </c>
      <c r="AF7815" s="68" t="s">
        <v>2769</v>
      </c>
      <c r="AG7815" s="66" t="s">
        <v>2804</v>
      </c>
      <c r="AH7815" s="74">
        <v>8.2750000000000004</v>
      </c>
      <c r="AI7815" s="68" t="s">
        <v>2254</v>
      </c>
      <c r="AJ7815" s="67">
        <v>0</v>
      </c>
      <c r="AK7815" s="69">
        <v>310000</v>
      </c>
    </row>
    <row r="7816" spans="30:37" ht="11.25" x14ac:dyDescent="0.2">
      <c r="AD7816" s="63">
        <v>36872</v>
      </c>
      <c r="AE7816" s="64">
        <v>36892</v>
      </c>
      <c r="AF7816" s="68" t="s">
        <v>2769</v>
      </c>
      <c r="AG7816" s="66" t="s">
        <v>2805</v>
      </c>
      <c r="AH7816" s="74">
        <v>8.3249999999999993</v>
      </c>
      <c r="AI7816" s="68" t="s">
        <v>2254</v>
      </c>
      <c r="AJ7816" s="67">
        <v>0</v>
      </c>
      <c r="AK7816" s="69">
        <v>310000</v>
      </c>
    </row>
    <row r="7817" spans="30:37" ht="11.25" x14ac:dyDescent="0.2">
      <c r="AD7817" s="63">
        <v>36872</v>
      </c>
      <c r="AE7817" s="64">
        <v>36892</v>
      </c>
      <c r="AF7817" s="68" t="s">
        <v>2769</v>
      </c>
      <c r="AG7817" s="66" t="s">
        <v>2806</v>
      </c>
      <c r="AH7817" s="74">
        <v>8.2274999999999991</v>
      </c>
      <c r="AI7817" s="68" t="s">
        <v>2254</v>
      </c>
      <c r="AJ7817" s="67">
        <v>0</v>
      </c>
      <c r="AK7817" s="69">
        <v>232500</v>
      </c>
    </row>
    <row r="7818" spans="30:37" ht="11.25" x14ac:dyDescent="0.2">
      <c r="AD7818" s="63">
        <v>36872</v>
      </c>
      <c r="AE7818" s="64">
        <v>36892</v>
      </c>
      <c r="AF7818" s="68" t="s">
        <v>2769</v>
      </c>
      <c r="AG7818" s="66" t="s">
        <v>2807</v>
      </c>
      <c r="AH7818" s="74">
        <v>8.2274999999999991</v>
      </c>
      <c r="AI7818" s="68" t="s">
        <v>2254</v>
      </c>
      <c r="AJ7818" s="67">
        <v>0</v>
      </c>
      <c r="AK7818" s="69">
        <v>77500</v>
      </c>
    </row>
    <row r="7819" spans="30:37" ht="11.25" x14ac:dyDescent="0.2">
      <c r="AD7819" s="63">
        <v>36872</v>
      </c>
      <c r="AE7819" s="64">
        <v>36892</v>
      </c>
      <c r="AF7819" s="68" t="s">
        <v>2769</v>
      </c>
      <c r="AG7819" s="66" t="s">
        <v>2808</v>
      </c>
      <c r="AH7819" s="74">
        <v>8.2249999999999996</v>
      </c>
      <c r="AI7819" s="68" t="s">
        <v>2254</v>
      </c>
      <c r="AJ7819" s="67">
        <v>0</v>
      </c>
      <c r="AK7819" s="69">
        <v>77500</v>
      </c>
    </row>
    <row r="7820" spans="30:37" ht="11.25" x14ac:dyDescent="0.2">
      <c r="AD7820" s="63">
        <v>36872</v>
      </c>
      <c r="AE7820" s="64">
        <v>36892</v>
      </c>
      <c r="AF7820" s="68" t="s">
        <v>2769</v>
      </c>
      <c r="AG7820" s="66" t="s">
        <v>2809</v>
      </c>
      <c r="AH7820" s="74">
        <v>7.81</v>
      </c>
      <c r="AI7820" s="68" t="s">
        <v>2254</v>
      </c>
      <c r="AJ7820" s="67">
        <v>0</v>
      </c>
      <c r="AK7820" s="69">
        <v>-155000</v>
      </c>
    </row>
    <row r="7821" spans="30:37" ht="11.25" x14ac:dyDescent="0.2">
      <c r="AD7821" s="63">
        <v>36872</v>
      </c>
      <c r="AE7821" s="64">
        <v>36892</v>
      </c>
      <c r="AF7821" s="68" t="s">
        <v>2769</v>
      </c>
      <c r="AG7821" s="66" t="s">
        <v>2810</v>
      </c>
      <c r="AH7821" s="74">
        <v>8.125</v>
      </c>
      <c r="AI7821" s="68" t="s">
        <v>2254</v>
      </c>
      <c r="AJ7821" s="67">
        <v>0</v>
      </c>
      <c r="AK7821" s="69">
        <v>310000</v>
      </c>
    </row>
    <row r="7822" spans="30:37" ht="11.25" x14ac:dyDescent="0.2">
      <c r="AD7822" s="63">
        <v>36872</v>
      </c>
      <c r="AE7822" s="64">
        <v>36892</v>
      </c>
      <c r="AF7822" s="68" t="s">
        <v>2769</v>
      </c>
      <c r="AG7822" s="66" t="s">
        <v>2811</v>
      </c>
      <c r="AH7822" s="74">
        <v>8.125</v>
      </c>
      <c r="AI7822" s="68" t="s">
        <v>2254</v>
      </c>
      <c r="AJ7822" s="67">
        <v>0</v>
      </c>
      <c r="AK7822" s="69">
        <v>310000</v>
      </c>
    </row>
    <row r="7823" spans="30:37" ht="11.25" x14ac:dyDescent="0.2">
      <c r="AD7823" s="63">
        <v>36872</v>
      </c>
      <c r="AE7823" s="64">
        <v>36892</v>
      </c>
      <c r="AF7823" s="68" t="s">
        <v>2769</v>
      </c>
      <c r="AG7823" s="66" t="s">
        <v>2812</v>
      </c>
      <c r="AH7823" s="74">
        <v>7.76</v>
      </c>
      <c r="AI7823" s="68" t="s">
        <v>2254</v>
      </c>
      <c r="AJ7823" s="67">
        <v>0</v>
      </c>
      <c r="AK7823" s="69">
        <v>-155000</v>
      </c>
    </row>
    <row r="7824" spans="30:37" ht="11.25" x14ac:dyDescent="0.2">
      <c r="AD7824" s="63">
        <v>36872</v>
      </c>
      <c r="AE7824" s="64">
        <v>36892</v>
      </c>
      <c r="AF7824" s="68" t="s">
        <v>2769</v>
      </c>
      <c r="AG7824" s="66" t="s">
        <v>2813</v>
      </c>
      <c r="AH7824" s="74">
        <v>7.82</v>
      </c>
      <c r="AI7824" s="68" t="s">
        <v>2254</v>
      </c>
      <c r="AJ7824" s="67">
        <v>0</v>
      </c>
      <c r="AK7824" s="69">
        <v>-155000</v>
      </c>
    </row>
    <row r="7825" spans="30:37" ht="11.25" x14ac:dyDescent="0.2">
      <c r="AD7825" s="63">
        <v>36872</v>
      </c>
      <c r="AE7825" s="64">
        <v>36892</v>
      </c>
      <c r="AF7825" s="68" t="s">
        <v>2769</v>
      </c>
      <c r="AG7825" s="66" t="s">
        <v>2814</v>
      </c>
      <c r="AH7825" s="74">
        <v>8.15</v>
      </c>
      <c r="AI7825" s="68" t="s">
        <v>2254</v>
      </c>
      <c r="AJ7825" s="67">
        <v>0</v>
      </c>
      <c r="AK7825" s="69">
        <v>310000</v>
      </c>
    </row>
    <row r="7826" spans="30:37" ht="11.25" x14ac:dyDescent="0.2">
      <c r="AD7826" s="63">
        <v>36872</v>
      </c>
      <c r="AE7826" s="64">
        <v>36892</v>
      </c>
      <c r="AF7826" s="68" t="s">
        <v>2769</v>
      </c>
      <c r="AG7826" s="66" t="s">
        <v>2815</v>
      </c>
      <c r="AH7826" s="74">
        <v>7.7</v>
      </c>
      <c r="AI7826" s="68" t="s">
        <v>2254</v>
      </c>
      <c r="AJ7826" s="67">
        <v>0</v>
      </c>
      <c r="AK7826" s="69">
        <v>155000</v>
      </c>
    </row>
    <row r="7827" spans="30:37" ht="11.25" x14ac:dyDescent="0.2">
      <c r="AD7827" s="63">
        <v>36872</v>
      </c>
      <c r="AE7827" s="64">
        <v>36892</v>
      </c>
      <c r="AF7827" s="68" t="s">
        <v>2769</v>
      </c>
      <c r="AG7827" s="66" t="s">
        <v>2816</v>
      </c>
      <c r="AH7827" s="74">
        <v>8.6999999999999993</v>
      </c>
      <c r="AI7827" s="68" t="s">
        <v>2254</v>
      </c>
      <c r="AJ7827" s="67">
        <v>0</v>
      </c>
      <c r="AK7827" s="69">
        <v>1000000</v>
      </c>
    </row>
    <row r="7828" spans="30:37" ht="11.25" x14ac:dyDescent="0.2">
      <c r="AD7828" s="63">
        <v>36872</v>
      </c>
      <c r="AE7828" s="64">
        <v>36892</v>
      </c>
      <c r="AF7828" s="68" t="s">
        <v>2769</v>
      </c>
      <c r="AG7828" s="66" t="s">
        <v>2817</v>
      </c>
      <c r="AH7828" s="74">
        <v>8.1999999999999993</v>
      </c>
      <c r="AI7828" s="68" t="s">
        <v>2254</v>
      </c>
      <c r="AJ7828" s="67">
        <v>0</v>
      </c>
      <c r="AK7828" s="69">
        <v>-1000000</v>
      </c>
    </row>
    <row r="7829" spans="30:37" ht="11.25" x14ac:dyDescent="0.2">
      <c r="AD7829" s="63">
        <v>36872</v>
      </c>
      <c r="AE7829" s="64">
        <v>36892</v>
      </c>
      <c r="AF7829" s="68" t="s">
        <v>2769</v>
      </c>
      <c r="AG7829" s="66" t="s">
        <v>2818</v>
      </c>
      <c r="AH7829" s="74">
        <v>8</v>
      </c>
      <c r="AI7829" s="68" t="s">
        <v>2254</v>
      </c>
      <c r="AJ7829" s="67">
        <v>0</v>
      </c>
      <c r="AK7829" s="69">
        <v>-500000</v>
      </c>
    </row>
    <row r="7830" spans="30:37" ht="11.25" x14ac:dyDescent="0.2">
      <c r="AD7830" s="63">
        <v>36873</v>
      </c>
      <c r="AE7830" s="64">
        <v>36892</v>
      </c>
      <c r="AF7830" s="68" t="s">
        <v>229</v>
      </c>
      <c r="AG7830" s="66" t="s">
        <v>230</v>
      </c>
      <c r="AH7830" s="74">
        <v>7.758</v>
      </c>
      <c r="AI7830" s="68" t="s">
        <v>2254</v>
      </c>
      <c r="AJ7830" s="67">
        <v>0</v>
      </c>
      <c r="AK7830" s="69">
        <v>-4500000</v>
      </c>
    </row>
    <row r="7831" spans="30:37" ht="11.25" x14ac:dyDescent="0.2">
      <c r="AD7831" s="63">
        <v>36873</v>
      </c>
      <c r="AE7831" s="64">
        <v>36892</v>
      </c>
      <c r="AF7831" s="68" t="s">
        <v>229</v>
      </c>
      <c r="AG7831" s="66" t="s">
        <v>231</v>
      </c>
      <c r="AH7831" s="74">
        <v>7.5750000000000002</v>
      </c>
      <c r="AI7831" s="68" t="s">
        <v>2254</v>
      </c>
      <c r="AJ7831" s="67">
        <v>0</v>
      </c>
      <c r="AK7831" s="69">
        <v>-310000</v>
      </c>
    </row>
    <row r="7832" spans="30:37" ht="11.25" x14ac:dyDescent="0.2">
      <c r="AD7832" s="63">
        <v>36873</v>
      </c>
      <c r="AE7832" s="64">
        <v>36892</v>
      </c>
      <c r="AF7832" s="68" t="s">
        <v>229</v>
      </c>
      <c r="AG7832" s="66" t="s">
        <v>232</v>
      </c>
      <c r="AH7832" s="74">
        <v>7.65</v>
      </c>
      <c r="AI7832" s="68" t="s">
        <v>2254</v>
      </c>
      <c r="AJ7832" s="67">
        <v>0</v>
      </c>
      <c r="AK7832" s="69">
        <v>-310000</v>
      </c>
    </row>
    <row r="7833" spans="30:37" ht="11.25" x14ac:dyDescent="0.2">
      <c r="AD7833" s="63">
        <v>36873</v>
      </c>
      <c r="AE7833" s="64">
        <v>36892</v>
      </c>
      <c r="AF7833" s="68" t="s">
        <v>229</v>
      </c>
      <c r="AG7833" s="66" t="s">
        <v>233</v>
      </c>
      <c r="AH7833" s="74">
        <v>7.65</v>
      </c>
      <c r="AI7833" s="68" t="s">
        <v>2254</v>
      </c>
      <c r="AJ7833" s="67">
        <v>0</v>
      </c>
      <c r="AK7833" s="69">
        <v>-310000</v>
      </c>
    </row>
    <row r="7834" spans="30:37" ht="11.25" x14ac:dyDescent="0.2">
      <c r="AD7834" s="63">
        <v>36873</v>
      </c>
      <c r="AE7834" s="64">
        <v>36892</v>
      </c>
      <c r="AF7834" s="68" t="s">
        <v>229</v>
      </c>
      <c r="AG7834" s="66" t="s">
        <v>234</v>
      </c>
      <c r="AH7834" s="74">
        <v>7.65</v>
      </c>
      <c r="AI7834" s="68" t="s">
        <v>2254</v>
      </c>
      <c r="AJ7834" s="67">
        <v>0</v>
      </c>
      <c r="AK7834" s="69">
        <v>-310000</v>
      </c>
    </row>
    <row r="7835" spans="30:37" ht="11.25" x14ac:dyDescent="0.2">
      <c r="AD7835" s="63">
        <v>36873</v>
      </c>
      <c r="AE7835" s="64">
        <v>36892</v>
      </c>
      <c r="AF7835" s="68" t="s">
        <v>229</v>
      </c>
      <c r="AG7835" s="66" t="s">
        <v>235</v>
      </c>
      <c r="AH7835" s="74">
        <v>7.6749999999999998</v>
      </c>
      <c r="AI7835" s="68" t="s">
        <v>2254</v>
      </c>
      <c r="AJ7835" s="67">
        <v>0</v>
      </c>
      <c r="AK7835" s="69">
        <v>-310000</v>
      </c>
    </row>
    <row r="7836" spans="30:37" ht="11.25" x14ac:dyDescent="0.2">
      <c r="AD7836" s="63">
        <v>36873</v>
      </c>
      <c r="AE7836" s="64">
        <v>36892</v>
      </c>
      <c r="AF7836" s="68" t="s">
        <v>229</v>
      </c>
      <c r="AG7836" s="66" t="s">
        <v>236</v>
      </c>
      <c r="AH7836" s="74">
        <v>7.85</v>
      </c>
      <c r="AI7836" s="68" t="s">
        <v>2254</v>
      </c>
      <c r="AJ7836" s="67">
        <v>0</v>
      </c>
      <c r="AK7836" s="69">
        <v>-310000</v>
      </c>
    </row>
    <row r="7837" spans="30:37" ht="11.25" x14ac:dyDescent="0.2">
      <c r="AD7837" s="63">
        <v>36873</v>
      </c>
      <c r="AE7837" s="64">
        <v>36892</v>
      </c>
      <c r="AF7837" s="68" t="s">
        <v>229</v>
      </c>
      <c r="AG7837" s="66" t="s">
        <v>237</v>
      </c>
      <c r="AH7837" s="74">
        <v>7.86</v>
      </c>
      <c r="AI7837" s="68" t="s">
        <v>2254</v>
      </c>
      <c r="AJ7837" s="67">
        <v>0</v>
      </c>
      <c r="AK7837" s="69">
        <v>-310000</v>
      </c>
    </row>
    <row r="7838" spans="30:37" ht="11.25" x14ac:dyDescent="0.2">
      <c r="AD7838" s="63">
        <v>36873</v>
      </c>
      <c r="AE7838" s="64">
        <v>36892</v>
      </c>
      <c r="AF7838" s="68" t="s">
        <v>229</v>
      </c>
      <c r="AG7838" s="66" t="s">
        <v>238</v>
      </c>
      <c r="AH7838" s="74">
        <v>7.875</v>
      </c>
      <c r="AI7838" s="68" t="s">
        <v>2254</v>
      </c>
      <c r="AJ7838" s="67">
        <v>0</v>
      </c>
      <c r="AK7838" s="69">
        <v>-310000</v>
      </c>
    </row>
    <row r="7839" spans="30:37" ht="11.25" x14ac:dyDescent="0.2">
      <c r="AD7839" s="63">
        <v>36873</v>
      </c>
      <c r="AE7839" s="64">
        <v>36892</v>
      </c>
      <c r="AF7839" s="68" t="s">
        <v>229</v>
      </c>
      <c r="AG7839" s="66" t="s">
        <v>239</v>
      </c>
      <c r="AH7839" s="74">
        <v>7.9249999999999998</v>
      </c>
      <c r="AI7839" s="68" t="s">
        <v>2254</v>
      </c>
      <c r="AJ7839" s="67">
        <v>0</v>
      </c>
      <c r="AK7839" s="69">
        <v>-310000</v>
      </c>
    </row>
    <row r="7840" spans="30:37" ht="11.25" x14ac:dyDescent="0.2">
      <c r="AD7840" s="63">
        <v>36873</v>
      </c>
      <c r="AE7840" s="64">
        <v>36892</v>
      </c>
      <c r="AF7840" s="68" t="s">
        <v>229</v>
      </c>
      <c r="AG7840" s="66" t="s">
        <v>240</v>
      </c>
      <c r="AH7840" s="74">
        <v>8.0250000000000004</v>
      </c>
      <c r="AI7840" s="68" t="s">
        <v>2254</v>
      </c>
      <c r="AJ7840" s="67">
        <v>0</v>
      </c>
      <c r="AK7840" s="69">
        <v>-310000</v>
      </c>
    </row>
    <row r="7841" spans="30:37" ht="11.25" x14ac:dyDescent="0.2">
      <c r="AD7841" s="63">
        <v>36873</v>
      </c>
      <c r="AE7841" s="64">
        <v>36892</v>
      </c>
      <c r="AF7841" s="68" t="s">
        <v>229</v>
      </c>
      <c r="AG7841" s="66" t="s">
        <v>241</v>
      </c>
      <c r="AH7841" s="74">
        <v>8.0500000000000007</v>
      </c>
      <c r="AI7841" s="68" t="s">
        <v>2254</v>
      </c>
      <c r="AJ7841" s="67">
        <v>0</v>
      </c>
      <c r="AK7841" s="69">
        <v>-310000</v>
      </c>
    </row>
    <row r="7842" spans="30:37" ht="11.25" x14ac:dyDescent="0.2">
      <c r="AD7842" s="63">
        <v>36873</v>
      </c>
      <c r="AE7842" s="64">
        <v>36892</v>
      </c>
      <c r="AF7842" s="68" t="s">
        <v>229</v>
      </c>
      <c r="AG7842" s="66" t="s">
        <v>242</v>
      </c>
      <c r="AH7842" s="74">
        <v>7.7</v>
      </c>
      <c r="AI7842" s="68" t="s">
        <v>2254</v>
      </c>
      <c r="AJ7842" s="67">
        <v>0</v>
      </c>
      <c r="AK7842" s="69">
        <v>-232500</v>
      </c>
    </row>
    <row r="7843" spans="30:37" ht="11.25" x14ac:dyDescent="0.2">
      <c r="AD7843" s="63">
        <v>36873</v>
      </c>
      <c r="AE7843" s="64">
        <v>36892</v>
      </c>
      <c r="AF7843" s="68" t="s">
        <v>229</v>
      </c>
      <c r="AG7843" s="66" t="s">
        <v>243</v>
      </c>
      <c r="AH7843" s="74">
        <v>7.75</v>
      </c>
      <c r="AI7843" s="68" t="s">
        <v>2254</v>
      </c>
      <c r="AJ7843" s="67">
        <v>0</v>
      </c>
      <c r="AK7843" s="69">
        <v>-232500</v>
      </c>
    </row>
    <row r="7844" spans="30:37" ht="11.25" x14ac:dyDescent="0.2">
      <c r="AD7844" s="63">
        <v>36873</v>
      </c>
      <c r="AE7844" s="64">
        <v>36892</v>
      </c>
      <c r="AF7844" s="68" t="s">
        <v>229</v>
      </c>
      <c r="AG7844" s="66" t="s">
        <v>244</v>
      </c>
      <c r="AH7844" s="74">
        <v>8.0500000000000007</v>
      </c>
      <c r="AI7844" s="68" t="s">
        <v>2254</v>
      </c>
      <c r="AJ7844" s="67">
        <v>0</v>
      </c>
      <c r="AK7844" s="69">
        <v>-232500</v>
      </c>
    </row>
    <row r="7845" spans="30:37" ht="11.25" x14ac:dyDescent="0.2">
      <c r="AD7845" s="63">
        <v>36873</v>
      </c>
      <c r="AE7845" s="64">
        <v>36892</v>
      </c>
      <c r="AF7845" s="68" t="s">
        <v>229</v>
      </c>
      <c r="AG7845" s="66" t="s">
        <v>245</v>
      </c>
      <c r="AH7845" s="74">
        <v>7.4</v>
      </c>
      <c r="AI7845" s="68" t="s">
        <v>2254</v>
      </c>
      <c r="AJ7845" s="67">
        <v>0</v>
      </c>
      <c r="AK7845" s="69">
        <v>-155000</v>
      </c>
    </row>
    <row r="7846" spans="30:37" ht="11.25" x14ac:dyDescent="0.2">
      <c r="AD7846" s="63">
        <v>36873</v>
      </c>
      <c r="AE7846" s="64">
        <v>36892</v>
      </c>
      <c r="AF7846" s="68" t="s">
        <v>229</v>
      </c>
      <c r="AG7846" s="66" t="s">
        <v>246</v>
      </c>
      <c r="AH7846" s="74">
        <v>7.46</v>
      </c>
      <c r="AI7846" s="68" t="s">
        <v>2254</v>
      </c>
      <c r="AJ7846" s="67">
        <v>0</v>
      </c>
      <c r="AK7846" s="69">
        <v>-155000</v>
      </c>
    </row>
    <row r="7847" spans="30:37" ht="11.25" x14ac:dyDescent="0.2">
      <c r="AD7847" s="63">
        <v>36873</v>
      </c>
      <c r="AE7847" s="64">
        <v>36892</v>
      </c>
      <c r="AF7847" s="68" t="s">
        <v>229</v>
      </c>
      <c r="AG7847" s="66" t="s">
        <v>247</v>
      </c>
      <c r="AH7847" s="74">
        <v>7.48</v>
      </c>
      <c r="AI7847" s="68" t="s">
        <v>2254</v>
      </c>
      <c r="AJ7847" s="67">
        <v>0</v>
      </c>
      <c r="AK7847" s="69">
        <v>-155000</v>
      </c>
    </row>
    <row r="7848" spans="30:37" ht="11.25" x14ac:dyDescent="0.2">
      <c r="AD7848" s="63">
        <v>36873</v>
      </c>
      <c r="AE7848" s="64">
        <v>36892</v>
      </c>
      <c r="AF7848" s="68" t="s">
        <v>229</v>
      </c>
      <c r="AG7848" s="66" t="s">
        <v>248</v>
      </c>
      <c r="AH7848" s="74">
        <v>7.6</v>
      </c>
      <c r="AI7848" s="68" t="s">
        <v>2254</v>
      </c>
      <c r="AJ7848" s="67">
        <v>0</v>
      </c>
      <c r="AK7848" s="69">
        <v>-155000</v>
      </c>
    </row>
    <row r="7849" spans="30:37" ht="11.25" x14ac:dyDescent="0.2">
      <c r="AD7849" s="63">
        <v>36873</v>
      </c>
      <c r="AE7849" s="64">
        <v>36892</v>
      </c>
      <c r="AF7849" s="68" t="s">
        <v>229</v>
      </c>
      <c r="AG7849" s="66" t="s">
        <v>249</v>
      </c>
      <c r="AH7849" s="74">
        <v>7.8</v>
      </c>
      <c r="AI7849" s="68" t="s">
        <v>2254</v>
      </c>
      <c r="AJ7849" s="67">
        <v>0</v>
      </c>
      <c r="AK7849" s="69">
        <v>-155000</v>
      </c>
    </row>
    <row r="7850" spans="30:37" ht="11.25" x14ac:dyDescent="0.2">
      <c r="AD7850" s="63">
        <v>36873</v>
      </c>
      <c r="AE7850" s="64">
        <v>36892</v>
      </c>
      <c r="AF7850" s="68" t="s">
        <v>229</v>
      </c>
      <c r="AG7850" s="66" t="s">
        <v>250</v>
      </c>
      <c r="AH7850" s="74">
        <v>8.0250000000000004</v>
      </c>
      <c r="AI7850" s="68" t="s">
        <v>2254</v>
      </c>
      <c r="AJ7850" s="67">
        <v>0</v>
      </c>
      <c r="AK7850" s="69">
        <v>-155000</v>
      </c>
    </row>
    <row r="7851" spans="30:37" ht="11.25" x14ac:dyDescent="0.2">
      <c r="AD7851" s="63">
        <v>36873</v>
      </c>
      <c r="AE7851" s="64">
        <v>36892</v>
      </c>
      <c r="AF7851" s="68" t="s">
        <v>229</v>
      </c>
      <c r="AG7851" s="66" t="s">
        <v>251</v>
      </c>
      <c r="AH7851" s="74">
        <v>7.73</v>
      </c>
      <c r="AI7851" s="68" t="s">
        <v>2254</v>
      </c>
      <c r="AJ7851" s="67">
        <v>0</v>
      </c>
      <c r="AK7851" s="69">
        <v>155000</v>
      </c>
    </row>
    <row r="7852" spans="30:37" ht="11.25" x14ac:dyDescent="0.2">
      <c r="AD7852" s="63">
        <v>36873</v>
      </c>
      <c r="AE7852" s="64">
        <v>36892</v>
      </c>
      <c r="AF7852" s="68" t="s">
        <v>229</v>
      </c>
      <c r="AG7852" s="66" t="s">
        <v>252</v>
      </c>
      <c r="AH7852" s="74">
        <v>7.79</v>
      </c>
      <c r="AI7852" s="68" t="s">
        <v>2254</v>
      </c>
      <c r="AJ7852" s="67">
        <v>0</v>
      </c>
      <c r="AK7852" s="69">
        <v>155000</v>
      </c>
    </row>
    <row r="7853" spans="30:37" ht="11.25" x14ac:dyDescent="0.2">
      <c r="AD7853" s="63">
        <v>36873</v>
      </c>
      <c r="AE7853" s="64">
        <v>36892</v>
      </c>
      <c r="AF7853" s="68" t="s">
        <v>229</v>
      </c>
      <c r="AG7853" s="66" t="s">
        <v>253</v>
      </c>
      <c r="AH7853" s="74">
        <v>8.0500000000000007</v>
      </c>
      <c r="AI7853" s="68" t="s">
        <v>2254</v>
      </c>
      <c r="AJ7853" s="67">
        <v>0</v>
      </c>
      <c r="AK7853" s="69">
        <v>500000</v>
      </c>
    </row>
    <row r="7854" spans="30:37" ht="11.25" x14ac:dyDescent="0.2">
      <c r="AD7854" s="63">
        <v>36873</v>
      </c>
      <c r="AE7854" s="64">
        <v>36892</v>
      </c>
      <c r="AF7854" s="68" t="s">
        <v>229</v>
      </c>
      <c r="AG7854" s="66" t="s">
        <v>3340</v>
      </c>
      <c r="AH7854" s="74">
        <v>7.23</v>
      </c>
      <c r="AI7854" s="68" t="s">
        <v>2254</v>
      </c>
      <c r="AJ7854" s="67">
        <v>0</v>
      </c>
      <c r="AK7854" s="69">
        <v>-155000</v>
      </c>
    </row>
    <row r="7855" spans="30:37" ht="11.25" x14ac:dyDescent="0.2">
      <c r="AD7855" s="63">
        <v>36874</v>
      </c>
      <c r="AE7855" s="64">
        <v>36892</v>
      </c>
      <c r="AF7855" s="68" t="s">
        <v>720</v>
      </c>
      <c r="AG7855" s="66" t="s">
        <v>721</v>
      </c>
      <c r="AH7855" s="74">
        <v>7.65</v>
      </c>
      <c r="AI7855" s="68" t="s">
        <v>2254</v>
      </c>
      <c r="AJ7855" s="67">
        <v>0</v>
      </c>
      <c r="AK7855" s="69">
        <v>-310000</v>
      </c>
    </row>
    <row r="7856" spans="30:37" ht="11.25" x14ac:dyDescent="0.2">
      <c r="AD7856" s="63">
        <v>36874</v>
      </c>
      <c r="AE7856" s="64">
        <v>36892</v>
      </c>
      <c r="AF7856" s="68" t="s">
        <v>720</v>
      </c>
      <c r="AG7856" s="66" t="s">
        <v>722</v>
      </c>
      <c r="AH7856" s="74">
        <v>7.42</v>
      </c>
      <c r="AI7856" s="68" t="s">
        <v>2254</v>
      </c>
      <c r="AJ7856" s="67">
        <v>0</v>
      </c>
      <c r="AK7856" s="69">
        <v>-155000</v>
      </c>
    </row>
    <row r="7857" spans="30:37" ht="11.25" x14ac:dyDescent="0.2">
      <c r="AD7857" s="63">
        <v>36874</v>
      </c>
      <c r="AE7857" s="64">
        <v>36892</v>
      </c>
      <c r="AF7857" s="68" t="s">
        <v>720</v>
      </c>
      <c r="AG7857" s="66" t="s">
        <v>723</v>
      </c>
      <c r="AH7857" s="74">
        <v>7.45</v>
      </c>
      <c r="AI7857" s="68" t="s">
        <v>2254</v>
      </c>
      <c r="AJ7857" s="67">
        <v>0</v>
      </c>
      <c r="AK7857" s="69">
        <v>-155000</v>
      </c>
    </row>
    <row r="7858" spans="30:37" ht="11.25" x14ac:dyDescent="0.2">
      <c r="AD7858" s="63">
        <v>36874</v>
      </c>
      <c r="AE7858" s="64">
        <v>36892</v>
      </c>
      <c r="AF7858" s="68" t="s">
        <v>720</v>
      </c>
      <c r="AG7858" s="66" t="s">
        <v>724</v>
      </c>
      <c r="AH7858" s="74">
        <v>7.32</v>
      </c>
      <c r="AI7858" s="68" t="s">
        <v>2254</v>
      </c>
      <c r="AJ7858" s="67">
        <v>0</v>
      </c>
      <c r="AK7858" s="69">
        <v>-155000</v>
      </c>
    </row>
    <row r="7859" spans="30:37" ht="11.25" x14ac:dyDescent="0.2">
      <c r="AD7859" s="63">
        <v>36874</v>
      </c>
      <c r="AE7859" s="64">
        <v>36892</v>
      </c>
      <c r="AF7859" s="68" t="s">
        <v>720</v>
      </c>
      <c r="AG7859" s="66" t="s">
        <v>725</v>
      </c>
      <c r="AH7859" s="74">
        <v>7.4249999999999998</v>
      </c>
      <c r="AI7859" s="68" t="s">
        <v>2254</v>
      </c>
      <c r="AJ7859" s="67">
        <v>0</v>
      </c>
      <c r="AK7859" s="69">
        <v>-155000</v>
      </c>
    </row>
    <row r="7860" spans="30:37" ht="11.25" x14ac:dyDescent="0.2">
      <c r="AD7860" s="63">
        <v>36874</v>
      </c>
      <c r="AE7860" s="64">
        <v>36892</v>
      </c>
      <c r="AF7860" s="68" t="s">
        <v>720</v>
      </c>
      <c r="AG7860" s="66" t="s">
        <v>726</v>
      </c>
      <c r="AH7860" s="74">
        <v>7.5250000000000004</v>
      </c>
      <c r="AI7860" s="68" t="s">
        <v>2254</v>
      </c>
      <c r="AJ7860" s="67">
        <v>0</v>
      </c>
      <c r="AK7860" s="69">
        <v>-310000</v>
      </c>
    </row>
    <row r="7861" spans="30:37" ht="11.25" x14ac:dyDescent="0.2">
      <c r="AD7861" s="63">
        <v>36874</v>
      </c>
      <c r="AE7861" s="64">
        <v>36892</v>
      </c>
      <c r="AF7861" s="68" t="s">
        <v>720</v>
      </c>
      <c r="AG7861" s="66" t="s">
        <v>727</v>
      </c>
      <c r="AH7861" s="74">
        <v>7.45</v>
      </c>
      <c r="AI7861" s="68" t="s">
        <v>2254</v>
      </c>
      <c r="AJ7861" s="67">
        <v>0</v>
      </c>
      <c r="AK7861" s="69">
        <v>-155000</v>
      </c>
    </row>
    <row r="7862" spans="30:37" ht="11.25" x14ac:dyDescent="0.2">
      <c r="AD7862" s="63">
        <v>36874</v>
      </c>
      <c r="AE7862" s="64">
        <v>36892</v>
      </c>
      <c r="AF7862" s="68" t="s">
        <v>720</v>
      </c>
      <c r="AG7862" s="66" t="s">
        <v>728</v>
      </c>
      <c r="AH7862" s="74">
        <v>7.47</v>
      </c>
      <c r="AI7862" s="68" t="s">
        <v>2254</v>
      </c>
      <c r="AJ7862" s="67">
        <v>0</v>
      </c>
      <c r="AK7862" s="69">
        <v>-155000</v>
      </c>
    </row>
    <row r="7863" spans="30:37" ht="11.25" x14ac:dyDescent="0.2">
      <c r="AD7863" s="63">
        <v>36874</v>
      </c>
      <c r="AE7863" s="64">
        <v>36892</v>
      </c>
      <c r="AF7863" s="68" t="s">
        <v>720</v>
      </c>
      <c r="AG7863" s="66" t="s">
        <v>729</v>
      </c>
      <c r="AH7863" s="74">
        <v>7.66</v>
      </c>
      <c r="AI7863" s="68" t="s">
        <v>2254</v>
      </c>
      <c r="AJ7863" s="67">
        <v>0</v>
      </c>
      <c r="AK7863" s="69">
        <v>-310000</v>
      </c>
    </row>
    <row r="7864" spans="30:37" ht="11.25" x14ac:dyDescent="0.2">
      <c r="AD7864" s="63">
        <v>36874</v>
      </c>
      <c r="AE7864" s="64">
        <v>36892</v>
      </c>
      <c r="AF7864" s="68" t="s">
        <v>720</v>
      </c>
      <c r="AG7864" s="66" t="s">
        <v>730</v>
      </c>
      <c r="AH7864" s="74">
        <v>7.76</v>
      </c>
      <c r="AI7864" s="68" t="s">
        <v>2254</v>
      </c>
      <c r="AJ7864" s="67">
        <v>0</v>
      </c>
      <c r="AK7864" s="69">
        <v>-310000</v>
      </c>
    </row>
    <row r="7865" spans="30:37" ht="11.25" x14ac:dyDescent="0.2">
      <c r="AD7865" s="63">
        <v>36874</v>
      </c>
      <c r="AE7865" s="64">
        <v>36892</v>
      </c>
      <c r="AF7865" s="68" t="s">
        <v>720</v>
      </c>
      <c r="AG7865" s="66" t="s">
        <v>731</v>
      </c>
      <c r="AH7865" s="74">
        <v>7.61</v>
      </c>
      <c r="AI7865" s="68" t="s">
        <v>2254</v>
      </c>
      <c r="AJ7865" s="67">
        <v>0</v>
      </c>
      <c r="AK7865" s="69">
        <v>-155000</v>
      </c>
    </row>
    <row r="7866" spans="30:37" ht="11.25" x14ac:dyDescent="0.2">
      <c r="AD7866" s="63">
        <v>36874</v>
      </c>
      <c r="AE7866" s="64">
        <v>36892</v>
      </c>
      <c r="AF7866" s="68" t="s">
        <v>720</v>
      </c>
      <c r="AG7866" s="66" t="s">
        <v>732</v>
      </c>
      <c r="AH7866" s="74">
        <v>7.55</v>
      </c>
      <c r="AI7866" s="68" t="s">
        <v>2254</v>
      </c>
      <c r="AJ7866" s="67">
        <v>0</v>
      </c>
      <c r="AK7866" s="69">
        <v>-155000</v>
      </c>
    </row>
    <row r="7867" spans="30:37" ht="11.25" x14ac:dyDescent="0.2">
      <c r="AD7867" s="63">
        <v>36874</v>
      </c>
      <c r="AE7867" s="64">
        <v>36892</v>
      </c>
      <c r="AF7867" s="68" t="s">
        <v>720</v>
      </c>
      <c r="AG7867" s="66" t="s">
        <v>733</v>
      </c>
      <c r="AH7867" s="74">
        <v>7.66</v>
      </c>
      <c r="AI7867" s="68" t="s">
        <v>2254</v>
      </c>
      <c r="AJ7867" s="67">
        <v>0</v>
      </c>
      <c r="AK7867" s="69">
        <v>-310000</v>
      </c>
    </row>
    <row r="7868" spans="30:37" ht="11.25" x14ac:dyDescent="0.2">
      <c r="AD7868" s="63">
        <v>36874</v>
      </c>
      <c r="AE7868" s="64">
        <v>36892</v>
      </c>
      <c r="AF7868" s="68" t="s">
        <v>720</v>
      </c>
      <c r="AG7868" s="66" t="s">
        <v>734</v>
      </c>
      <c r="AH7868" s="74">
        <v>7.66</v>
      </c>
      <c r="AI7868" s="68" t="s">
        <v>2254</v>
      </c>
      <c r="AJ7868" s="67">
        <v>0</v>
      </c>
      <c r="AK7868" s="69">
        <v>310000</v>
      </c>
    </row>
    <row r="7869" spans="30:37" ht="11.25" x14ac:dyDescent="0.2">
      <c r="AD7869" s="63">
        <v>36874</v>
      </c>
      <c r="AE7869" s="64">
        <v>36892</v>
      </c>
      <c r="AF7869" s="68" t="s">
        <v>720</v>
      </c>
      <c r="AG7869" s="66" t="s">
        <v>735</v>
      </c>
      <c r="AH7869" s="74">
        <v>8.4</v>
      </c>
      <c r="AI7869" s="68" t="s">
        <v>2254</v>
      </c>
      <c r="AJ7869" s="67">
        <v>0</v>
      </c>
      <c r="AK7869" s="69">
        <v>155000</v>
      </c>
    </row>
    <row r="7870" spans="30:37" ht="11.25" x14ac:dyDescent="0.2">
      <c r="AD7870" s="63">
        <v>36874</v>
      </c>
      <c r="AE7870" s="64">
        <v>36892</v>
      </c>
      <c r="AF7870" s="68" t="s">
        <v>720</v>
      </c>
      <c r="AG7870" s="66" t="s">
        <v>736</v>
      </c>
      <c r="AH7870" s="74">
        <v>8.4</v>
      </c>
      <c r="AI7870" s="68" t="s">
        <v>2254</v>
      </c>
      <c r="AJ7870" s="67">
        <v>0</v>
      </c>
      <c r="AK7870" s="69">
        <v>310000</v>
      </c>
    </row>
    <row r="7871" spans="30:37" ht="11.25" x14ac:dyDescent="0.2">
      <c r="AD7871" s="63">
        <v>36875</v>
      </c>
      <c r="AE7871" s="64">
        <v>36892</v>
      </c>
      <c r="AF7871" s="68" t="s">
        <v>3822</v>
      </c>
      <c r="AG7871" s="66" t="s">
        <v>3823</v>
      </c>
      <c r="AH7871" s="74">
        <v>8.5500000000000007</v>
      </c>
      <c r="AI7871" s="68" t="s">
        <v>2254</v>
      </c>
      <c r="AJ7871" s="67">
        <v>0</v>
      </c>
      <c r="AK7871" s="69">
        <v>-1000000</v>
      </c>
    </row>
    <row r="7872" spans="30:37" ht="11.25" x14ac:dyDescent="0.2">
      <c r="AD7872" s="63">
        <v>36875</v>
      </c>
      <c r="AE7872" s="64">
        <v>36892</v>
      </c>
      <c r="AF7872" s="68" t="s">
        <v>3822</v>
      </c>
      <c r="AG7872" s="66" t="s">
        <v>3824</v>
      </c>
      <c r="AH7872" s="74">
        <v>8.5350000000000001</v>
      </c>
      <c r="AI7872" s="68" t="s">
        <v>2254</v>
      </c>
      <c r="AJ7872" s="67">
        <v>0</v>
      </c>
      <c r="AK7872" s="69">
        <v>-310000</v>
      </c>
    </row>
    <row r="7873" spans="30:37" ht="11.25" x14ac:dyDescent="0.2">
      <c r="AD7873" s="63">
        <v>36875</v>
      </c>
      <c r="AE7873" s="64">
        <v>36892</v>
      </c>
      <c r="AF7873" s="68" t="s">
        <v>3822</v>
      </c>
      <c r="AG7873" s="66" t="s">
        <v>3825</v>
      </c>
      <c r="AH7873" s="74">
        <v>8.59</v>
      </c>
      <c r="AI7873" s="68" t="s">
        <v>2254</v>
      </c>
      <c r="AJ7873" s="67">
        <v>0</v>
      </c>
      <c r="AK7873" s="69">
        <v>-310000</v>
      </c>
    </row>
    <row r="7874" spans="30:37" ht="11.25" x14ac:dyDescent="0.2">
      <c r="AD7874" s="63">
        <v>36875</v>
      </c>
      <c r="AE7874" s="64">
        <v>36892</v>
      </c>
      <c r="AF7874" s="68" t="s">
        <v>3822</v>
      </c>
      <c r="AG7874" s="66" t="s">
        <v>3826</v>
      </c>
      <c r="AH7874" s="74">
        <v>8.2200000000000006</v>
      </c>
      <c r="AI7874" s="68" t="s">
        <v>2254</v>
      </c>
      <c r="AJ7874" s="67">
        <v>0</v>
      </c>
      <c r="AK7874" s="69">
        <v>-155000</v>
      </c>
    </row>
    <row r="7875" spans="30:37" ht="11.25" x14ac:dyDescent="0.2">
      <c r="AD7875" s="63">
        <v>36875</v>
      </c>
      <c r="AE7875" s="64">
        <v>36892</v>
      </c>
      <c r="AF7875" s="68" t="s">
        <v>3822</v>
      </c>
      <c r="AG7875" s="66" t="s">
        <v>3827</v>
      </c>
      <c r="AH7875" s="74">
        <v>8.6999999999999993</v>
      </c>
      <c r="AI7875" s="68" t="s">
        <v>2254</v>
      </c>
      <c r="AJ7875" s="67">
        <v>0</v>
      </c>
      <c r="AK7875" s="69">
        <v>-155000</v>
      </c>
    </row>
    <row r="7876" spans="30:37" ht="11.25" x14ac:dyDescent="0.2">
      <c r="AD7876" s="63">
        <v>36875</v>
      </c>
      <c r="AE7876" s="64">
        <v>36892</v>
      </c>
      <c r="AF7876" s="68" t="s">
        <v>3822</v>
      </c>
      <c r="AG7876" s="66" t="s">
        <v>3828</v>
      </c>
      <c r="AH7876" s="74">
        <v>8.49</v>
      </c>
      <c r="AI7876" s="68" t="s">
        <v>2254</v>
      </c>
      <c r="AJ7876" s="67">
        <v>0</v>
      </c>
      <c r="AK7876" s="69">
        <v>155000</v>
      </c>
    </row>
    <row r="7877" spans="30:37" ht="11.25" x14ac:dyDescent="0.2">
      <c r="AD7877" s="63">
        <v>36875</v>
      </c>
      <c r="AE7877" s="64">
        <v>36892</v>
      </c>
      <c r="AF7877" s="68" t="s">
        <v>3822</v>
      </c>
      <c r="AG7877" s="66" t="s">
        <v>3829</v>
      </c>
      <c r="AH7877" s="74">
        <v>8.6199999999999992</v>
      </c>
      <c r="AI7877" s="68" t="s">
        <v>2254</v>
      </c>
      <c r="AJ7877" s="67">
        <v>0</v>
      </c>
      <c r="AK7877" s="69">
        <v>155000</v>
      </c>
    </row>
    <row r="7878" spans="30:37" ht="11.25" x14ac:dyDescent="0.2">
      <c r="AD7878" s="63">
        <v>36875</v>
      </c>
      <c r="AE7878" s="64">
        <v>36892</v>
      </c>
      <c r="AF7878" s="68" t="s">
        <v>3822</v>
      </c>
      <c r="AG7878" s="66" t="s">
        <v>3830</v>
      </c>
      <c r="AH7878" s="74">
        <v>8.65</v>
      </c>
      <c r="AI7878" s="68" t="s">
        <v>2254</v>
      </c>
      <c r="AJ7878" s="67">
        <v>0</v>
      </c>
      <c r="AK7878" s="69">
        <v>155000</v>
      </c>
    </row>
    <row r="7879" spans="30:37" ht="11.25" x14ac:dyDescent="0.2">
      <c r="AD7879" s="63">
        <v>36875</v>
      </c>
      <c r="AE7879" s="64">
        <v>36892</v>
      </c>
      <c r="AF7879" s="68" t="s">
        <v>3822</v>
      </c>
      <c r="AG7879" s="66" t="s">
        <v>3831</v>
      </c>
      <c r="AH7879" s="74">
        <v>8.66</v>
      </c>
      <c r="AI7879" s="68" t="s">
        <v>2254</v>
      </c>
      <c r="AJ7879" s="67">
        <v>0</v>
      </c>
      <c r="AK7879" s="69">
        <v>155000</v>
      </c>
    </row>
    <row r="7880" spans="30:37" ht="11.25" x14ac:dyDescent="0.2">
      <c r="AD7880" s="63">
        <v>36875</v>
      </c>
      <c r="AE7880" s="64">
        <v>36892</v>
      </c>
      <c r="AF7880" s="68" t="s">
        <v>3822</v>
      </c>
      <c r="AG7880" s="66" t="s">
        <v>3832</v>
      </c>
      <c r="AH7880" s="74">
        <v>9.1750000000000007</v>
      </c>
      <c r="AI7880" s="68" t="s">
        <v>2254</v>
      </c>
      <c r="AJ7880" s="67">
        <v>0</v>
      </c>
      <c r="AK7880" s="69">
        <v>155000</v>
      </c>
    </row>
    <row r="7881" spans="30:37" ht="11.25" x14ac:dyDescent="0.2">
      <c r="AD7881" s="63">
        <v>36875</v>
      </c>
      <c r="AE7881" s="64">
        <v>36892</v>
      </c>
      <c r="AF7881" s="68" t="s">
        <v>3822</v>
      </c>
      <c r="AG7881" s="66" t="s">
        <v>3833</v>
      </c>
      <c r="AH7881" s="74">
        <v>9.1750000000000007</v>
      </c>
      <c r="AI7881" s="68" t="s">
        <v>2254</v>
      </c>
      <c r="AJ7881" s="67">
        <v>0</v>
      </c>
      <c r="AK7881" s="69">
        <v>155000</v>
      </c>
    </row>
    <row r="7882" spans="30:37" ht="11.25" x14ac:dyDescent="0.2">
      <c r="AD7882" s="63">
        <v>36875</v>
      </c>
      <c r="AE7882" s="64">
        <v>36892</v>
      </c>
      <c r="AF7882" s="68" t="s">
        <v>3822</v>
      </c>
      <c r="AG7882" s="66" t="s">
        <v>3834</v>
      </c>
      <c r="AH7882" s="74">
        <v>9.1999999999999993</v>
      </c>
      <c r="AI7882" s="68" t="s">
        <v>2254</v>
      </c>
      <c r="AJ7882" s="67">
        <v>0</v>
      </c>
      <c r="AK7882" s="69">
        <v>155000</v>
      </c>
    </row>
    <row r="7883" spans="30:37" ht="11.25" x14ac:dyDescent="0.2">
      <c r="AD7883" s="63">
        <v>36875</v>
      </c>
      <c r="AE7883" s="64">
        <v>36892</v>
      </c>
      <c r="AF7883" s="68" t="s">
        <v>3822</v>
      </c>
      <c r="AG7883" s="66" t="s">
        <v>3835</v>
      </c>
      <c r="AH7883" s="74">
        <v>8.52</v>
      </c>
      <c r="AI7883" s="68" t="s">
        <v>2254</v>
      </c>
      <c r="AJ7883" s="67">
        <v>0</v>
      </c>
      <c r="AK7883" s="69">
        <v>310000</v>
      </c>
    </row>
    <row r="7884" spans="30:37" ht="11.25" x14ac:dyDescent="0.2">
      <c r="AD7884" s="63">
        <v>36875</v>
      </c>
      <c r="AE7884" s="64">
        <v>36892</v>
      </c>
      <c r="AF7884" s="68" t="s">
        <v>3822</v>
      </c>
      <c r="AG7884" s="66" t="s">
        <v>3836</v>
      </c>
      <c r="AH7884" s="74">
        <v>8.68</v>
      </c>
      <c r="AI7884" s="68" t="s">
        <v>2254</v>
      </c>
      <c r="AJ7884" s="67">
        <v>0</v>
      </c>
      <c r="AK7884" s="69">
        <v>310000</v>
      </c>
    </row>
    <row r="7885" spans="30:37" ht="11.25" x14ac:dyDescent="0.2">
      <c r="AD7885" s="63">
        <v>36875</v>
      </c>
      <c r="AE7885" s="64">
        <v>36892</v>
      </c>
      <c r="AF7885" s="68" t="s">
        <v>3822</v>
      </c>
      <c r="AG7885" s="66" t="s">
        <v>3837</v>
      </c>
      <c r="AH7885" s="74">
        <v>8.7200000000000006</v>
      </c>
      <c r="AI7885" s="68" t="s">
        <v>2254</v>
      </c>
      <c r="AJ7885" s="67">
        <v>0</v>
      </c>
      <c r="AK7885" s="69">
        <v>310000</v>
      </c>
    </row>
    <row r="7886" spans="30:37" ht="11.25" x14ac:dyDescent="0.2">
      <c r="AD7886" s="63">
        <v>36875</v>
      </c>
      <c r="AE7886" s="64">
        <v>36892</v>
      </c>
      <c r="AF7886" s="68" t="s">
        <v>3822</v>
      </c>
      <c r="AG7886" s="66" t="s">
        <v>3838</v>
      </c>
      <c r="AH7886" s="74">
        <v>8.76</v>
      </c>
      <c r="AI7886" s="68" t="s">
        <v>2254</v>
      </c>
      <c r="AJ7886" s="67">
        <v>0</v>
      </c>
      <c r="AK7886" s="69">
        <v>310000</v>
      </c>
    </row>
    <row r="7887" spans="30:37" ht="11.25" x14ac:dyDescent="0.2">
      <c r="AD7887" s="63">
        <v>36875</v>
      </c>
      <c r="AE7887" s="64">
        <v>36892</v>
      </c>
      <c r="AF7887" s="68" t="s">
        <v>3822</v>
      </c>
      <c r="AG7887" s="66" t="s">
        <v>3839</v>
      </c>
      <c r="AH7887" s="74">
        <v>8.9749999999999996</v>
      </c>
      <c r="AI7887" s="68" t="s">
        <v>2254</v>
      </c>
      <c r="AJ7887" s="67">
        <v>0</v>
      </c>
      <c r="AK7887" s="69">
        <v>310000</v>
      </c>
    </row>
    <row r="7888" spans="30:37" ht="11.25" x14ac:dyDescent="0.2">
      <c r="AD7888" s="63">
        <v>36875</v>
      </c>
      <c r="AE7888" s="64">
        <v>36892</v>
      </c>
      <c r="AF7888" s="68" t="s">
        <v>3822</v>
      </c>
      <c r="AG7888" s="66" t="s">
        <v>3840</v>
      </c>
      <c r="AH7888" s="74">
        <v>8.98</v>
      </c>
      <c r="AI7888" s="68" t="s">
        <v>2254</v>
      </c>
      <c r="AJ7888" s="67">
        <v>0</v>
      </c>
      <c r="AK7888" s="69">
        <v>310000</v>
      </c>
    </row>
    <row r="7889" spans="30:37" ht="11.25" x14ac:dyDescent="0.2">
      <c r="AD7889" s="63">
        <v>36875</v>
      </c>
      <c r="AE7889" s="64">
        <v>36892</v>
      </c>
      <c r="AF7889" s="68" t="s">
        <v>3822</v>
      </c>
      <c r="AG7889" s="66" t="s">
        <v>3841</v>
      </c>
      <c r="AH7889" s="74">
        <v>9</v>
      </c>
      <c r="AI7889" s="68" t="s">
        <v>2254</v>
      </c>
      <c r="AJ7889" s="67">
        <v>0</v>
      </c>
      <c r="AK7889" s="69">
        <v>310000</v>
      </c>
    </row>
    <row r="7890" spans="30:37" ht="11.25" x14ac:dyDescent="0.2">
      <c r="AD7890" s="63">
        <v>36875</v>
      </c>
      <c r="AE7890" s="64">
        <v>36892</v>
      </c>
      <c r="AF7890" s="68" t="s">
        <v>3822</v>
      </c>
      <c r="AG7890" s="66" t="s">
        <v>3842</v>
      </c>
      <c r="AH7890" s="74">
        <v>9</v>
      </c>
      <c r="AI7890" s="68" t="s">
        <v>2254</v>
      </c>
      <c r="AJ7890" s="67">
        <v>0</v>
      </c>
      <c r="AK7890" s="69">
        <v>310000</v>
      </c>
    </row>
    <row r="7891" spans="30:37" ht="11.25" x14ac:dyDescent="0.2">
      <c r="AD7891" s="63">
        <v>36875</v>
      </c>
      <c r="AE7891" s="64">
        <v>36892</v>
      </c>
      <c r="AF7891" s="68" t="s">
        <v>3822</v>
      </c>
      <c r="AG7891" s="66" t="s">
        <v>3843</v>
      </c>
      <c r="AH7891" s="74">
        <v>9</v>
      </c>
      <c r="AI7891" s="68" t="s">
        <v>2254</v>
      </c>
      <c r="AJ7891" s="67">
        <v>0</v>
      </c>
      <c r="AK7891" s="69">
        <v>310000</v>
      </c>
    </row>
    <row r="7892" spans="30:37" ht="11.25" x14ac:dyDescent="0.2">
      <c r="AD7892" s="63">
        <v>36875</v>
      </c>
      <c r="AE7892" s="64">
        <v>36892</v>
      </c>
      <c r="AF7892" s="68" t="s">
        <v>3822</v>
      </c>
      <c r="AG7892" s="66" t="s">
        <v>3844</v>
      </c>
      <c r="AH7892" s="74">
        <v>9</v>
      </c>
      <c r="AI7892" s="68" t="s">
        <v>2254</v>
      </c>
      <c r="AJ7892" s="67">
        <v>0</v>
      </c>
      <c r="AK7892" s="69">
        <v>310000</v>
      </c>
    </row>
    <row r="7893" spans="30:37" ht="11.25" x14ac:dyDescent="0.2">
      <c r="AD7893" s="63">
        <v>36875</v>
      </c>
      <c r="AE7893" s="64">
        <v>36892</v>
      </c>
      <c r="AF7893" s="68" t="s">
        <v>3822</v>
      </c>
      <c r="AG7893" s="66" t="s">
        <v>3845</v>
      </c>
      <c r="AH7893" s="74">
        <v>9.0250000000000004</v>
      </c>
      <c r="AI7893" s="68" t="s">
        <v>2254</v>
      </c>
      <c r="AJ7893" s="67">
        <v>0</v>
      </c>
      <c r="AK7893" s="69">
        <v>310000</v>
      </c>
    </row>
    <row r="7894" spans="30:37" ht="11.25" x14ac:dyDescent="0.2">
      <c r="AD7894" s="63">
        <v>36875</v>
      </c>
      <c r="AE7894" s="64">
        <v>36892</v>
      </c>
      <c r="AF7894" s="68" t="s">
        <v>3822</v>
      </c>
      <c r="AG7894" s="66" t="s">
        <v>3846</v>
      </c>
      <c r="AH7894" s="74">
        <v>9.1</v>
      </c>
      <c r="AI7894" s="68" t="s">
        <v>2254</v>
      </c>
      <c r="AJ7894" s="67">
        <v>0</v>
      </c>
      <c r="AK7894" s="69">
        <v>310000</v>
      </c>
    </row>
    <row r="7895" spans="30:37" ht="11.25" x14ac:dyDescent="0.2">
      <c r="AD7895" s="63">
        <v>36875</v>
      </c>
      <c r="AE7895" s="64">
        <v>36892</v>
      </c>
      <c r="AF7895" s="68" t="s">
        <v>3822</v>
      </c>
      <c r="AG7895" s="66" t="s">
        <v>3847</v>
      </c>
      <c r="AH7895" s="74">
        <v>9.15</v>
      </c>
      <c r="AI7895" s="68" t="s">
        <v>2254</v>
      </c>
      <c r="AJ7895" s="67">
        <v>0</v>
      </c>
      <c r="AK7895" s="69">
        <v>310000</v>
      </c>
    </row>
    <row r="7896" spans="30:37" ht="11.25" x14ac:dyDescent="0.2">
      <c r="AD7896" s="63">
        <v>36875</v>
      </c>
      <c r="AE7896" s="64">
        <v>36892</v>
      </c>
      <c r="AF7896" s="68" t="s">
        <v>3822</v>
      </c>
      <c r="AG7896" s="66" t="s">
        <v>3848</v>
      </c>
      <c r="AH7896" s="74">
        <v>9.1999999999999993</v>
      </c>
      <c r="AI7896" s="68" t="s">
        <v>2254</v>
      </c>
      <c r="AJ7896" s="67">
        <v>0</v>
      </c>
      <c r="AK7896" s="69">
        <v>310000</v>
      </c>
    </row>
    <row r="7897" spans="30:37" ht="11.25" x14ac:dyDescent="0.2">
      <c r="AD7897" s="63">
        <v>36879</v>
      </c>
      <c r="AE7897" s="64">
        <v>36892</v>
      </c>
      <c r="AF7897" s="68" t="s">
        <v>1562</v>
      </c>
      <c r="AG7897" s="66" t="s">
        <v>1563</v>
      </c>
      <c r="AH7897" s="74">
        <v>8.5</v>
      </c>
      <c r="AI7897" s="68" t="s">
        <v>2254</v>
      </c>
      <c r="AJ7897" s="67">
        <v>0</v>
      </c>
      <c r="AK7897" s="69">
        <v>155000</v>
      </c>
    </row>
    <row r="7898" spans="30:37" ht="11.25" x14ac:dyDescent="0.2">
      <c r="AD7898" s="63">
        <v>36879</v>
      </c>
      <c r="AE7898" s="64">
        <v>36892</v>
      </c>
      <c r="AF7898" s="68" t="s">
        <v>1562</v>
      </c>
      <c r="AG7898" s="66" t="s">
        <v>1564</v>
      </c>
      <c r="AH7898" s="74">
        <v>8.52</v>
      </c>
      <c r="AI7898" s="68" t="s">
        <v>2254</v>
      </c>
      <c r="AJ7898" s="67">
        <v>0</v>
      </c>
      <c r="AK7898" s="69">
        <v>-155000</v>
      </c>
    </row>
    <row r="7899" spans="30:37" ht="11.25" x14ac:dyDescent="0.2">
      <c r="AD7899" s="63">
        <v>36879</v>
      </c>
      <c r="AE7899" s="64">
        <v>36892</v>
      </c>
      <c r="AF7899" s="68" t="s">
        <v>1562</v>
      </c>
      <c r="AG7899" s="66" t="s">
        <v>1565</v>
      </c>
      <c r="AH7899" s="74">
        <v>8.9749999999999996</v>
      </c>
      <c r="AI7899" s="68" t="s">
        <v>2254</v>
      </c>
      <c r="AJ7899" s="67">
        <v>0</v>
      </c>
      <c r="AK7899" s="69">
        <v>-310000</v>
      </c>
    </row>
    <row r="7900" spans="30:37" ht="11.25" x14ac:dyDescent="0.2">
      <c r="AD7900" s="63">
        <v>36879</v>
      </c>
      <c r="AE7900" s="64">
        <v>36892</v>
      </c>
      <c r="AF7900" s="68" t="s">
        <v>1562</v>
      </c>
      <c r="AG7900" s="66" t="s">
        <v>1566</v>
      </c>
      <c r="AH7900" s="74">
        <v>8.9600000000000009</v>
      </c>
      <c r="AI7900" s="68" t="s">
        <v>2254</v>
      </c>
      <c r="AJ7900" s="67">
        <v>0</v>
      </c>
      <c r="AK7900" s="69">
        <v>-310000</v>
      </c>
    </row>
    <row r="7901" spans="30:37" ht="11.25" x14ac:dyDescent="0.2">
      <c r="AD7901" s="63">
        <v>36879</v>
      </c>
      <c r="AE7901" s="64">
        <v>36892</v>
      </c>
      <c r="AF7901" s="68" t="s">
        <v>1562</v>
      </c>
      <c r="AG7901" s="66" t="s">
        <v>1567</v>
      </c>
      <c r="AH7901" s="74">
        <v>8.56</v>
      </c>
      <c r="AI7901" s="68" t="s">
        <v>2254</v>
      </c>
      <c r="AJ7901" s="67">
        <v>0</v>
      </c>
      <c r="AK7901" s="69">
        <v>-155000</v>
      </c>
    </row>
    <row r="7902" spans="30:37" ht="11.25" x14ac:dyDescent="0.2">
      <c r="AD7902" s="63">
        <v>36879</v>
      </c>
      <c r="AE7902" s="64">
        <v>36892</v>
      </c>
      <c r="AF7902" s="68" t="s">
        <v>1562</v>
      </c>
      <c r="AG7902" s="66" t="s">
        <v>1568</v>
      </c>
      <c r="AH7902" s="74">
        <v>8.8800000000000008</v>
      </c>
      <c r="AI7902" s="68" t="s">
        <v>2254</v>
      </c>
      <c r="AJ7902" s="67">
        <v>0</v>
      </c>
      <c r="AK7902" s="69">
        <v>-310000</v>
      </c>
    </row>
    <row r="7903" spans="30:37" ht="11.25" x14ac:dyDescent="0.2">
      <c r="AD7903" s="63">
        <v>36879</v>
      </c>
      <c r="AE7903" s="64">
        <v>36892</v>
      </c>
      <c r="AF7903" s="68" t="s">
        <v>1562</v>
      </c>
      <c r="AG7903" s="66" t="s">
        <v>1569</v>
      </c>
      <c r="AH7903" s="74">
        <v>8.5299999999999994</v>
      </c>
      <c r="AI7903" s="68" t="s">
        <v>2254</v>
      </c>
      <c r="AJ7903" s="67">
        <v>0</v>
      </c>
      <c r="AK7903" s="69">
        <v>155000</v>
      </c>
    </row>
    <row r="7904" spans="30:37" ht="11.25" x14ac:dyDescent="0.2">
      <c r="AD7904" s="63">
        <v>36879</v>
      </c>
      <c r="AE7904" s="64">
        <v>36892</v>
      </c>
      <c r="AF7904" s="68" t="s">
        <v>1562</v>
      </c>
      <c r="AG7904" s="66" t="s">
        <v>1570</v>
      </c>
      <c r="AH7904" s="74">
        <v>8.59</v>
      </c>
      <c r="AI7904" s="68" t="s">
        <v>2254</v>
      </c>
      <c r="AJ7904" s="67">
        <v>0</v>
      </c>
      <c r="AK7904" s="69">
        <v>-155000</v>
      </c>
    </row>
    <row r="7905" spans="30:37" ht="11.25" x14ac:dyDescent="0.2">
      <c r="AD7905" s="63">
        <v>36879</v>
      </c>
      <c r="AE7905" s="64">
        <v>36892</v>
      </c>
      <c r="AF7905" s="68" t="s">
        <v>1562</v>
      </c>
      <c r="AG7905" s="66" t="s">
        <v>1571</v>
      </c>
      <c r="AH7905" s="74">
        <v>8.6</v>
      </c>
      <c r="AI7905" s="68" t="s">
        <v>2254</v>
      </c>
      <c r="AJ7905" s="67">
        <v>0</v>
      </c>
      <c r="AK7905" s="69">
        <v>-155000</v>
      </c>
    </row>
    <row r="7906" spans="30:37" ht="11.25" x14ac:dyDescent="0.2">
      <c r="AD7906" s="63">
        <v>36879</v>
      </c>
      <c r="AE7906" s="64">
        <v>36892</v>
      </c>
      <c r="AF7906" s="68" t="s">
        <v>1562</v>
      </c>
      <c r="AG7906" s="66" t="s">
        <v>1572</v>
      </c>
      <c r="AH7906" s="74">
        <v>8.59</v>
      </c>
      <c r="AI7906" s="68" t="s">
        <v>2254</v>
      </c>
      <c r="AJ7906" s="67">
        <v>0</v>
      </c>
      <c r="AK7906" s="69">
        <v>-155000</v>
      </c>
    </row>
    <row r="7907" spans="30:37" ht="11.25" x14ac:dyDescent="0.2">
      <c r="AD7907" s="63">
        <v>36879</v>
      </c>
      <c r="AE7907" s="64">
        <v>36892</v>
      </c>
      <c r="AF7907" s="68" t="s">
        <v>1562</v>
      </c>
      <c r="AG7907" s="66" t="s">
        <v>1573</v>
      </c>
      <c r="AH7907" s="74">
        <v>9.02</v>
      </c>
      <c r="AI7907" s="68" t="s">
        <v>2254</v>
      </c>
      <c r="AJ7907" s="67">
        <v>0</v>
      </c>
      <c r="AK7907" s="69">
        <v>155000</v>
      </c>
    </row>
    <row r="7908" spans="30:37" ht="11.25" x14ac:dyDescent="0.2">
      <c r="AD7908" s="63">
        <v>36879</v>
      </c>
      <c r="AE7908" s="64">
        <v>36892</v>
      </c>
      <c r="AF7908" s="68" t="s">
        <v>1562</v>
      </c>
      <c r="AG7908" s="66" t="s">
        <v>1574</v>
      </c>
      <c r="AH7908" s="74">
        <v>8.58</v>
      </c>
      <c r="AI7908" s="68" t="s">
        <v>2254</v>
      </c>
      <c r="AJ7908" s="67">
        <v>0</v>
      </c>
      <c r="AK7908" s="69">
        <v>155000</v>
      </c>
    </row>
    <row r="7909" spans="30:37" ht="11.25" x14ac:dyDescent="0.2">
      <c r="AD7909" s="63">
        <v>36879</v>
      </c>
      <c r="AE7909" s="64">
        <v>36892</v>
      </c>
      <c r="AF7909" s="68" t="s">
        <v>1562</v>
      </c>
      <c r="AG7909" s="66" t="s">
        <v>1575</v>
      </c>
      <c r="AH7909" s="74">
        <v>9.02</v>
      </c>
      <c r="AI7909" s="68" t="s">
        <v>2254</v>
      </c>
      <c r="AJ7909" s="67">
        <v>0</v>
      </c>
      <c r="AK7909" s="69">
        <v>-310000</v>
      </c>
    </row>
    <row r="7910" spans="30:37" ht="11.25" x14ac:dyDescent="0.2">
      <c r="AD7910" s="63">
        <v>36879</v>
      </c>
      <c r="AE7910" s="64">
        <v>36892</v>
      </c>
      <c r="AF7910" s="68" t="s">
        <v>1562</v>
      </c>
      <c r="AG7910" s="66" t="s">
        <v>1576</v>
      </c>
      <c r="AH7910" s="74">
        <v>8.56</v>
      </c>
      <c r="AI7910" s="68" t="s">
        <v>2254</v>
      </c>
      <c r="AJ7910" s="67">
        <v>0</v>
      </c>
      <c r="AK7910" s="69">
        <v>155000</v>
      </c>
    </row>
    <row r="7911" spans="30:37" ht="11.25" x14ac:dyDescent="0.2">
      <c r="AD7911" s="63">
        <v>36879</v>
      </c>
      <c r="AE7911" s="64">
        <v>36892</v>
      </c>
      <c r="AF7911" s="68" t="s">
        <v>1562</v>
      </c>
      <c r="AG7911" s="66" t="s">
        <v>1577</v>
      </c>
      <c r="AH7911" s="74">
        <v>8.58</v>
      </c>
      <c r="AI7911" s="68" t="s">
        <v>2254</v>
      </c>
      <c r="AJ7911" s="67">
        <v>0</v>
      </c>
      <c r="AK7911" s="69">
        <v>-155000</v>
      </c>
    </row>
    <row r="7912" spans="30:37" ht="11.25" x14ac:dyDescent="0.2">
      <c r="AD7912" s="63">
        <v>36879</v>
      </c>
      <c r="AE7912" s="64">
        <v>36892</v>
      </c>
      <c r="AF7912" s="68" t="s">
        <v>1562</v>
      </c>
      <c r="AG7912" s="66" t="s">
        <v>1578</v>
      </c>
      <c r="AH7912" s="74">
        <v>9.1</v>
      </c>
      <c r="AI7912" s="68" t="s">
        <v>2254</v>
      </c>
      <c r="AJ7912" s="67">
        <v>0</v>
      </c>
      <c r="AK7912" s="69">
        <v>-310000</v>
      </c>
    </row>
    <row r="7913" spans="30:37" ht="11.25" x14ac:dyDescent="0.2">
      <c r="AD7913" s="63">
        <v>36879</v>
      </c>
      <c r="AE7913" s="64">
        <v>36892</v>
      </c>
      <c r="AF7913" s="68" t="s">
        <v>1562</v>
      </c>
      <c r="AG7913" s="66" t="s">
        <v>1579</v>
      </c>
      <c r="AH7913" s="74">
        <v>9.1</v>
      </c>
      <c r="AI7913" s="68" t="s">
        <v>2254</v>
      </c>
      <c r="AJ7913" s="67">
        <v>0</v>
      </c>
      <c r="AK7913" s="69">
        <v>-310000</v>
      </c>
    </row>
    <row r="7914" spans="30:37" ht="11.25" x14ac:dyDescent="0.2">
      <c r="AD7914" s="63">
        <v>36879</v>
      </c>
      <c r="AE7914" s="64">
        <v>36892</v>
      </c>
      <c r="AF7914" s="68" t="s">
        <v>1562</v>
      </c>
      <c r="AG7914" s="66" t="s">
        <v>1580</v>
      </c>
      <c r="AH7914" s="74">
        <v>9.0350000000000001</v>
      </c>
      <c r="AI7914" s="68" t="s">
        <v>2254</v>
      </c>
      <c r="AJ7914" s="67">
        <v>0</v>
      </c>
      <c r="AK7914" s="69">
        <v>310000</v>
      </c>
    </row>
    <row r="7915" spans="30:37" ht="11.25" x14ac:dyDescent="0.2">
      <c r="AD7915" s="63">
        <v>36879</v>
      </c>
      <c r="AE7915" s="64">
        <v>36892</v>
      </c>
      <c r="AF7915" s="68" t="s">
        <v>1562</v>
      </c>
      <c r="AG7915" s="66" t="s">
        <v>1581</v>
      </c>
      <c r="AH7915" s="74">
        <v>9.0050000000000008</v>
      </c>
      <c r="AI7915" s="68" t="s">
        <v>2254</v>
      </c>
      <c r="AJ7915" s="67">
        <v>0</v>
      </c>
      <c r="AK7915" s="69">
        <v>310000</v>
      </c>
    </row>
    <row r="7916" spans="30:37" ht="11.25" x14ac:dyDescent="0.2">
      <c r="AD7916" s="63">
        <v>36879</v>
      </c>
      <c r="AE7916" s="64">
        <v>36892</v>
      </c>
      <c r="AF7916" s="68" t="s">
        <v>1562</v>
      </c>
      <c r="AG7916" s="66" t="s">
        <v>1582</v>
      </c>
      <c r="AH7916" s="74">
        <v>9.02</v>
      </c>
      <c r="AI7916" s="68" t="s">
        <v>2254</v>
      </c>
      <c r="AJ7916" s="67">
        <v>0</v>
      </c>
      <c r="AK7916" s="69">
        <v>310000</v>
      </c>
    </row>
    <row r="7917" spans="30:37" ht="11.25" x14ac:dyDescent="0.2">
      <c r="AD7917" s="63">
        <v>36879</v>
      </c>
      <c r="AE7917" s="64">
        <v>36892</v>
      </c>
      <c r="AF7917" s="68" t="s">
        <v>1562</v>
      </c>
      <c r="AG7917" s="66" t="s">
        <v>1583</v>
      </c>
      <c r="AH7917" s="74">
        <v>9.0500000000000007</v>
      </c>
      <c r="AI7917" s="68" t="s">
        <v>2254</v>
      </c>
      <c r="AJ7917" s="67">
        <v>0</v>
      </c>
      <c r="AK7917" s="69">
        <v>310000</v>
      </c>
    </row>
    <row r="7918" spans="30:37" ht="11.25" x14ac:dyDescent="0.2">
      <c r="AD7918" s="63">
        <v>36879</v>
      </c>
      <c r="AE7918" s="64">
        <v>36892</v>
      </c>
      <c r="AF7918" s="68" t="s">
        <v>1562</v>
      </c>
      <c r="AG7918" s="66" t="s">
        <v>1584</v>
      </c>
      <c r="AH7918" s="74">
        <v>8.58</v>
      </c>
      <c r="AI7918" s="68" t="s">
        <v>2254</v>
      </c>
      <c r="AJ7918" s="67">
        <v>0</v>
      </c>
      <c r="AK7918" s="69">
        <v>-155000</v>
      </c>
    </row>
    <row r="7919" spans="30:37" ht="11.25" x14ac:dyDescent="0.2">
      <c r="AD7919" s="63">
        <v>36879</v>
      </c>
      <c r="AE7919" s="64">
        <v>36892</v>
      </c>
      <c r="AF7919" s="68" t="s">
        <v>1562</v>
      </c>
      <c r="AG7919" s="66" t="s">
        <v>1585</v>
      </c>
      <c r="AH7919" s="74">
        <v>9.08</v>
      </c>
      <c r="AI7919" s="68" t="s">
        <v>2254</v>
      </c>
      <c r="AJ7919" s="67">
        <v>0</v>
      </c>
      <c r="AK7919" s="69">
        <v>310000</v>
      </c>
    </row>
    <row r="7920" spans="30:37" ht="11.25" x14ac:dyDescent="0.2">
      <c r="AD7920" s="63">
        <v>36879</v>
      </c>
      <c r="AE7920" s="64">
        <v>36892</v>
      </c>
      <c r="AF7920" s="68" t="s">
        <v>1562</v>
      </c>
      <c r="AG7920" s="66" t="s">
        <v>1586</v>
      </c>
      <c r="AH7920" s="74">
        <v>8.59</v>
      </c>
      <c r="AI7920" s="68" t="s">
        <v>2254</v>
      </c>
      <c r="AJ7920" s="67">
        <v>0</v>
      </c>
      <c r="AK7920" s="69">
        <v>-155000</v>
      </c>
    </row>
    <row r="7921" spans="30:37" ht="11.25" x14ac:dyDescent="0.2">
      <c r="AD7921" s="63">
        <v>36879</v>
      </c>
      <c r="AE7921" s="64">
        <v>36892</v>
      </c>
      <c r="AF7921" s="68" t="s">
        <v>1562</v>
      </c>
      <c r="AG7921" s="66" t="s">
        <v>1587</v>
      </c>
      <c r="AH7921" s="74">
        <v>9.07</v>
      </c>
      <c r="AI7921" s="68" t="s">
        <v>2254</v>
      </c>
      <c r="AJ7921" s="67">
        <v>0</v>
      </c>
      <c r="AK7921" s="69">
        <v>2500000</v>
      </c>
    </row>
    <row r="7922" spans="30:37" ht="11.25" x14ac:dyDescent="0.2">
      <c r="AD7922" s="63">
        <v>36879</v>
      </c>
      <c r="AE7922" s="64">
        <v>36892</v>
      </c>
      <c r="AF7922" s="68" t="s">
        <v>1562</v>
      </c>
      <c r="AG7922" s="66" t="s">
        <v>1588</v>
      </c>
      <c r="AH7922" s="74">
        <v>8.85</v>
      </c>
      <c r="AI7922" s="68" t="s">
        <v>2254</v>
      </c>
      <c r="AJ7922" s="67">
        <v>0</v>
      </c>
      <c r="AK7922" s="69">
        <v>1000000</v>
      </c>
    </row>
    <row r="7923" spans="30:37" ht="11.25" x14ac:dyDescent="0.2">
      <c r="AD7923" s="63">
        <v>36880</v>
      </c>
      <c r="AE7923" s="64">
        <v>36892</v>
      </c>
      <c r="AF7923" s="68" t="s">
        <v>1931</v>
      </c>
      <c r="AG7923" s="66" t="s">
        <v>1932</v>
      </c>
      <c r="AH7923" s="74">
        <v>9.4</v>
      </c>
      <c r="AI7923" s="68" t="s">
        <v>2254</v>
      </c>
      <c r="AJ7923" s="67">
        <v>0</v>
      </c>
      <c r="AK7923" s="69">
        <v>-2000000</v>
      </c>
    </row>
    <row r="7924" spans="30:37" ht="11.25" x14ac:dyDescent="0.2">
      <c r="AD7924" s="63">
        <v>36880</v>
      </c>
      <c r="AE7924" s="64">
        <v>36892</v>
      </c>
      <c r="AF7924" s="68" t="s">
        <v>1931</v>
      </c>
      <c r="AG7924" s="66" t="s">
        <v>1933</v>
      </c>
      <c r="AH7924" s="74">
        <v>9.4</v>
      </c>
      <c r="AI7924" s="68" t="s">
        <v>2254</v>
      </c>
      <c r="AJ7924" s="67">
        <v>0</v>
      </c>
      <c r="AK7924" s="69">
        <v>-310000</v>
      </c>
    </row>
    <row r="7925" spans="30:37" ht="11.25" x14ac:dyDescent="0.2">
      <c r="AD7925" s="63">
        <v>36880</v>
      </c>
      <c r="AE7925" s="64">
        <v>36892</v>
      </c>
      <c r="AF7925" s="68" t="s">
        <v>1931</v>
      </c>
      <c r="AG7925" s="66" t="s">
        <v>1934</v>
      </c>
      <c r="AH7925" s="74">
        <v>8.8699999999999992</v>
      </c>
      <c r="AI7925" s="68" t="s">
        <v>2254</v>
      </c>
      <c r="AJ7925" s="67">
        <v>0</v>
      </c>
      <c r="AK7925" s="69">
        <v>-155000</v>
      </c>
    </row>
    <row r="7926" spans="30:37" ht="11.25" x14ac:dyDescent="0.2">
      <c r="AD7926" s="63">
        <v>36880</v>
      </c>
      <c r="AE7926" s="64">
        <v>36892</v>
      </c>
      <c r="AF7926" s="68" t="s">
        <v>1931</v>
      </c>
      <c r="AG7926" s="66" t="s">
        <v>1935</v>
      </c>
      <c r="AH7926" s="74">
        <v>8.89</v>
      </c>
      <c r="AI7926" s="68" t="s">
        <v>2254</v>
      </c>
      <c r="AJ7926" s="67">
        <v>0</v>
      </c>
      <c r="AK7926" s="69">
        <v>-155000</v>
      </c>
    </row>
    <row r="7927" spans="30:37" ht="11.25" x14ac:dyDescent="0.2">
      <c r="AD7927" s="63">
        <v>36880</v>
      </c>
      <c r="AE7927" s="64">
        <v>36892</v>
      </c>
      <c r="AF7927" s="68" t="s">
        <v>1931</v>
      </c>
      <c r="AG7927" s="66" t="s">
        <v>1936</v>
      </c>
      <c r="AH7927" s="74">
        <v>8.89</v>
      </c>
      <c r="AI7927" s="68" t="s">
        <v>2254</v>
      </c>
      <c r="AJ7927" s="67">
        <v>0</v>
      </c>
      <c r="AK7927" s="69">
        <v>-155000</v>
      </c>
    </row>
    <row r="7928" spans="30:37" ht="11.25" x14ac:dyDescent="0.2">
      <c r="AD7928" s="63">
        <v>36880</v>
      </c>
      <c r="AE7928" s="64">
        <v>36892</v>
      </c>
      <c r="AF7928" s="68" t="s">
        <v>1931</v>
      </c>
      <c r="AG7928" s="66" t="s">
        <v>1937</v>
      </c>
      <c r="AH7928" s="74">
        <v>8.9600000000000009</v>
      </c>
      <c r="AI7928" s="68" t="s">
        <v>2254</v>
      </c>
      <c r="AJ7928" s="67">
        <v>0</v>
      </c>
      <c r="AK7928" s="69">
        <v>-155000</v>
      </c>
    </row>
    <row r="7929" spans="30:37" ht="11.25" x14ac:dyDescent="0.2">
      <c r="AD7929" s="63">
        <v>36880</v>
      </c>
      <c r="AE7929" s="64">
        <v>36892</v>
      </c>
      <c r="AF7929" s="68" t="s">
        <v>1931</v>
      </c>
      <c r="AG7929" s="66" t="s">
        <v>1938</v>
      </c>
      <c r="AH7929" s="74">
        <v>8.99</v>
      </c>
      <c r="AI7929" s="68" t="s">
        <v>2254</v>
      </c>
      <c r="AJ7929" s="67">
        <v>0</v>
      </c>
      <c r="AK7929" s="69">
        <v>-155000</v>
      </c>
    </row>
    <row r="7930" spans="30:37" ht="11.25" x14ac:dyDescent="0.2">
      <c r="AD7930" s="63">
        <v>36880</v>
      </c>
      <c r="AE7930" s="64">
        <v>36892</v>
      </c>
      <c r="AF7930" s="68" t="s">
        <v>1931</v>
      </c>
      <c r="AG7930" s="66" t="s">
        <v>1939</v>
      </c>
      <c r="AH7930" s="74">
        <v>8.99</v>
      </c>
      <c r="AI7930" s="68" t="s">
        <v>2254</v>
      </c>
      <c r="AJ7930" s="67">
        <v>0</v>
      </c>
      <c r="AK7930" s="69">
        <v>-155000</v>
      </c>
    </row>
    <row r="7931" spans="30:37" ht="11.25" x14ac:dyDescent="0.2">
      <c r="AD7931" s="63">
        <v>36880</v>
      </c>
      <c r="AE7931" s="64">
        <v>36892</v>
      </c>
      <c r="AF7931" s="68" t="s">
        <v>1931</v>
      </c>
      <c r="AG7931" s="66" t="s">
        <v>1940</v>
      </c>
      <c r="AH7931" s="74">
        <v>9.42</v>
      </c>
      <c r="AI7931" s="68" t="s">
        <v>2254</v>
      </c>
      <c r="AJ7931" s="67">
        <v>0</v>
      </c>
      <c r="AK7931" s="69">
        <v>-155000</v>
      </c>
    </row>
    <row r="7932" spans="30:37" ht="11.25" x14ac:dyDescent="0.2">
      <c r="AD7932" s="63">
        <v>36880</v>
      </c>
      <c r="AE7932" s="64">
        <v>36892</v>
      </c>
      <c r="AF7932" s="68" t="s">
        <v>1931</v>
      </c>
      <c r="AG7932" s="66" t="s">
        <v>1941</v>
      </c>
      <c r="AH7932" s="74">
        <v>9.48</v>
      </c>
      <c r="AI7932" s="68" t="s">
        <v>2254</v>
      </c>
      <c r="AJ7932" s="67">
        <v>0</v>
      </c>
      <c r="AK7932" s="69">
        <v>155000</v>
      </c>
    </row>
    <row r="7933" spans="30:37" ht="11.25" x14ac:dyDescent="0.2">
      <c r="AD7933" s="63">
        <v>36880</v>
      </c>
      <c r="AE7933" s="64">
        <v>36892</v>
      </c>
      <c r="AF7933" s="68" t="s">
        <v>1931</v>
      </c>
      <c r="AG7933" s="66" t="s">
        <v>1942</v>
      </c>
      <c r="AH7933" s="74">
        <v>9.5</v>
      </c>
      <c r="AI7933" s="68" t="s">
        <v>2254</v>
      </c>
      <c r="AJ7933" s="67">
        <v>0</v>
      </c>
      <c r="AK7933" s="69">
        <v>155000</v>
      </c>
    </row>
    <row r="7934" spans="30:37" ht="11.25" x14ac:dyDescent="0.2">
      <c r="AD7934" s="63">
        <v>36880</v>
      </c>
      <c r="AE7934" s="64">
        <v>36892</v>
      </c>
      <c r="AF7934" s="68" t="s">
        <v>1931</v>
      </c>
      <c r="AG7934" s="66" t="s">
        <v>1943</v>
      </c>
      <c r="AH7934" s="74">
        <v>9.5</v>
      </c>
      <c r="AI7934" s="68" t="s">
        <v>2254</v>
      </c>
      <c r="AJ7934" s="67">
        <v>0</v>
      </c>
      <c r="AK7934" s="69">
        <v>155000</v>
      </c>
    </row>
    <row r="7935" spans="30:37" ht="11.25" x14ac:dyDescent="0.2">
      <c r="AD7935" s="63">
        <v>36880</v>
      </c>
      <c r="AE7935" s="64">
        <v>36892</v>
      </c>
      <c r="AF7935" s="68" t="s">
        <v>1931</v>
      </c>
      <c r="AG7935" s="66" t="s">
        <v>1944</v>
      </c>
      <c r="AH7935" s="74">
        <v>9.52</v>
      </c>
      <c r="AI7935" s="68" t="s">
        <v>2254</v>
      </c>
      <c r="AJ7935" s="67">
        <v>0</v>
      </c>
      <c r="AK7935" s="69">
        <v>155000</v>
      </c>
    </row>
    <row r="7936" spans="30:37" ht="11.25" x14ac:dyDescent="0.2">
      <c r="AD7936" s="63">
        <v>36880</v>
      </c>
      <c r="AE7936" s="64">
        <v>36892</v>
      </c>
      <c r="AF7936" s="68" t="s">
        <v>1931</v>
      </c>
      <c r="AG7936" s="66" t="s">
        <v>1945</v>
      </c>
      <c r="AH7936" s="74">
        <v>9.5250000000000004</v>
      </c>
      <c r="AI7936" s="68" t="s">
        <v>2254</v>
      </c>
      <c r="AJ7936" s="67">
        <v>0</v>
      </c>
      <c r="AK7936" s="69">
        <v>155000</v>
      </c>
    </row>
    <row r="7937" spans="30:37" ht="11.25" x14ac:dyDescent="0.2">
      <c r="AD7937" s="63">
        <v>36880</v>
      </c>
      <c r="AE7937" s="64">
        <v>36892</v>
      </c>
      <c r="AF7937" s="68" t="s">
        <v>1931</v>
      </c>
      <c r="AG7937" s="66" t="s">
        <v>1946</v>
      </c>
      <c r="AH7937" s="74">
        <v>9.5250000000000004</v>
      </c>
      <c r="AI7937" s="68" t="s">
        <v>2254</v>
      </c>
      <c r="AJ7937" s="67">
        <v>0</v>
      </c>
      <c r="AK7937" s="69">
        <v>155000</v>
      </c>
    </row>
    <row r="7938" spans="30:37" ht="11.25" x14ac:dyDescent="0.2">
      <c r="AD7938" s="63">
        <v>36880</v>
      </c>
      <c r="AE7938" s="64">
        <v>36892</v>
      </c>
      <c r="AF7938" s="68" t="s">
        <v>1931</v>
      </c>
      <c r="AG7938" s="66" t="s">
        <v>1947</v>
      </c>
      <c r="AH7938" s="74">
        <v>9.52</v>
      </c>
      <c r="AI7938" s="68" t="s">
        <v>2254</v>
      </c>
      <c r="AJ7938" s="67">
        <v>0</v>
      </c>
      <c r="AK7938" s="69">
        <v>232500</v>
      </c>
    </row>
    <row r="7939" spans="30:37" ht="11.25" x14ac:dyDescent="0.2">
      <c r="AD7939" s="63">
        <v>36880</v>
      </c>
      <c r="AE7939" s="64">
        <v>36892</v>
      </c>
      <c r="AF7939" s="68" t="s">
        <v>1931</v>
      </c>
      <c r="AG7939" s="66" t="s">
        <v>1948</v>
      </c>
      <c r="AH7939" s="74">
        <v>9.34</v>
      </c>
      <c r="AI7939" s="68" t="s">
        <v>2254</v>
      </c>
      <c r="AJ7939" s="67">
        <v>0</v>
      </c>
      <c r="AK7939" s="69">
        <v>310000</v>
      </c>
    </row>
    <row r="7940" spans="30:37" ht="11.25" x14ac:dyDescent="0.2">
      <c r="AD7940" s="63">
        <v>36880</v>
      </c>
      <c r="AE7940" s="64">
        <v>36892</v>
      </c>
      <c r="AF7940" s="68" t="s">
        <v>1931</v>
      </c>
      <c r="AG7940" s="66" t="s">
        <v>1949</v>
      </c>
      <c r="AH7940" s="74">
        <v>9.35</v>
      </c>
      <c r="AI7940" s="68" t="s">
        <v>2254</v>
      </c>
      <c r="AJ7940" s="67">
        <v>0</v>
      </c>
      <c r="AK7940" s="69">
        <v>310000</v>
      </c>
    </row>
    <row r="7941" spans="30:37" ht="11.25" x14ac:dyDescent="0.2">
      <c r="AD7941" s="63">
        <v>36880</v>
      </c>
      <c r="AE7941" s="64">
        <v>36892</v>
      </c>
      <c r="AF7941" s="68" t="s">
        <v>1931</v>
      </c>
      <c r="AG7941" s="66" t="s">
        <v>1950</v>
      </c>
      <c r="AH7941" s="74">
        <v>9.35</v>
      </c>
      <c r="AI7941" s="68" t="s">
        <v>2254</v>
      </c>
      <c r="AJ7941" s="67">
        <v>0</v>
      </c>
      <c r="AK7941" s="69">
        <v>310000</v>
      </c>
    </row>
    <row r="7942" spans="30:37" ht="11.25" x14ac:dyDescent="0.2">
      <c r="AD7942" s="63">
        <v>36880</v>
      </c>
      <c r="AE7942" s="64">
        <v>36892</v>
      </c>
      <c r="AF7942" s="68" t="s">
        <v>1931</v>
      </c>
      <c r="AG7942" s="66" t="s">
        <v>1951</v>
      </c>
      <c r="AH7942" s="74">
        <v>9.375</v>
      </c>
      <c r="AI7942" s="68" t="s">
        <v>2254</v>
      </c>
      <c r="AJ7942" s="67">
        <v>0</v>
      </c>
      <c r="AK7942" s="69">
        <v>310000</v>
      </c>
    </row>
    <row r="7943" spans="30:37" ht="11.25" x14ac:dyDescent="0.2">
      <c r="AD7943" s="63">
        <v>36880</v>
      </c>
      <c r="AE7943" s="64">
        <v>36892</v>
      </c>
      <c r="AF7943" s="68" t="s">
        <v>1931</v>
      </c>
      <c r="AG7943" s="66" t="s">
        <v>1952</v>
      </c>
      <c r="AH7943" s="74">
        <v>9.4499999999999993</v>
      </c>
      <c r="AI7943" s="68" t="s">
        <v>2254</v>
      </c>
      <c r="AJ7943" s="67">
        <v>0</v>
      </c>
      <c r="AK7943" s="69">
        <v>310000</v>
      </c>
    </row>
    <row r="7944" spans="30:37" ht="11.25" x14ac:dyDescent="0.2">
      <c r="AD7944" s="63">
        <v>36880</v>
      </c>
      <c r="AE7944" s="64">
        <v>36892</v>
      </c>
      <c r="AF7944" s="68" t="s">
        <v>1931</v>
      </c>
      <c r="AG7944" s="66" t="s">
        <v>1953</v>
      </c>
      <c r="AH7944" s="74">
        <v>9.4600000000000009</v>
      </c>
      <c r="AI7944" s="68" t="s">
        <v>2254</v>
      </c>
      <c r="AJ7944" s="67">
        <v>0</v>
      </c>
      <c r="AK7944" s="69">
        <v>310000</v>
      </c>
    </row>
    <row r="7945" spans="30:37" ht="11.25" x14ac:dyDescent="0.2">
      <c r="AD7945" s="63">
        <v>36880</v>
      </c>
      <c r="AE7945" s="64">
        <v>36892</v>
      </c>
      <c r="AF7945" s="68" t="s">
        <v>1931</v>
      </c>
      <c r="AG7945" s="66" t="s">
        <v>1954</v>
      </c>
      <c r="AH7945" s="74">
        <v>9.4749999999999996</v>
      </c>
      <c r="AI7945" s="68" t="s">
        <v>2254</v>
      </c>
      <c r="AJ7945" s="67">
        <v>0</v>
      </c>
      <c r="AK7945" s="69">
        <v>310000</v>
      </c>
    </row>
    <row r="7946" spans="30:37" ht="11.25" x14ac:dyDescent="0.2">
      <c r="AD7946" s="63">
        <v>36880</v>
      </c>
      <c r="AE7946" s="64">
        <v>36892</v>
      </c>
      <c r="AF7946" s="68" t="s">
        <v>1931</v>
      </c>
      <c r="AG7946" s="66" t="s">
        <v>1955</v>
      </c>
      <c r="AH7946" s="74">
        <v>9.5</v>
      </c>
      <c r="AI7946" s="68" t="s">
        <v>2254</v>
      </c>
      <c r="AJ7946" s="67">
        <v>0</v>
      </c>
      <c r="AK7946" s="69">
        <v>310000</v>
      </c>
    </row>
    <row r="7947" spans="30:37" ht="11.25" x14ac:dyDescent="0.2">
      <c r="AD7947" s="63">
        <v>36880</v>
      </c>
      <c r="AE7947" s="64">
        <v>36892</v>
      </c>
      <c r="AF7947" s="68" t="s">
        <v>1931</v>
      </c>
      <c r="AG7947" s="66" t="s">
        <v>1956</v>
      </c>
      <c r="AH7947" s="74">
        <v>9.5</v>
      </c>
      <c r="AI7947" s="68" t="s">
        <v>2254</v>
      </c>
      <c r="AJ7947" s="67">
        <v>0</v>
      </c>
      <c r="AK7947" s="69">
        <v>310000</v>
      </c>
    </row>
    <row r="7948" spans="30:37" ht="11.25" x14ac:dyDescent="0.2">
      <c r="AD7948" s="63">
        <v>36880</v>
      </c>
      <c r="AE7948" s="64">
        <v>36892</v>
      </c>
      <c r="AF7948" s="68" t="s">
        <v>1931</v>
      </c>
      <c r="AG7948" s="66" t="s">
        <v>1957</v>
      </c>
      <c r="AH7948" s="74">
        <v>9.5250000000000004</v>
      </c>
      <c r="AI7948" s="68" t="s">
        <v>2254</v>
      </c>
      <c r="AJ7948" s="67">
        <v>0</v>
      </c>
      <c r="AK7948" s="69">
        <v>310000</v>
      </c>
    </row>
    <row r="7949" spans="30:37" ht="11.25" x14ac:dyDescent="0.2">
      <c r="AD7949" s="63">
        <v>36880</v>
      </c>
      <c r="AE7949" s="64">
        <v>36892</v>
      </c>
      <c r="AF7949" s="68" t="s">
        <v>1931</v>
      </c>
      <c r="AG7949" s="66" t="s">
        <v>1958</v>
      </c>
      <c r="AH7949" s="74">
        <v>9.5250000000000004</v>
      </c>
      <c r="AI7949" s="68" t="s">
        <v>2254</v>
      </c>
      <c r="AJ7949" s="67">
        <v>0</v>
      </c>
      <c r="AK7949" s="69">
        <v>310000</v>
      </c>
    </row>
    <row r="7950" spans="30:37" ht="11.25" x14ac:dyDescent="0.2">
      <c r="AD7950" s="63">
        <v>36880</v>
      </c>
      <c r="AE7950" s="64">
        <v>36892</v>
      </c>
      <c r="AF7950" s="68" t="s">
        <v>1931</v>
      </c>
      <c r="AG7950" s="66" t="s">
        <v>1959</v>
      </c>
      <c r="AH7950" s="74">
        <v>9.5500000000000007</v>
      </c>
      <c r="AI7950" s="68" t="s">
        <v>2254</v>
      </c>
      <c r="AJ7950" s="67">
        <v>0</v>
      </c>
      <c r="AK7950" s="69">
        <v>310000</v>
      </c>
    </row>
    <row r="7951" spans="30:37" ht="11.25" x14ac:dyDescent="0.2">
      <c r="AD7951" s="63">
        <v>36880</v>
      </c>
      <c r="AE7951" s="64">
        <v>36892</v>
      </c>
      <c r="AF7951" s="68" t="s">
        <v>1931</v>
      </c>
      <c r="AG7951" s="66" t="s">
        <v>1960</v>
      </c>
      <c r="AH7951" s="74">
        <v>9.56</v>
      </c>
      <c r="AI7951" s="68" t="s">
        <v>2254</v>
      </c>
      <c r="AJ7951" s="67">
        <v>0</v>
      </c>
      <c r="AK7951" s="69">
        <v>310000</v>
      </c>
    </row>
    <row r="7952" spans="30:37" ht="11.25" x14ac:dyDescent="0.2">
      <c r="AD7952" s="63">
        <v>36880</v>
      </c>
      <c r="AE7952" s="64">
        <v>36892</v>
      </c>
      <c r="AF7952" s="68" t="s">
        <v>1931</v>
      </c>
      <c r="AG7952" s="66" t="s">
        <v>1961</v>
      </c>
      <c r="AH7952" s="74">
        <v>9.58</v>
      </c>
      <c r="AI7952" s="68" t="s">
        <v>2254</v>
      </c>
      <c r="AJ7952" s="67">
        <v>0</v>
      </c>
      <c r="AK7952" s="69">
        <v>310000</v>
      </c>
    </row>
    <row r="7953" spans="30:37" ht="11.25" x14ac:dyDescent="0.2">
      <c r="AD7953" s="63">
        <v>36880</v>
      </c>
      <c r="AE7953" s="64">
        <v>36892</v>
      </c>
      <c r="AF7953" s="68" t="s">
        <v>1931</v>
      </c>
      <c r="AG7953" s="66" t="s">
        <v>1962</v>
      </c>
      <c r="AH7953" s="74">
        <v>9.58</v>
      </c>
      <c r="AI7953" s="68" t="s">
        <v>2254</v>
      </c>
      <c r="AJ7953" s="67">
        <v>0</v>
      </c>
      <c r="AK7953" s="69">
        <v>310000</v>
      </c>
    </row>
    <row r="7954" spans="30:37" ht="11.25" x14ac:dyDescent="0.2">
      <c r="AD7954" s="63">
        <v>36880</v>
      </c>
      <c r="AE7954" s="64">
        <v>36892</v>
      </c>
      <c r="AF7954" s="68" t="s">
        <v>1931</v>
      </c>
      <c r="AG7954" s="66" t="s">
        <v>1963</v>
      </c>
      <c r="AH7954" s="74">
        <v>9.6</v>
      </c>
      <c r="AI7954" s="68" t="s">
        <v>2254</v>
      </c>
      <c r="AJ7954" s="67">
        <v>0</v>
      </c>
      <c r="AK7954" s="69">
        <v>310000</v>
      </c>
    </row>
    <row r="7955" spans="30:37" ht="11.25" x14ac:dyDescent="0.2">
      <c r="AD7955" s="63">
        <v>36880</v>
      </c>
      <c r="AE7955" s="64">
        <v>36892</v>
      </c>
      <c r="AF7955" s="68" t="s">
        <v>1931</v>
      </c>
      <c r="AG7955" s="66" t="s">
        <v>1964</v>
      </c>
      <c r="AH7955" s="74">
        <v>9.68</v>
      </c>
      <c r="AI7955" s="68" t="s">
        <v>2254</v>
      </c>
      <c r="AJ7955" s="67">
        <v>0</v>
      </c>
      <c r="AK7955" s="69">
        <v>310000</v>
      </c>
    </row>
    <row r="7956" spans="30:37" ht="11.25" x14ac:dyDescent="0.2">
      <c r="AD7956" s="63">
        <v>36880</v>
      </c>
      <c r="AE7956" s="64">
        <v>36892</v>
      </c>
      <c r="AF7956" s="68" t="s">
        <v>1931</v>
      </c>
      <c r="AG7956" s="66" t="s">
        <v>1965</v>
      </c>
      <c r="AH7956" s="74">
        <v>9.6999999999999993</v>
      </c>
      <c r="AI7956" s="68" t="s">
        <v>2254</v>
      </c>
      <c r="AJ7956" s="67">
        <v>0</v>
      </c>
      <c r="AK7956" s="69">
        <v>310000</v>
      </c>
    </row>
    <row r="7957" spans="30:37" ht="11.25" x14ac:dyDescent="0.2">
      <c r="AD7957" s="63">
        <v>36880</v>
      </c>
      <c r="AE7957" s="64">
        <v>36892</v>
      </c>
      <c r="AF7957" s="68" t="s">
        <v>1931</v>
      </c>
      <c r="AG7957" s="66" t="s">
        <v>1966</v>
      </c>
      <c r="AH7957" s="74">
        <v>9.6999999999999993</v>
      </c>
      <c r="AI7957" s="68" t="s">
        <v>2254</v>
      </c>
      <c r="AJ7957" s="67">
        <v>0</v>
      </c>
      <c r="AK7957" s="69">
        <v>310000</v>
      </c>
    </row>
    <row r="7958" spans="30:37" ht="11.25" x14ac:dyDescent="0.2">
      <c r="AD7958" s="63">
        <v>36880</v>
      </c>
      <c r="AE7958" s="64">
        <v>36892</v>
      </c>
      <c r="AF7958" s="68" t="s">
        <v>1931</v>
      </c>
      <c r="AG7958" s="66" t="s">
        <v>1967</v>
      </c>
      <c r="AH7958" s="74">
        <v>9.57</v>
      </c>
      <c r="AI7958" s="68" t="s">
        <v>2254</v>
      </c>
      <c r="AJ7958" s="67">
        <v>0</v>
      </c>
      <c r="AK7958" s="69">
        <v>1700000</v>
      </c>
    </row>
    <row r="7959" spans="30:37" ht="11.25" x14ac:dyDescent="0.2">
      <c r="AD7959" s="63">
        <v>36880</v>
      </c>
      <c r="AE7959" s="64">
        <v>36892</v>
      </c>
      <c r="AF7959" s="68" t="s">
        <v>1931</v>
      </c>
      <c r="AG7959" s="66" t="s">
        <v>1968</v>
      </c>
      <c r="AH7959" s="74">
        <v>9.6999999999999993</v>
      </c>
      <c r="AI7959" s="68" t="s">
        <v>2254</v>
      </c>
      <c r="AJ7959" s="67">
        <v>0</v>
      </c>
      <c r="AK7959" s="69">
        <v>2800000</v>
      </c>
    </row>
    <row r="7960" spans="30:37" ht="11.25" x14ac:dyDescent="0.2">
      <c r="AD7960" s="63">
        <v>36881</v>
      </c>
      <c r="AE7960" s="64">
        <v>36892</v>
      </c>
      <c r="AF7960" s="68" t="s">
        <v>2189</v>
      </c>
      <c r="AG7960" s="66" t="s">
        <v>2190</v>
      </c>
      <c r="AH7960" s="74">
        <v>9.93</v>
      </c>
      <c r="AI7960" s="68" t="s">
        <v>2254</v>
      </c>
      <c r="AJ7960" s="67">
        <v>0</v>
      </c>
      <c r="AK7960" s="69">
        <v>-800000</v>
      </c>
    </row>
    <row r="7961" spans="30:37" ht="11.25" x14ac:dyDescent="0.2">
      <c r="AD7961" s="63">
        <v>36881</v>
      </c>
      <c r="AE7961" s="64">
        <v>36892</v>
      </c>
      <c r="AF7961" s="68" t="s">
        <v>2189</v>
      </c>
      <c r="AG7961" s="66" t="s">
        <v>2191</v>
      </c>
      <c r="AH7961" s="74">
        <v>9.0500000000000007</v>
      </c>
      <c r="AI7961" s="68" t="s">
        <v>2254</v>
      </c>
      <c r="AJ7961" s="67">
        <v>0</v>
      </c>
      <c r="AK7961" s="69">
        <v>-310000</v>
      </c>
    </row>
    <row r="7962" spans="30:37" ht="11.25" x14ac:dyDescent="0.2">
      <c r="AD7962" s="63">
        <v>36881</v>
      </c>
      <c r="AE7962" s="64">
        <v>36892</v>
      </c>
      <c r="AF7962" s="68" t="s">
        <v>2189</v>
      </c>
      <c r="AG7962" s="66" t="s">
        <v>2192</v>
      </c>
      <c r="AH7962" s="74">
        <v>9.8049999999999997</v>
      </c>
      <c r="AI7962" s="68" t="s">
        <v>2254</v>
      </c>
      <c r="AJ7962" s="67">
        <v>0</v>
      </c>
      <c r="AK7962" s="69">
        <v>-310000</v>
      </c>
    </row>
    <row r="7963" spans="30:37" ht="11.25" x14ac:dyDescent="0.2">
      <c r="AD7963" s="63">
        <v>36881</v>
      </c>
      <c r="AE7963" s="64">
        <v>36892</v>
      </c>
      <c r="AF7963" s="68" t="s">
        <v>2189</v>
      </c>
      <c r="AG7963" s="66" t="s">
        <v>2193</v>
      </c>
      <c r="AH7963" s="74">
        <v>9.7899999999999991</v>
      </c>
      <c r="AI7963" s="68" t="s">
        <v>2254</v>
      </c>
      <c r="AJ7963" s="67">
        <v>0</v>
      </c>
      <c r="AK7963" s="69">
        <v>-232500</v>
      </c>
    </row>
    <row r="7964" spans="30:37" ht="11.25" x14ac:dyDescent="0.2">
      <c r="AD7964" s="63">
        <v>36881</v>
      </c>
      <c r="AE7964" s="64">
        <v>36892</v>
      </c>
      <c r="AF7964" s="68" t="s">
        <v>2189</v>
      </c>
      <c r="AG7964" s="66" t="s">
        <v>2194</v>
      </c>
      <c r="AH7964" s="74">
        <v>9.8049999999999997</v>
      </c>
      <c r="AI7964" s="68" t="s">
        <v>2254</v>
      </c>
      <c r="AJ7964" s="67">
        <v>0</v>
      </c>
      <c r="AK7964" s="69">
        <v>-232500</v>
      </c>
    </row>
    <row r="7965" spans="30:37" ht="11.25" x14ac:dyDescent="0.2">
      <c r="AD7965" s="63">
        <v>36881</v>
      </c>
      <c r="AE7965" s="64">
        <v>36892</v>
      </c>
      <c r="AF7965" s="68" t="s">
        <v>2189</v>
      </c>
      <c r="AG7965" s="66" t="s">
        <v>2195</v>
      </c>
      <c r="AH7965" s="74">
        <v>9.07</v>
      </c>
      <c r="AI7965" s="68" t="s">
        <v>2254</v>
      </c>
      <c r="AJ7965" s="67">
        <v>0</v>
      </c>
      <c r="AK7965" s="69">
        <v>-155000</v>
      </c>
    </row>
    <row r="7966" spans="30:37" ht="11.25" x14ac:dyDescent="0.2">
      <c r="AD7966" s="63">
        <v>36881</v>
      </c>
      <c r="AE7966" s="64">
        <v>36892</v>
      </c>
      <c r="AF7966" s="68" t="s">
        <v>2189</v>
      </c>
      <c r="AG7966" s="66" t="s">
        <v>2196</v>
      </c>
      <c r="AH7966" s="74">
        <v>9.6999999999999993</v>
      </c>
      <c r="AI7966" s="68" t="s">
        <v>2254</v>
      </c>
      <c r="AJ7966" s="67">
        <v>0</v>
      </c>
      <c r="AK7966" s="69">
        <v>-155000</v>
      </c>
    </row>
    <row r="7967" spans="30:37" ht="11.25" x14ac:dyDescent="0.2">
      <c r="AD7967" s="63">
        <v>36881</v>
      </c>
      <c r="AE7967" s="64">
        <v>36892</v>
      </c>
      <c r="AF7967" s="68" t="s">
        <v>2189</v>
      </c>
      <c r="AG7967" s="66" t="s">
        <v>2197</v>
      </c>
      <c r="AH7967" s="74">
        <v>9.7899999999999991</v>
      </c>
      <c r="AI7967" s="68" t="s">
        <v>2254</v>
      </c>
      <c r="AJ7967" s="67">
        <v>0</v>
      </c>
      <c r="AK7967" s="69">
        <v>-155000</v>
      </c>
    </row>
    <row r="7968" spans="30:37" ht="11.25" x14ac:dyDescent="0.2">
      <c r="AD7968" s="63">
        <v>36881</v>
      </c>
      <c r="AE7968" s="64">
        <v>36892</v>
      </c>
      <c r="AF7968" s="68" t="s">
        <v>2189</v>
      </c>
      <c r="AG7968" s="66" t="s">
        <v>2198</v>
      </c>
      <c r="AH7968" s="74">
        <v>9.07</v>
      </c>
      <c r="AI7968" s="68" t="s">
        <v>2254</v>
      </c>
      <c r="AJ7968" s="67">
        <v>0</v>
      </c>
      <c r="AK7968" s="69">
        <v>155000</v>
      </c>
    </row>
    <row r="7969" spans="30:37" ht="11.25" x14ac:dyDescent="0.2">
      <c r="AD7969" s="63">
        <v>36881</v>
      </c>
      <c r="AE7969" s="64">
        <v>36892</v>
      </c>
      <c r="AF7969" s="68" t="s">
        <v>2189</v>
      </c>
      <c r="AG7969" s="66" t="s">
        <v>2199</v>
      </c>
      <c r="AH7969" s="74">
        <v>9.09</v>
      </c>
      <c r="AI7969" s="68" t="s">
        <v>2254</v>
      </c>
      <c r="AJ7969" s="67">
        <v>0</v>
      </c>
      <c r="AK7969" s="69">
        <v>155000</v>
      </c>
    </row>
    <row r="7970" spans="30:37" ht="11.25" x14ac:dyDescent="0.2">
      <c r="AD7970" s="63">
        <v>36881</v>
      </c>
      <c r="AE7970" s="64">
        <v>36892</v>
      </c>
      <c r="AF7970" s="68" t="s">
        <v>2189</v>
      </c>
      <c r="AG7970" s="66" t="s">
        <v>2200</v>
      </c>
      <c r="AH7970" s="74">
        <v>9.68</v>
      </c>
      <c r="AI7970" s="68" t="s">
        <v>2254</v>
      </c>
      <c r="AJ7970" s="67">
        <v>0</v>
      </c>
      <c r="AK7970" s="69">
        <v>155000</v>
      </c>
    </row>
    <row r="7971" spans="30:37" ht="11.25" x14ac:dyDescent="0.2">
      <c r="AD7971" s="63">
        <v>36881</v>
      </c>
      <c r="AE7971" s="64">
        <v>36892</v>
      </c>
      <c r="AF7971" s="68" t="s">
        <v>2189</v>
      </c>
      <c r="AG7971" s="66" t="s">
        <v>2201</v>
      </c>
      <c r="AH7971" s="74">
        <v>9.7249999999999996</v>
      </c>
      <c r="AI7971" s="68" t="s">
        <v>2254</v>
      </c>
      <c r="AJ7971" s="67">
        <v>0</v>
      </c>
      <c r="AK7971" s="69">
        <v>232500</v>
      </c>
    </row>
    <row r="7972" spans="30:37" ht="11.25" x14ac:dyDescent="0.2">
      <c r="AD7972" s="63">
        <v>36881</v>
      </c>
      <c r="AE7972" s="64">
        <v>36892</v>
      </c>
      <c r="AF7972" s="68" t="s">
        <v>2189</v>
      </c>
      <c r="AG7972" s="66" t="s">
        <v>2202</v>
      </c>
      <c r="AH7972" s="74">
        <v>9.8249999999999993</v>
      </c>
      <c r="AI7972" s="68" t="s">
        <v>2254</v>
      </c>
      <c r="AJ7972" s="67">
        <v>0</v>
      </c>
      <c r="AK7972" s="69">
        <v>232500</v>
      </c>
    </row>
    <row r="7973" spans="30:37" ht="11.25" x14ac:dyDescent="0.2">
      <c r="AD7973" s="63">
        <v>36881</v>
      </c>
      <c r="AE7973" s="64">
        <v>36892</v>
      </c>
      <c r="AF7973" s="68" t="s">
        <v>2189</v>
      </c>
      <c r="AG7973" s="66" t="s">
        <v>2203</v>
      </c>
      <c r="AH7973" s="74">
        <v>9.74</v>
      </c>
      <c r="AI7973" s="68" t="s">
        <v>2254</v>
      </c>
      <c r="AJ7973" s="67">
        <v>0</v>
      </c>
      <c r="AK7973" s="69">
        <v>310000</v>
      </c>
    </row>
    <row r="7974" spans="30:37" ht="11.25" x14ac:dyDescent="0.2">
      <c r="AD7974" s="63">
        <v>36881</v>
      </c>
      <c r="AE7974" s="64">
        <v>36892</v>
      </c>
      <c r="AF7974" s="68" t="s">
        <v>2189</v>
      </c>
      <c r="AG7974" s="66" t="s">
        <v>2204</v>
      </c>
      <c r="AH7974" s="74">
        <v>9.7750000000000004</v>
      </c>
      <c r="AI7974" s="68" t="s">
        <v>2254</v>
      </c>
      <c r="AJ7974" s="67">
        <v>0</v>
      </c>
      <c r="AK7974" s="69">
        <v>310000</v>
      </c>
    </row>
    <row r="7975" spans="30:37" ht="11.25" x14ac:dyDescent="0.2">
      <c r="AD7975" s="63">
        <v>36881</v>
      </c>
      <c r="AE7975" s="64">
        <v>36892</v>
      </c>
      <c r="AF7975" s="68" t="s">
        <v>2189</v>
      </c>
      <c r="AG7975" s="66" t="s">
        <v>2205</v>
      </c>
      <c r="AH7975" s="74">
        <v>9.7750000000000004</v>
      </c>
      <c r="AI7975" s="68" t="s">
        <v>2254</v>
      </c>
      <c r="AJ7975" s="67">
        <v>0</v>
      </c>
      <c r="AK7975" s="69">
        <v>310000</v>
      </c>
    </row>
    <row r="7976" spans="30:37" ht="11.25" x14ac:dyDescent="0.2">
      <c r="AD7976" s="63">
        <v>36881</v>
      </c>
      <c r="AE7976" s="64">
        <v>36892</v>
      </c>
      <c r="AF7976" s="68" t="s">
        <v>2189</v>
      </c>
      <c r="AG7976" s="66" t="s">
        <v>2206</v>
      </c>
      <c r="AH7976" s="74">
        <v>9.8000000000000007</v>
      </c>
      <c r="AI7976" s="68" t="s">
        <v>2254</v>
      </c>
      <c r="AJ7976" s="67">
        <v>0</v>
      </c>
      <c r="AK7976" s="69">
        <v>310000</v>
      </c>
    </row>
    <row r="7977" spans="30:37" ht="11.25" x14ac:dyDescent="0.2">
      <c r="AD7977" s="63">
        <v>36881</v>
      </c>
      <c r="AE7977" s="64">
        <v>36892</v>
      </c>
      <c r="AF7977" s="68" t="s">
        <v>2189</v>
      </c>
      <c r="AG7977" s="66" t="s">
        <v>2207</v>
      </c>
      <c r="AH7977" s="74">
        <v>9.8000000000000007</v>
      </c>
      <c r="AI7977" s="68" t="s">
        <v>2254</v>
      </c>
      <c r="AJ7977" s="67">
        <v>0</v>
      </c>
      <c r="AK7977" s="69">
        <v>310000</v>
      </c>
    </row>
    <row r="7978" spans="30:37" ht="11.25" x14ac:dyDescent="0.2">
      <c r="AD7978" s="63">
        <v>36881</v>
      </c>
      <c r="AE7978" s="64">
        <v>36892</v>
      </c>
      <c r="AF7978" s="68" t="s">
        <v>2189</v>
      </c>
      <c r="AG7978" s="66" t="s">
        <v>2208</v>
      </c>
      <c r="AH7978" s="74">
        <v>9.8249999999999993</v>
      </c>
      <c r="AI7978" s="68" t="s">
        <v>2254</v>
      </c>
      <c r="AJ7978" s="67">
        <v>0</v>
      </c>
      <c r="AK7978" s="69">
        <v>310000</v>
      </c>
    </row>
    <row r="7979" spans="30:37" ht="11.25" x14ac:dyDescent="0.2">
      <c r="AD7979" s="63">
        <v>36881</v>
      </c>
      <c r="AE7979" s="64">
        <v>36892</v>
      </c>
      <c r="AF7979" s="68" t="s">
        <v>2189</v>
      </c>
      <c r="AG7979" s="66" t="s">
        <v>2209</v>
      </c>
      <c r="AH7979" s="74">
        <v>9.8249999999999993</v>
      </c>
      <c r="AI7979" s="68" t="s">
        <v>2254</v>
      </c>
      <c r="AJ7979" s="67">
        <v>0</v>
      </c>
      <c r="AK7979" s="69">
        <v>310000</v>
      </c>
    </row>
    <row r="7980" spans="30:37" ht="11.25" x14ac:dyDescent="0.2">
      <c r="AD7980" s="63">
        <v>36881</v>
      </c>
      <c r="AE7980" s="64">
        <v>36892</v>
      </c>
      <c r="AF7980" s="68" t="s">
        <v>2189</v>
      </c>
      <c r="AG7980" s="66" t="s">
        <v>2210</v>
      </c>
      <c r="AH7980" s="74">
        <v>9.8249999999999993</v>
      </c>
      <c r="AI7980" s="68" t="s">
        <v>2254</v>
      </c>
      <c r="AJ7980" s="67">
        <v>0</v>
      </c>
      <c r="AK7980" s="69">
        <v>310000</v>
      </c>
    </row>
    <row r="7981" spans="30:37" ht="11.25" x14ac:dyDescent="0.2">
      <c r="AD7981" s="63">
        <v>36881</v>
      </c>
      <c r="AE7981" s="64">
        <v>36892</v>
      </c>
      <c r="AF7981" s="68" t="s">
        <v>2189</v>
      </c>
      <c r="AG7981" s="66" t="s">
        <v>2211</v>
      </c>
      <c r="AH7981" s="74">
        <v>9.85</v>
      </c>
      <c r="AI7981" s="68" t="s">
        <v>2254</v>
      </c>
      <c r="AJ7981" s="67">
        <v>0</v>
      </c>
      <c r="AK7981" s="69">
        <v>310000</v>
      </c>
    </row>
    <row r="7982" spans="30:37" ht="11.25" x14ac:dyDescent="0.2">
      <c r="AD7982" s="63">
        <v>36881</v>
      </c>
      <c r="AE7982" s="64">
        <v>36892</v>
      </c>
      <c r="AF7982" s="68" t="s">
        <v>2189</v>
      </c>
      <c r="AG7982" s="66" t="s">
        <v>2212</v>
      </c>
      <c r="AH7982" s="74">
        <v>9.83</v>
      </c>
      <c r="AI7982" s="68" t="s">
        <v>2254</v>
      </c>
      <c r="AJ7982" s="67">
        <v>0</v>
      </c>
      <c r="AK7982" s="69">
        <v>-14450000</v>
      </c>
    </row>
    <row r="7983" spans="30:37" ht="11.25" x14ac:dyDescent="0.2">
      <c r="AD7983" s="63">
        <v>36881</v>
      </c>
      <c r="AE7983" s="64">
        <v>36892</v>
      </c>
      <c r="AF7983" s="68" t="s">
        <v>2189</v>
      </c>
      <c r="AG7983" s="66" t="s">
        <v>2213</v>
      </c>
      <c r="AH7983" s="74">
        <v>9.83</v>
      </c>
      <c r="AI7983" s="68" t="s">
        <v>2280</v>
      </c>
      <c r="AJ7983" s="67">
        <v>0</v>
      </c>
      <c r="AK7983" s="69">
        <v>14450000</v>
      </c>
    </row>
    <row r="7984" spans="30:37" ht="11.25" x14ac:dyDescent="0.2">
      <c r="AD7984" s="63">
        <v>36887</v>
      </c>
      <c r="AE7984" s="64">
        <v>36892</v>
      </c>
      <c r="AF7984" s="68" t="s">
        <v>2455</v>
      </c>
      <c r="AG7984" s="66" t="s">
        <v>2456</v>
      </c>
      <c r="AH7984" s="74">
        <v>8.9600000000000009</v>
      </c>
      <c r="AI7984" s="68" t="s">
        <v>2254</v>
      </c>
      <c r="AJ7984" s="67">
        <v>0</v>
      </c>
      <c r="AK7984" s="69">
        <v>155000</v>
      </c>
    </row>
    <row r="7985" spans="30:37" ht="11.25" x14ac:dyDescent="0.2">
      <c r="AD7985" s="63">
        <v>36887</v>
      </c>
      <c r="AE7985" s="64">
        <v>36892</v>
      </c>
      <c r="AF7985" s="68" t="s">
        <v>2455</v>
      </c>
      <c r="AG7985" s="66" t="s">
        <v>2457</v>
      </c>
      <c r="AH7985" s="74">
        <v>9.8000000000000007</v>
      </c>
      <c r="AI7985" s="68" t="s">
        <v>2254</v>
      </c>
      <c r="AJ7985" s="67">
        <v>0</v>
      </c>
      <c r="AK7985" s="69">
        <v>155000</v>
      </c>
    </row>
    <row r="7986" spans="30:37" ht="11.25" x14ac:dyDescent="0.2">
      <c r="AD7986" s="63">
        <v>36887</v>
      </c>
      <c r="AE7986" s="64">
        <v>36892</v>
      </c>
      <c r="AF7986" s="68" t="s">
        <v>2455</v>
      </c>
      <c r="AG7986" s="66" t="s">
        <v>2458</v>
      </c>
      <c r="AH7986" s="74">
        <v>9.8249999999999993</v>
      </c>
      <c r="AI7986" s="68" t="s">
        <v>2254</v>
      </c>
      <c r="AJ7986" s="67">
        <v>0</v>
      </c>
      <c r="AK7986" s="69">
        <v>310000</v>
      </c>
    </row>
    <row r="7987" spans="30:37" ht="11.25" x14ac:dyDescent="0.2">
      <c r="AD7987" s="63">
        <v>36887</v>
      </c>
      <c r="AE7987" s="64">
        <v>36892</v>
      </c>
      <c r="AF7987" s="68" t="s">
        <v>2455</v>
      </c>
      <c r="AG7987" s="66" t="s">
        <v>2459</v>
      </c>
      <c r="AH7987" s="74">
        <v>8.99</v>
      </c>
      <c r="AI7987" s="68" t="s">
        <v>2254</v>
      </c>
      <c r="AJ7987" s="67">
        <v>0</v>
      </c>
      <c r="AK7987" s="69">
        <v>155000</v>
      </c>
    </row>
    <row r="7988" spans="30:37" ht="11.25" x14ac:dyDescent="0.2">
      <c r="AD7988" s="63">
        <v>36887</v>
      </c>
      <c r="AE7988" s="64">
        <v>36892</v>
      </c>
      <c r="AF7988" s="68" t="s">
        <v>2455</v>
      </c>
      <c r="AG7988" s="66" t="s">
        <v>2460</v>
      </c>
      <c r="AH7988" s="74">
        <v>9.01</v>
      </c>
      <c r="AI7988" s="68" t="s">
        <v>2254</v>
      </c>
      <c r="AJ7988" s="67">
        <v>0</v>
      </c>
      <c r="AK7988" s="69">
        <v>155000</v>
      </c>
    </row>
    <row r="7989" spans="30:37" ht="11.25" x14ac:dyDescent="0.2">
      <c r="AD7989" s="63">
        <v>36887</v>
      </c>
      <c r="AE7989" s="64">
        <v>36892</v>
      </c>
      <c r="AF7989" s="68" t="s">
        <v>2455</v>
      </c>
      <c r="AG7989" s="66" t="s">
        <v>2461</v>
      </c>
      <c r="AH7989" s="74">
        <v>9.0299999999999994</v>
      </c>
      <c r="AI7989" s="68" t="s">
        <v>2254</v>
      </c>
      <c r="AJ7989" s="67">
        <v>0</v>
      </c>
      <c r="AK7989" s="69">
        <v>155000</v>
      </c>
    </row>
    <row r="7990" spans="30:37" ht="11.25" x14ac:dyDescent="0.2">
      <c r="AD7990" s="63">
        <v>36887</v>
      </c>
      <c r="AE7990" s="64">
        <v>36892</v>
      </c>
      <c r="AF7990" s="68" t="s">
        <v>2455</v>
      </c>
      <c r="AG7990" s="66" t="s">
        <v>2462</v>
      </c>
      <c r="AH7990" s="74">
        <v>9.86</v>
      </c>
      <c r="AI7990" s="68" t="s">
        <v>2254</v>
      </c>
      <c r="AJ7990" s="67">
        <v>0</v>
      </c>
      <c r="AK7990" s="69">
        <v>310000</v>
      </c>
    </row>
    <row r="7991" spans="30:37" ht="11.25" x14ac:dyDescent="0.2">
      <c r="AD7991" s="63">
        <v>36887</v>
      </c>
      <c r="AE7991" s="64">
        <v>36892</v>
      </c>
      <c r="AF7991" s="68" t="s">
        <v>2455</v>
      </c>
      <c r="AG7991" s="66" t="s">
        <v>2463</v>
      </c>
      <c r="AH7991" s="74">
        <v>9.0500000000000007</v>
      </c>
      <c r="AI7991" s="68" t="s">
        <v>2254</v>
      </c>
      <c r="AJ7991" s="67">
        <v>0</v>
      </c>
      <c r="AK7991" s="69">
        <v>155000</v>
      </c>
    </row>
    <row r="7992" spans="30:37" ht="11.25" x14ac:dyDescent="0.2">
      <c r="AD7992" s="63">
        <v>36887</v>
      </c>
      <c r="AE7992" s="64">
        <v>36892</v>
      </c>
      <c r="AF7992" s="68" t="s">
        <v>2455</v>
      </c>
      <c r="AG7992" s="66" t="s">
        <v>2464</v>
      </c>
      <c r="AH7992" s="74">
        <v>9.0399999999999991</v>
      </c>
      <c r="AI7992" s="68" t="s">
        <v>2254</v>
      </c>
      <c r="AJ7992" s="67">
        <v>0</v>
      </c>
      <c r="AK7992" s="69">
        <v>155000</v>
      </c>
    </row>
    <row r="7993" spans="30:37" ht="11.25" x14ac:dyDescent="0.2">
      <c r="AD7993" s="63">
        <v>36887</v>
      </c>
      <c r="AE7993" s="64">
        <v>36892</v>
      </c>
      <c r="AF7993" s="68" t="s">
        <v>2455</v>
      </c>
      <c r="AG7993" s="66" t="s">
        <v>2465</v>
      </c>
      <c r="AH7993" s="74">
        <v>9.86</v>
      </c>
      <c r="AI7993" s="68" t="s">
        <v>2254</v>
      </c>
      <c r="AJ7993" s="67">
        <v>0</v>
      </c>
      <c r="AK7993" s="69">
        <v>310000</v>
      </c>
    </row>
    <row r="7994" spans="30:37" ht="11.25" x14ac:dyDescent="0.2">
      <c r="AD7994" s="63">
        <v>36887</v>
      </c>
      <c r="AE7994" s="64">
        <v>36892</v>
      </c>
      <c r="AF7994" s="68" t="s">
        <v>2455</v>
      </c>
      <c r="AG7994" s="66" t="s">
        <v>2466</v>
      </c>
      <c r="AH7994" s="74">
        <v>9.84</v>
      </c>
      <c r="AI7994" s="68" t="s">
        <v>2254</v>
      </c>
      <c r="AJ7994" s="67">
        <v>0</v>
      </c>
      <c r="AK7994" s="69">
        <v>310000</v>
      </c>
    </row>
    <row r="7995" spans="30:37" ht="11.25" x14ac:dyDescent="0.2">
      <c r="AD7995" s="63">
        <v>36887</v>
      </c>
      <c r="AE7995" s="64">
        <v>36892</v>
      </c>
      <c r="AF7995" s="68" t="s">
        <v>2455</v>
      </c>
      <c r="AG7995" s="66" t="s">
        <v>2467</v>
      </c>
      <c r="AH7995" s="74">
        <v>9.02</v>
      </c>
      <c r="AI7995" s="68" t="s">
        <v>2254</v>
      </c>
      <c r="AJ7995" s="67">
        <v>0</v>
      </c>
      <c r="AK7995" s="69">
        <v>155000</v>
      </c>
    </row>
    <row r="7996" spans="30:37" ht="11.25" x14ac:dyDescent="0.2">
      <c r="AD7996" s="63">
        <v>36887</v>
      </c>
      <c r="AE7996" s="64">
        <v>36892</v>
      </c>
      <c r="AF7996" s="68" t="s">
        <v>2455</v>
      </c>
      <c r="AG7996" s="66" t="s">
        <v>2468</v>
      </c>
      <c r="AH7996" s="74">
        <v>9.84</v>
      </c>
      <c r="AI7996" s="68" t="s">
        <v>2254</v>
      </c>
      <c r="AJ7996" s="67">
        <v>0</v>
      </c>
      <c r="AK7996" s="69">
        <v>310000</v>
      </c>
    </row>
    <row r="7997" spans="30:37" ht="11.25" x14ac:dyDescent="0.2">
      <c r="AD7997" s="63">
        <v>36887</v>
      </c>
      <c r="AE7997" s="64">
        <v>36892</v>
      </c>
      <c r="AF7997" s="68" t="s">
        <v>2455</v>
      </c>
      <c r="AG7997" s="66" t="s">
        <v>2469</v>
      </c>
      <c r="AH7997" s="74">
        <v>9.02</v>
      </c>
      <c r="AI7997" s="68" t="s">
        <v>2254</v>
      </c>
      <c r="AJ7997" s="67">
        <v>0</v>
      </c>
      <c r="AK7997" s="69">
        <v>155000</v>
      </c>
    </row>
    <row r="7998" spans="30:37" ht="11.25" x14ac:dyDescent="0.2">
      <c r="AD7998" s="63">
        <v>36887</v>
      </c>
      <c r="AE7998" s="64">
        <v>36892</v>
      </c>
      <c r="AF7998" s="68" t="s">
        <v>2455</v>
      </c>
      <c r="AG7998" s="66" t="s">
        <v>2470</v>
      </c>
      <c r="AH7998" s="74">
        <v>9.86</v>
      </c>
      <c r="AI7998" s="68" t="s">
        <v>2254</v>
      </c>
      <c r="AJ7998" s="67">
        <v>0</v>
      </c>
      <c r="AK7998" s="69">
        <v>310000</v>
      </c>
    </row>
    <row r="7999" spans="30:37" ht="11.25" x14ac:dyDescent="0.2">
      <c r="AD7999" s="63">
        <v>36887</v>
      </c>
      <c r="AE7999" s="64">
        <v>36892</v>
      </c>
      <c r="AF7999" s="68" t="s">
        <v>2455</v>
      </c>
      <c r="AG7999" s="66" t="s">
        <v>2471</v>
      </c>
      <c r="AH7999" s="74">
        <v>8.8800000000000008</v>
      </c>
      <c r="AI7999" s="68" t="s">
        <v>2254</v>
      </c>
      <c r="AJ7999" s="67">
        <v>0</v>
      </c>
      <c r="AK7999" s="69">
        <v>-155000</v>
      </c>
    </row>
    <row r="8000" spans="30:37" ht="11.25" x14ac:dyDescent="0.2">
      <c r="AD8000" s="63">
        <v>36887</v>
      </c>
      <c r="AE8000" s="64">
        <v>36892</v>
      </c>
      <c r="AF8000" s="68" t="s">
        <v>2455</v>
      </c>
      <c r="AG8000" s="66" t="s">
        <v>2472</v>
      </c>
      <c r="AH8000" s="74">
        <v>8.8699999999999992</v>
      </c>
      <c r="AI8000" s="68" t="s">
        <v>2254</v>
      </c>
      <c r="AJ8000" s="67">
        <v>0</v>
      </c>
      <c r="AK8000" s="69">
        <v>-155000</v>
      </c>
    </row>
    <row r="8001" spans="30:37" ht="11.25" x14ac:dyDescent="0.2">
      <c r="AD8001" s="63">
        <v>36887</v>
      </c>
      <c r="AE8001" s="64">
        <v>36892</v>
      </c>
      <c r="AF8001" s="68" t="s">
        <v>2455</v>
      </c>
      <c r="AG8001" s="66" t="s">
        <v>2473</v>
      </c>
      <c r="AH8001" s="74">
        <v>8.86</v>
      </c>
      <c r="AI8001" s="68" t="s">
        <v>2254</v>
      </c>
      <c r="AJ8001" s="67">
        <v>0</v>
      </c>
      <c r="AK8001" s="69">
        <v>-155000</v>
      </c>
    </row>
    <row r="8002" spans="30:37" ht="11.25" x14ac:dyDescent="0.2">
      <c r="AD8002" s="63">
        <v>36887</v>
      </c>
      <c r="AE8002" s="64">
        <v>36892</v>
      </c>
      <c r="AF8002" s="68" t="s">
        <v>2455</v>
      </c>
      <c r="AG8002" s="66" t="s">
        <v>2474</v>
      </c>
      <c r="AH8002" s="74">
        <v>9.6</v>
      </c>
      <c r="AI8002" s="68" t="s">
        <v>2254</v>
      </c>
      <c r="AJ8002" s="67">
        <v>0</v>
      </c>
      <c r="AK8002" s="69">
        <v>-155000</v>
      </c>
    </row>
    <row r="8003" spans="30:37" ht="11.25" x14ac:dyDescent="0.2">
      <c r="AD8003" s="63">
        <v>36887</v>
      </c>
      <c r="AE8003" s="64">
        <v>36892</v>
      </c>
      <c r="AF8003" s="68" t="s">
        <v>2455</v>
      </c>
      <c r="AG8003" s="66" t="s">
        <v>2475</v>
      </c>
      <c r="AH8003" s="74">
        <v>8.7799999999999994</v>
      </c>
      <c r="AI8003" s="68" t="s">
        <v>2254</v>
      </c>
      <c r="AJ8003" s="67">
        <v>0</v>
      </c>
      <c r="AK8003" s="69">
        <v>-155000</v>
      </c>
    </row>
    <row r="8004" spans="30:37" ht="11.25" x14ac:dyDescent="0.2">
      <c r="AD8004" s="63">
        <v>36887</v>
      </c>
      <c r="AE8004" s="64">
        <v>36892</v>
      </c>
      <c r="AF8004" s="68" t="s">
        <v>2455</v>
      </c>
      <c r="AG8004" s="66" t="s">
        <v>2476</v>
      </c>
      <c r="AH8004" s="74">
        <v>9.9499999999999993</v>
      </c>
      <c r="AI8004" s="68" t="s">
        <v>2254</v>
      </c>
      <c r="AJ8004" s="67">
        <v>0</v>
      </c>
      <c r="AK8004" s="69">
        <v>-155000</v>
      </c>
    </row>
    <row r="8005" spans="30:37" ht="11.25" x14ac:dyDescent="0.2">
      <c r="AD8005" s="63">
        <v>36887</v>
      </c>
      <c r="AE8005" s="64">
        <v>36892</v>
      </c>
      <c r="AF8005" s="68" t="s">
        <v>2455</v>
      </c>
      <c r="AG8005" s="66" t="s">
        <v>2477</v>
      </c>
      <c r="AH8005" s="74">
        <v>9.9250000000000007</v>
      </c>
      <c r="AI8005" s="68" t="s">
        <v>2254</v>
      </c>
      <c r="AJ8005" s="67">
        <v>0</v>
      </c>
      <c r="AK8005" s="69">
        <v>-310000</v>
      </c>
    </row>
    <row r="8006" spans="30:37" ht="11.25" x14ac:dyDescent="0.2">
      <c r="AD8006" s="63">
        <v>36887</v>
      </c>
      <c r="AE8006" s="64">
        <v>36892</v>
      </c>
      <c r="AF8006" s="68" t="s">
        <v>2455</v>
      </c>
      <c r="AG8006" s="66" t="s">
        <v>2478</v>
      </c>
      <c r="AH8006" s="74">
        <v>9.9</v>
      </c>
      <c r="AI8006" s="68" t="s">
        <v>2254</v>
      </c>
      <c r="AJ8006" s="67">
        <v>0</v>
      </c>
      <c r="AK8006" s="69">
        <v>-155000</v>
      </c>
    </row>
    <row r="8007" spans="30:37" ht="11.25" x14ac:dyDescent="0.2">
      <c r="AD8007" s="63">
        <v>36887</v>
      </c>
      <c r="AE8007" s="64">
        <v>36892</v>
      </c>
      <c r="AF8007" s="68" t="s">
        <v>2455</v>
      </c>
      <c r="AG8007" s="66" t="s">
        <v>2479</v>
      </c>
      <c r="AH8007" s="74">
        <v>9.75</v>
      </c>
      <c r="AI8007" s="68" t="s">
        <v>2254</v>
      </c>
      <c r="AJ8007" s="67">
        <v>0</v>
      </c>
      <c r="AK8007" s="69">
        <v>-310000</v>
      </c>
    </row>
    <row r="8008" spans="30:37" ht="11.25" x14ac:dyDescent="0.2">
      <c r="AD8008" s="63">
        <v>36887</v>
      </c>
      <c r="AE8008" s="64">
        <v>36892</v>
      </c>
      <c r="AF8008" s="68" t="s">
        <v>2455</v>
      </c>
      <c r="AG8008" s="66" t="s">
        <v>2480</v>
      </c>
      <c r="AH8008" s="74">
        <v>9.7249999999999996</v>
      </c>
      <c r="AI8008" s="68" t="s">
        <v>2254</v>
      </c>
      <c r="AJ8008" s="67">
        <v>0</v>
      </c>
      <c r="AK8008" s="69">
        <v>-310000</v>
      </c>
    </row>
    <row r="8009" spans="30:37" ht="11.25" x14ac:dyDescent="0.2">
      <c r="AD8009" s="63">
        <v>36887</v>
      </c>
      <c r="AE8009" s="64">
        <v>36892</v>
      </c>
      <c r="AF8009" s="68" t="s">
        <v>2455</v>
      </c>
      <c r="AG8009" s="66" t="s">
        <v>2481</v>
      </c>
      <c r="AH8009" s="74">
        <v>9.7249999999999996</v>
      </c>
      <c r="AI8009" s="68" t="s">
        <v>2254</v>
      </c>
      <c r="AJ8009" s="67">
        <v>0</v>
      </c>
      <c r="AK8009" s="69">
        <v>-77500</v>
      </c>
    </row>
    <row r="8010" spans="30:37" ht="11.25" x14ac:dyDescent="0.2">
      <c r="AD8010" s="63">
        <v>36887</v>
      </c>
      <c r="AE8010" s="64">
        <v>36892</v>
      </c>
      <c r="AF8010" s="68" t="s">
        <v>2455</v>
      </c>
      <c r="AG8010" s="66" t="s">
        <v>2482</v>
      </c>
      <c r="AH8010" s="74">
        <v>9.6</v>
      </c>
      <c r="AI8010" s="68" t="s">
        <v>2254</v>
      </c>
      <c r="AJ8010" s="67">
        <v>0</v>
      </c>
      <c r="AK8010" s="69">
        <v>-310000</v>
      </c>
    </row>
    <row r="8011" spans="30:37" ht="11.25" x14ac:dyDescent="0.2">
      <c r="AD8011" s="63">
        <v>36887</v>
      </c>
      <c r="AE8011" s="64">
        <v>36892</v>
      </c>
      <c r="AF8011" s="68" t="s">
        <v>2455</v>
      </c>
      <c r="AG8011" s="66" t="s">
        <v>2483</v>
      </c>
      <c r="AH8011" s="74">
        <v>9.5500000000000007</v>
      </c>
      <c r="AI8011" s="68" t="s">
        <v>2254</v>
      </c>
      <c r="AJ8011" s="67">
        <v>0</v>
      </c>
      <c r="AK8011" s="69">
        <v>-155000</v>
      </c>
    </row>
    <row r="8012" spans="30:37" ht="11.25" x14ac:dyDescent="0.2">
      <c r="AD8012" s="63">
        <v>36887</v>
      </c>
      <c r="AE8012" s="64">
        <v>36892</v>
      </c>
      <c r="AF8012" s="68" t="s">
        <v>2455</v>
      </c>
      <c r="AG8012" s="66" t="s">
        <v>2484</v>
      </c>
      <c r="AH8012" s="74">
        <v>9.5250000000000004</v>
      </c>
      <c r="AI8012" s="68" t="s">
        <v>2254</v>
      </c>
      <c r="AJ8012" s="67">
        <v>0</v>
      </c>
      <c r="AK8012" s="69">
        <v>-310000</v>
      </c>
    </row>
    <row r="8013" spans="30:37" ht="11.25" x14ac:dyDescent="0.2">
      <c r="AD8013" s="63">
        <v>36887</v>
      </c>
      <c r="AE8013" s="64">
        <v>36892</v>
      </c>
      <c r="AF8013" s="68" t="s">
        <v>2455</v>
      </c>
      <c r="AG8013" s="66" t="s">
        <v>2485</v>
      </c>
      <c r="AH8013" s="74">
        <v>9.5</v>
      </c>
      <c r="AI8013" s="68" t="s">
        <v>2254</v>
      </c>
      <c r="AJ8013" s="67">
        <v>0</v>
      </c>
      <c r="AK8013" s="69">
        <v>-232500</v>
      </c>
    </row>
    <row r="8014" spans="30:37" ht="11.25" x14ac:dyDescent="0.2">
      <c r="AD8014" s="63">
        <v>36887</v>
      </c>
      <c r="AE8014" s="64">
        <v>36892</v>
      </c>
      <c r="AF8014" s="68" t="s">
        <v>2455</v>
      </c>
      <c r="AG8014" s="66" t="s">
        <v>2486</v>
      </c>
      <c r="AH8014" s="74">
        <v>9.5500000000000007</v>
      </c>
      <c r="AI8014" s="68" t="s">
        <v>2254</v>
      </c>
      <c r="AJ8014" s="67">
        <v>0</v>
      </c>
      <c r="AK8014" s="69">
        <v>-232500</v>
      </c>
    </row>
    <row r="8015" spans="30:37" ht="11.25" x14ac:dyDescent="0.2">
      <c r="AD8015" s="63">
        <v>36887</v>
      </c>
      <c r="AE8015" s="64">
        <v>36892</v>
      </c>
      <c r="AF8015" s="68" t="s">
        <v>2455</v>
      </c>
      <c r="AG8015" s="66" t="s">
        <v>2487</v>
      </c>
      <c r="AH8015" s="74">
        <v>9.6</v>
      </c>
      <c r="AI8015" s="68" t="s">
        <v>2254</v>
      </c>
      <c r="AJ8015" s="67">
        <v>0</v>
      </c>
      <c r="AK8015" s="69">
        <v>-155000</v>
      </c>
    </row>
    <row r="8016" spans="30:37" ht="11.25" x14ac:dyDescent="0.2">
      <c r="AD8016" s="63">
        <v>36887</v>
      </c>
      <c r="AE8016" s="64">
        <v>36892</v>
      </c>
      <c r="AF8016" s="68" t="s">
        <v>2455</v>
      </c>
      <c r="AG8016" s="66" t="s">
        <v>2488</v>
      </c>
      <c r="AH8016" s="74">
        <v>9.625</v>
      </c>
      <c r="AI8016" s="68" t="s">
        <v>2254</v>
      </c>
      <c r="AJ8016" s="67">
        <v>0</v>
      </c>
      <c r="AK8016" s="69">
        <v>-310000</v>
      </c>
    </row>
    <row r="8017" spans="30:37" ht="11.25" x14ac:dyDescent="0.2">
      <c r="AD8017" s="63">
        <v>36887</v>
      </c>
      <c r="AE8017" s="64">
        <v>36892</v>
      </c>
      <c r="AF8017" s="68" t="s">
        <v>2455</v>
      </c>
      <c r="AG8017" s="66" t="s">
        <v>2489</v>
      </c>
      <c r="AH8017" s="74">
        <v>9.6</v>
      </c>
      <c r="AI8017" s="68" t="s">
        <v>2254</v>
      </c>
      <c r="AJ8017" s="67">
        <v>0</v>
      </c>
      <c r="AK8017" s="69">
        <v>-232500</v>
      </c>
    </row>
    <row r="8018" spans="30:37" ht="11.25" x14ac:dyDescent="0.2">
      <c r="AD8018" s="63">
        <v>36887</v>
      </c>
      <c r="AE8018" s="64">
        <v>36892</v>
      </c>
      <c r="AF8018" s="68" t="s">
        <v>2455</v>
      </c>
      <c r="AG8018" s="66" t="s">
        <v>2490</v>
      </c>
      <c r="AH8018" s="74">
        <v>9.64</v>
      </c>
      <c r="AI8018" s="68" t="s">
        <v>2254</v>
      </c>
      <c r="AJ8018" s="67">
        <v>0</v>
      </c>
      <c r="AK8018" s="69">
        <v>-310000</v>
      </c>
    </row>
    <row r="8019" spans="30:37" ht="11.25" x14ac:dyDescent="0.2">
      <c r="AD8019" s="63">
        <v>36887</v>
      </c>
      <c r="AE8019" s="64">
        <v>36892</v>
      </c>
      <c r="AF8019" s="68" t="s">
        <v>2455</v>
      </c>
      <c r="AG8019" s="66" t="s">
        <v>2491</v>
      </c>
      <c r="AH8019" s="74">
        <v>9.6</v>
      </c>
      <c r="AI8019" s="68" t="s">
        <v>2254</v>
      </c>
      <c r="AJ8019" s="67">
        <v>0</v>
      </c>
      <c r="AK8019" s="69">
        <v>-310000</v>
      </c>
    </row>
    <row r="8020" spans="30:37" ht="11.25" x14ac:dyDescent="0.2">
      <c r="AD8020" s="63">
        <v>36887</v>
      </c>
      <c r="AE8020" s="64">
        <v>36892</v>
      </c>
      <c r="AF8020" s="68" t="s">
        <v>2455</v>
      </c>
      <c r="AG8020" s="66" t="s">
        <v>2492</v>
      </c>
      <c r="AH8020" s="74">
        <v>9.6</v>
      </c>
      <c r="AI8020" s="68" t="s">
        <v>2254</v>
      </c>
      <c r="AJ8020" s="67">
        <v>0</v>
      </c>
      <c r="AK8020" s="69">
        <v>-155000</v>
      </c>
    </row>
    <row r="8021" spans="30:37" ht="11.25" x14ac:dyDescent="0.2">
      <c r="AD8021" s="63">
        <v>36887</v>
      </c>
      <c r="AE8021" s="64">
        <v>36892</v>
      </c>
      <c r="AF8021" s="68" t="s">
        <v>2455</v>
      </c>
      <c r="AG8021" s="66" t="s">
        <v>2493</v>
      </c>
      <c r="AH8021" s="74">
        <v>9.6199999999999992</v>
      </c>
      <c r="AI8021" s="68" t="s">
        <v>2254</v>
      </c>
      <c r="AJ8021" s="67">
        <v>0</v>
      </c>
      <c r="AK8021" s="69">
        <v>-310000</v>
      </c>
    </row>
    <row r="8022" spans="30:37" ht="11.25" x14ac:dyDescent="0.2">
      <c r="AD8022" s="63">
        <v>36887</v>
      </c>
      <c r="AE8022" s="64">
        <v>36892</v>
      </c>
      <c r="AF8022" s="68" t="s">
        <v>2455</v>
      </c>
      <c r="AG8022" s="66" t="s">
        <v>2494</v>
      </c>
      <c r="AH8022" s="74">
        <v>9.6</v>
      </c>
      <c r="AI8022" s="68" t="s">
        <v>2254</v>
      </c>
      <c r="AJ8022" s="67">
        <v>0</v>
      </c>
      <c r="AK8022" s="69">
        <v>-232500</v>
      </c>
    </row>
    <row r="8023" spans="30:37" ht="11.25" x14ac:dyDescent="0.2">
      <c r="AD8023" s="63">
        <v>36887</v>
      </c>
      <c r="AE8023" s="64">
        <v>36892</v>
      </c>
      <c r="AF8023" s="68" t="s">
        <v>2455</v>
      </c>
      <c r="AG8023" s="66" t="s">
        <v>2495</v>
      </c>
      <c r="AH8023" s="74">
        <v>9.6199999999999992</v>
      </c>
      <c r="AI8023" s="68" t="s">
        <v>2254</v>
      </c>
      <c r="AJ8023" s="67">
        <v>0</v>
      </c>
      <c r="AK8023" s="69">
        <v>-155000</v>
      </c>
    </row>
    <row r="8024" spans="30:37" ht="11.25" x14ac:dyDescent="0.2">
      <c r="AD8024" s="63">
        <v>36887</v>
      </c>
      <c r="AE8024" s="64">
        <v>36892</v>
      </c>
      <c r="AF8024" s="68" t="s">
        <v>2455</v>
      </c>
      <c r="AG8024" s="66" t="s">
        <v>2496</v>
      </c>
      <c r="AH8024" s="74">
        <v>9.6199999999999992</v>
      </c>
      <c r="AI8024" s="68" t="s">
        <v>2254</v>
      </c>
      <c r="AJ8024" s="67">
        <v>0</v>
      </c>
      <c r="AK8024" s="69">
        <v>-232500</v>
      </c>
    </row>
    <row r="8025" spans="30:37" ht="11.25" x14ac:dyDescent="0.2">
      <c r="AD8025" s="63">
        <v>36887</v>
      </c>
      <c r="AE8025" s="64">
        <v>36892</v>
      </c>
      <c r="AF8025" s="68" t="s">
        <v>2455</v>
      </c>
      <c r="AG8025" s="66" t="s">
        <v>2497</v>
      </c>
      <c r="AH8025" s="74">
        <v>9.65</v>
      </c>
      <c r="AI8025" s="68" t="s">
        <v>2254</v>
      </c>
      <c r="AJ8025" s="67">
        <v>0</v>
      </c>
      <c r="AK8025" s="69">
        <v>-155000</v>
      </c>
    </row>
    <row r="8026" spans="30:37" ht="11.25" x14ac:dyDescent="0.2">
      <c r="AD8026" s="63">
        <v>36887</v>
      </c>
      <c r="AE8026" s="64">
        <v>36892</v>
      </c>
      <c r="AF8026" s="68" t="s">
        <v>2455</v>
      </c>
      <c r="AG8026" s="66" t="s">
        <v>2498</v>
      </c>
      <c r="AH8026" s="74">
        <v>9.64</v>
      </c>
      <c r="AI8026" s="68" t="s">
        <v>2254</v>
      </c>
      <c r="AJ8026" s="67">
        <v>0</v>
      </c>
      <c r="AK8026" s="69">
        <v>-310000</v>
      </c>
    </row>
    <row r="8027" spans="30:37" ht="11.25" x14ac:dyDescent="0.2">
      <c r="AD8027" s="63">
        <v>36887</v>
      </c>
      <c r="AE8027" s="64">
        <v>36892</v>
      </c>
      <c r="AF8027" s="68" t="s">
        <v>2455</v>
      </c>
      <c r="AG8027" s="66" t="s">
        <v>2499</v>
      </c>
      <c r="AH8027" s="74">
        <v>9.64</v>
      </c>
      <c r="AI8027" s="68" t="s">
        <v>2254</v>
      </c>
      <c r="AJ8027" s="67">
        <v>0</v>
      </c>
      <c r="AK8027" s="69">
        <v>-310000</v>
      </c>
    </row>
    <row r="8028" spans="30:37" ht="11.25" x14ac:dyDescent="0.2">
      <c r="AD8028" s="63">
        <v>36887</v>
      </c>
      <c r="AE8028" s="64">
        <v>36892</v>
      </c>
      <c r="AF8028" s="68" t="s">
        <v>2455</v>
      </c>
      <c r="AG8028" s="66" t="s">
        <v>2500</v>
      </c>
      <c r="AH8028" s="74">
        <v>9.64</v>
      </c>
      <c r="AI8028" s="68" t="s">
        <v>2254</v>
      </c>
      <c r="AJ8028" s="67">
        <v>0</v>
      </c>
      <c r="AK8028" s="69">
        <v>-232500</v>
      </c>
    </row>
    <row r="8029" spans="30:37" ht="11.25" x14ac:dyDescent="0.2">
      <c r="AD8029" s="63">
        <v>36887</v>
      </c>
      <c r="AE8029" s="64">
        <v>36892</v>
      </c>
      <c r="AF8029" s="68" t="s">
        <v>2455</v>
      </c>
      <c r="AG8029" s="66" t="s">
        <v>2501</v>
      </c>
      <c r="AH8029" s="74">
        <v>9.6999999999999993</v>
      </c>
      <c r="AI8029" s="68" t="s">
        <v>2254</v>
      </c>
      <c r="AJ8029" s="67">
        <v>0</v>
      </c>
      <c r="AK8029" s="69">
        <v>-465000</v>
      </c>
    </row>
    <row r="8030" spans="30:37" ht="11.25" x14ac:dyDescent="0.2">
      <c r="AD8030" s="63">
        <v>36887</v>
      </c>
      <c r="AE8030" s="64">
        <v>36892</v>
      </c>
      <c r="AF8030" s="68" t="s">
        <v>2455</v>
      </c>
      <c r="AG8030" s="66" t="s">
        <v>2502</v>
      </c>
      <c r="AH8030" s="74">
        <v>9.7249999999999996</v>
      </c>
      <c r="AI8030" s="68" t="s">
        <v>2254</v>
      </c>
      <c r="AJ8030" s="67">
        <v>0</v>
      </c>
      <c r="AK8030" s="69">
        <v>-465000</v>
      </c>
    </row>
    <row r="8031" spans="30:37" ht="11.25" x14ac:dyDescent="0.2">
      <c r="AD8031" s="63">
        <v>36887</v>
      </c>
      <c r="AE8031" s="64">
        <v>36892</v>
      </c>
      <c r="AF8031" s="68" t="s">
        <v>2455</v>
      </c>
      <c r="AG8031" s="66" t="s">
        <v>2503</v>
      </c>
      <c r="AH8031" s="74">
        <v>9.75</v>
      </c>
      <c r="AI8031" s="68" t="s">
        <v>2254</v>
      </c>
      <c r="AJ8031" s="67">
        <v>0</v>
      </c>
      <c r="AK8031" s="69">
        <v>-465000</v>
      </c>
    </row>
    <row r="8032" spans="30:37" ht="11.25" x14ac:dyDescent="0.2">
      <c r="AD8032" s="63">
        <v>36887</v>
      </c>
      <c r="AE8032" s="64">
        <v>36892</v>
      </c>
      <c r="AF8032" s="68" t="s">
        <v>2455</v>
      </c>
      <c r="AG8032" s="66" t="s">
        <v>2504</v>
      </c>
      <c r="AH8032" s="74">
        <v>9.74</v>
      </c>
      <c r="AI8032" s="68" t="s">
        <v>2254</v>
      </c>
      <c r="AJ8032" s="67">
        <v>0</v>
      </c>
      <c r="AK8032" s="69">
        <v>-310000</v>
      </c>
    </row>
    <row r="8033" spans="30:37" ht="11.25" x14ac:dyDescent="0.2">
      <c r="AD8033" s="63">
        <v>36887</v>
      </c>
      <c r="AE8033" s="64">
        <v>36892</v>
      </c>
      <c r="AF8033" s="68" t="s">
        <v>2455</v>
      </c>
      <c r="AG8033" s="66" t="s">
        <v>2505</v>
      </c>
      <c r="AH8033" s="74">
        <v>9.7799999999999994</v>
      </c>
      <c r="AI8033" s="68" t="s">
        <v>2254</v>
      </c>
      <c r="AJ8033" s="67">
        <v>0</v>
      </c>
      <c r="AK8033" s="69">
        <v>-310000</v>
      </c>
    </row>
    <row r="8034" spans="30:37" ht="11.25" x14ac:dyDescent="0.2">
      <c r="AD8034" s="63">
        <v>36887</v>
      </c>
      <c r="AE8034" s="64">
        <v>36892</v>
      </c>
      <c r="AF8034" s="68" t="s">
        <v>2455</v>
      </c>
      <c r="AG8034" s="66" t="s">
        <v>2506</v>
      </c>
      <c r="AH8034" s="74">
        <v>9.7799999999999994</v>
      </c>
      <c r="AI8034" s="68" t="s">
        <v>2254</v>
      </c>
      <c r="AJ8034" s="67">
        <v>0</v>
      </c>
      <c r="AK8034" s="69">
        <v>-310000</v>
      </c>
    </row>
    <row r="8035" spans="30:37" ht="11.25" x14ac:dyDescent="0.2">
      <c r="AD8035" s="63">
        <v>36887</v>
      </c>
      <c r="AE8035" s="64">
        <v>36892</v>
      </c>
      <c r="AF8035" s="68" t="s">
        <v>2455</v>
      </c>
      <c r="AG8035" s="66" t="s">
        <v>2507</v>
      </c>
      <c r="AH8035" s="74">
        <v>9.8000000000000007</v>
      </c>
      <c r="AI8035" s="68" t="s">
        <v>2254</v>
      </c>
      <c r="AJ8035" s="67">
        <v>0</v>
      </c>
      <c r="AK8035" s="69">
        <v>-232500</v>
      </c>
    </row>
    <row r="8036" spans="30:37" ht="11.25" x14ac:dyDescent="0.2">
      <c r="AD8036" s="63">
        <v>36887</v>
      </c>
      <c r="AE8036" s="64">
        <v>36892</v>
      </c>
      <c r="AF8036" s="68" t="s">
        <v>2455</v>
      </c>
      <c r="AG8036" s="66" t="s">
        <v>2508</v>
      </c>
      <c r="AH8036" s="74">
        <v>9.5299999999999994</v>
      </c>
      <c r="AI8036" s="68" t="s">
        <v>2254</v>
      </c>
      <c r="AJ8036" s="67">
        <v>0</v>
      </c>
      <c r="AK8036" s="69">
        <v>-2000000</v>
      </c>
    </row>
    <row r="8037" spans="30:37" ht="11.25" x14ac:dyDescent="0.2">
      <c r="AD8037" s="63">
        <v>36887</v>
      </c>
      <c r="AE8037" s="64">
        <v>36892</v>
      </c>
      <c r="AF8037" s="68" t="s">
        <v>2455</v>
      </c>
      <c r="AG8037" s="66" t="s">
        <v>2509</v>
      </c>
      <c r="AH8037" s="74">
        <v>9.7200000000000006</v>
      </c>
      <c r="AI8037" s="68" t="s">
        <v>2254</v>
      </c>
      <c r="AJ8037" s="67">
        <v>0</v>
      </c>
      <c r="AK8037" s="69">
        <v>1000000</v>
      </c>
    </row>
    <row r="8038" spans="30:37" ht="11.25" x14ac:dyDescent="0.2">
      <c r="AK8038" s="69">
        <f>SUM(AK7355:AK8037)</f>
        <v>-16519197</v>
      </c>
    </row>
    <row r="8040" spans="30:37" ht="11.25" x14ac:dyDescent="0.2">
      <c r="AD8040" s="63">
        <v>35495</v>
      </c>
      <c r="AE8040" s="64">
        <v>36923</v>
      </c>
      <c r="AF8040" s="68" t="s">
        <v>4547</v>
      </c>
      <c r="AG8040" s="66" t="s">
        <v>4548</v>
      </c>
      <c r="AH8040" s="67">
        <v>2.1819000000000002</v>
      </c>
      <c r="AI8040" s="68" t="s">
        <v>2280</v>
      </c>
      <c r="AJ8040" s="67">
        <v>0</v>
      </c>
      <c r="AK8040" s="69">
        <v>100000</v>
      </c>
    </row>
    <row r="8041" spans="30:37" ht="11.25" x14ac:dyDescent="0.2">
      <c r="AD8041" s="63">
        <v>35747</v>
      </c>
      <c r="AE8041" s="64">
        <v>36923</v>
      </c>
      <c r="AF8041" s="68" t="s">
        <v>5332</v>
      </c>
      <c r="AG8041" s="66" t="s">
        <v>5333</v>
      </c>
      <c r="AH8041" s="67">
        <v>2.2160000000000002</v>
      </c>
      <c r="AI8041" s="68" t="s">
        <v>2280</v>
      </c>
      <c r="AJ8041" s="67">
        <v>0</v>
      </c>
      <c r="AK8041" s="69">
        <v>-100000</v>
      </c>
    </row>
    <row r="8042" spans="30:37" ht="11.25" x14ac:dyDescent="0.2">
      <c r="AD8042" s="63">
        <v>36053</v>
      </c>
      <c r="AE8042" s="64">
        <v>36923</v>
      </c>
      <c r="AF8042" s="68" t="s">
        <v>4992</v>
      </c>
      <c r="AG8042" s="66"/>
      <c r="AH8042" s="67">
        <v>2.3929999999999998</v>
      </c>
      <c r="AI8042" s="68" t="s">
        <v>2280</v>
      </c>
      <c r="AJ8042" s="67">
        <v>0</v>
      </c>
      <c r="AK8042" s="69">
        <v>1000000</v>
      </c>
    </row>
    <row r="8043" spans="30:37" ht="11.25" x14ac:dyDescent="0.2">
      <c r="AD8043" s="63">
        <v>36221</v>
      </c>
      <c r="AE8043" s="64">
        <v>36923</v>
      </c>
      <c r="AF8043" s="68" t="s">
        <v>5431</v>
      </c>
      <c r="AG8043" s="66" t="s">
        <v>5432</v>
      </c>
      <c r="AH8043" s="67">
        <v>2.387</v>
      </c>
      <c r="AI8043" s="68" t="s">
        <v>2280</v>
      </c>
      <c r="AJ8043" s="67">
        <v>0</v>
      </c>
      <c r="AK8043" s="69">
        <v>-840000</v>
      </c>
    </row>
    <row r="8044" spans="30:37" ht="11.25" x14ac:dyDescent="0.2">
      <c r="AD8044" s="63">
        <v>36334</v>
      </c>
      <c r="AE8044" s="64">
        <v>36923</v>
      </c>
      <c r="AF8044" s="68" t="s">
        <v>5633</v>
      </c>
      <c r="AG8044" s="66" t="s">
        <v>40</v>
      </c>
      <c r="AH8044" s="67">
        <v>2.5750000000000002</v>
      </c>
      <c r="AI8044" s="68" t="s">
        <v>2254</v>
      </c>
      <c r="AJ8044" s="67">
        <v>0</v>
      </c>
      <c r="AK8044" s="69">
        <v>-4660000</v>
      </c>
    </row>
    <row r="8045" spans="30:37" ht="11.25" x14ac:dyDescent="0.2">
      <c r="AD8045" s="63">
        <v>36480</v>
      </c>
      <c r="AE8045" s="64">
        <v>36923</v>
      </c>
      <c r="AF8045" s="68" t="s">
        <v>379</v>
      </c>
      <c r="AG8045" s="66" t="s">
        <v>380</v>
      </c>
      <c r="AH8045" s="67">
        <v>2.72</v>
      </c>
      <c r="AI8045" s="68" t="s">
        <v>2254</v>
      </c>
      <c r="AJ8045" s="67">
        <v>0</v>
      </c>
      <c r="AK8045" s="69">
        <v>500000</v>
      </c>
    </row>
    <row r="8046" spans="30:37" ht="11.25" x14ac:dyDescent="0.2">
      <c r="AD8046" s="63">
        <v>36501</v>
      </c>
      <c r="AE8046" s="64">
        <v>36923</v>
      </c>
      <c r="AF8046" s="68" t="s">
        <v>408</v>
      </c>
      <c r="AG8046" s="66"/>
      <c r="AH8046" s="67">
        <v>2.6139999999999999</v>
      </c>
      <c r="AI8046" s="68" t="s">
        <v>2254</v>
      </c>
      <c r="AJ8046" s="67">
        <v>0</v>
      </c>
      <c r="AK8046" s="69">
        <v>17000</v>
      </c>
    </row>
    <row r="8047" spans="30:37" ht="11.25" x14ac:dyDescent="0.2">
      <c r="AD8047" s="63">
        <v>36553</v>
      </c>
      <c r="AE8047" s="64">
        <v>36923</v>
      </c>
      <c r="AF8047" s="68" t="s">
        <v>516</v>
      </c>
      <c r="AG8047" s="66" t="s">
        <v>517</v>
      </c>
      <c r="AH8047" s="67">
        <v>2.6850000000000001</v>
      </c>
      <c r="AI8047" s="68" t="s">
        <v>2254</v>
      </c>
      <c r="AJ8047" s="67">
        <v>0</v>
      </c>
      <c r="AK8047" s="69">
        <v>1000000</v>
      </c>
    </row>
    <row r="8048" spans="30:37" ht="11.25" x14ac:dyDescent="0.2">
      <c r="AD8048" s="63">
        <v>36557</v>
      </c>
      <c r="AE8048" s="64">
        <v>36923</v>
      </c>
      <c r="AF8048" s="68" t="s">
        <v>521</v>
      </c>
      <c r="AG8048" s="66" t="s">
        <v>523</v>
      </c>
      <c r="AH8048" s="67">
        <v>2.71</v>
      </c>
      <c r="AI8048" s="68" t="s">
        <v>2254</v>
      </c>
      <c r="AJ8048" s="67">
        <v>0</v>
      </c>
      <c r="AK8048" s="69">
        <v>1000000</v>
      </c>
    </row>
    <row r="8049" spans="30:37" ht="11.25" x14ac:dyDescent="0.2">
      <c r="AD8049" s="63">
        <v>36557</v>
      </c>
      <c r="AE8049" s="64">
        <v>36923</v>
      </c>
      <c r="AF8049" s="68" t="s">
        <v>521</v>
      </c>
      <c r="AG8049" s="66" t="s">
        <v>523</v>
      </c>
      <c r="AH8049" s="67">
        <v>2.7149999999999999</v>
      </c>
      <c r="AI8049" s="68" t="s">
        <v>2254</v>
      </c>
      <c r="AJ8049" s="67">
        <v>0</v>
      </c>
      <c r="AK8049" s="69">
        <v>1000000</v>
      </c>
    </row>
    <row r="8050" spans="30:37" ht="11.25" x14ac:dyDescent="0.2">
      <c r="AD8050" s="63">
        <v>36557</v>
      </c>
      <c r="AE8050" s="64">
        <v>36923</v>
      </c>
      <c r="AF8050" s="68" t="s">
        <v>521</v>
      </c>
      <c r="AG8050" s="66" t="s">
        <v>524</v>
      </c>
      <c r="AH8050" s="67">
        <v>2.68</v>
      </c>
      <c r="AI8050" s="68" t="s">
        <v>2254</v>
      </c>
      <c r="AJ8050" s="67">
        <v>0</v>
      </c>
      <c r="AK8050" s="69">
        <v>-280000</v>
      </c>
    </row>
    <row r="8051" spans="30:37" ht="11.25" x14ac:dyDescent="0.2">
      <c r="AD8051" s="63">
        <v>36574</v>
      </c>
      <c r="AE8051" s="64">
        <v>36923</v>
      </c>
      <c r="AF8051" s="68" t="s">
        <v>556</v>
      </c>
      <c r="AG8051" s="66"/>
      <c r="AH8051" s="67">
        <v>2.8530000000000002</v>
      </c>
      <c r="AI8051" s="68" t="s">
        <v>2254</v>
      </c>
      <c r="AJ8051" s="67">
        <v>0</v>
      </c>
      <c r="AK8051" s="69">
        <v>-1700000</v>
      </c>
    </row>
    <row r="8052" spans="30:37" ht="11.25" x14ac:dyDescent="0.2">
      <c r="AD8052" s="63">
        <v>36585</v>
      </c>
      <c r="AE8052" s="64">
        <v>36923</v>
      </c>
      <c r="AF8052" s="68" t="s">
        <v>657</v>
      </c>
      <c r="AG8052" s="66" t="s">
        <v>670</v>
      </c>
      <c r="AH8052" s="67">
        <v>2.915</v>
      </c>
      <c r="AI8052" s="68" t="s">
        <v>2254</v>
      </c>
      <c r="AJ8052" s="67">
        <v>0</v>
      </c>
      <c r="AK8052" s="69">
        <v>-3000000</v>
      </c>
    </row>
    <row r="8053" spans="30:37" ht="11.25" x14ac:dyDescent="0.2">
      <c r="AD8053" s="63">
        <v>36613</v>
      </c>
      <c r="AE8053" s="64">
        <v>36923</v>
      </c>
      <c r="AF8053" s="68" t="s">
        <v>778</v>
      </c>
      <c r="AG8053" s="66" t="s">
        <v>786</v>
      </c>
      <c r="AH8053" s="67">
        <v>3.05</v>
      </c>
      <c r="AI8053" s="68" t="s">
        <v>2254</v>
      </c>
      <c r="AJ8053" s="67">
        <v>0</v>
      </c>
      <c r="AK8053" s="69">
        <v>-466666</v>
      </c>
    </row>
    <row r="8054" spans="30:37" ht="11.25" x14ac:dyDescent="0.2">
      <c r="AD8054" s="63">
        <v>36614</v>
      </c>
      <c r="AE8054" s="64">
        <v>36923</v>
      </c>
      <c r="AF8054" s="68" t="s">
        <v>776</v>
      </c>
      <c r="AG8054" s="66" t="s">
        <v>777</v>
      </c>
      <c r="AH8054" s="67">
        <v>3.0350000000000001</v>
      </c>
      <c r="AI8054" s="68" t="s">
        <v>2254</v>
      </c>
      <c r="AJ8054" s="67">
        <v>0</v>
      </c>
      <c r="AK8054" s="69">
        <v>500000</v>
      </c>
    </row>
    <row r="8055" spans="30:37" ht="11.25" x14ac:dyDescent="0.2">
      <c r="AD8055" s="63">
        <v>36649</v>
      </c>
      <c r="AE8055" s="64">
        <v>36923</v>
      </c>
      <c r="AF8055" s="68" t="s">
        <v>886</v>
      </c>
      <c r="AG8055" s="66" t="s">
        <v>894</v>
      </c>
      <c r="AH8055" s="67">
        <v>3.3325</v>
      </c>
      <c r="AI8055" s="68" t="s">
        <v>2254</v>
      </c>
      <c r="AJ8055" s="67">
        <v>0</v>
      </c>
      <c r="AK8055" s="69">
        <v>-140000</v>
      </c>
    </row>
    <row r="8056" spans="30:37" ht="11.25" x14ac:dyDescent="0.2">
      <c r="AD8056" s="63">
        <v>36658</v>
      </c>
      <c r="AE8056" s="64">
        <v>36923</v>
      </c>
      <c r="AF8056" s="68" t="s">
        <v>1061</v>
      </c>
      <c r="AG8056" s="66" t="s">
        <v>1062</v>
      </c>
      <c r="AH8056" s="67">
        <v>3.4849999999999999</v>
      </c>
      <c r="AI8056" s="68" t="s">
        <v>2254</v>
      </c>
      <c r="AJ8056" s="67">
        <v>0</v>
      </c>
      <c r="AK8056" s="69">
        <v>140000</v>
      </c>
    </row>
    <row r="8057" spans="30:37" ht="11.25" x14ac:dyDescent="0.2">
      <c r="AD8057" s="63">
        <v>36658</v>
      </c>
      <c r="AE8057" s="64">
        <v>36923</v>
      </c>
      <c r="AF8057" s="68" t="s">
        <v>1061</v>
      </c>
      <c r="AG8057" s="66" t="s">
        <v>1063</v>
      </c>
      <c r="AH8057" s="67">
        <v>3.4350000000000001</v>
      </c>
      <c r="AI8057" s="68" t="s">
        <v>2254</v>
      </c>
      <c r="AJ8057" s="67">
        <v>0</v>
      </c>
      <c r="AK8057" s="69">
        <v>1000000</v>
      </c>
    </row>
    <row r="8058" spans="30:37" ht="11.25" x14ac:dyDescent="0.2">
      <c r="AD8058" s="63">
        <v>36663</v>
      </c>
      <c r="AE8058" s="64">
        <v>36923</v>
      </c>
      <c r="AF8058" s="68" t="s">
        <v>1083</v>
      </c>
      <c r="AG8058" s="66" t="s">
        <v>1092</v>
      </c>
      <c r="AH8058" s="67">
        <v>3.6324999999999998</v>
      </c>
      <c r="AI8058" s="68" t="s">
        <v>2254</v>
      </c>
      <c r="AJ8058" s="67">
        <v>0</v>
      </c>
      <c r="AK8058" s="69">
        <v>140000</v>
      </c>
    </row>
    <row r="8059" spans="30:37" ht="11.25" x14ac:dyDescent="0.2">
      <c r="AD8059" s="63">
        <v>36664</v>
      </c>
      <c r="AE8059" s="64">
        <v>36923</v>
      </c>
      <c r="AF8059" s="68" t="s">
        <v>1093</v>
      </c>
      <c r="AG8059" s="66" t="s">
        <v>1097</v>
      </c>
      <c r="AH8059" s="67">
        <v>3.83</v>
      </c>
      <c r="AI8059" s="68" t="s">
        <v>2254</v>
      </c>
      <c r="AJ8059" s="67">
        <v>0</v>
      </c>
      <c r="AK8059" s="69">
        <v>140000</v>
      </c>
    </row>
    <row r="8060" spans="30:37" ht="11.25" x14ac:dyDescent="0.2">
      <c r="AD8060" s="63">
        <v>36664</v>
      </c>
      <c r="AE8060" s="64">
        <v>36923</v>
      </c>
      <c r="AF8060" s="68" t="s">
        <v>1093</v>
      </c>
      <c r="AG8060" s="66" t="s">
        <v>1099</v>
      </c>
      <c r="AH8060" s="67">
        <v>3.8325</v>
      </c>
      <c r="AI8060" s="68" t="s">
        <v>2254</v>
      </c>
      <c r="AJ8060" s="67">
        <v>0</v>
      </c>
      <c r="AK8060" s="69">
        <v>140000</v>
      </c>
    </row>
    <row r="8061" spans="30:37" ht="11.25" x14ac:dyDescent="0.2">
      <c r="AD8061" s="63">
        <v>36664</v>
      </c>
      <c r="AE8061" s="64">
        <v>36923</v>
      </c>
      <c r="AF8061" s="68" t="s">
        <v>1093</v>
      </c>
      <c r="AG8061" s="66" t="s">
        <v>1100</v>
      </c>
      <c r="AH8061" s="67">
        <v>3.8</v>
      </c>
      <c r="AI8061" s="68" t="s">
        <v>2254</v>
      </c>
      <c r="AJ8061" s="67">
        <v>0</v>
      </c>
      <c r="AK8061" s="69">
        <v>140000</v>
      </c>
    </row>
    <row r="8062" spans="30:37" ht="11.25" x14ac:dyDescent="0.2">
      <c r="AD8062" s="63">
        <v>36664</v>
      </c>
      <c r="AE8062" s="64">
        <v>36923</v>
      </c>
      <c r="AF8062" s="68" t="s">
        <v>1093</v>
      </c>
      <c r="AG8062" s="66" t="s">
        <v>1101</v>
      </c>
      <c r="AH8062" s="67">
        <v>3.8</v>
      </c>
      <c r="AI8062" s="68" t="s">
        <v>2254</v>
      </c>
      <c r="AJ8062" s="67">
        <v>0</v>
      </c>
      <c r="AK8062" s="69">
        <v>140000</v>
      </c>
    </row>
    <row r="8063" spans="30:37" ht="11.25" x14ac:dyDescent="0.2">
      <c r="AD8063" s="63">
        <v>36665</v>
      </c>
      <c r="AE8063" s="64">
        <v>36923</v>
      </c>
      <c r="AF8063" s="68" t="s">
        <v>1102</v>
      </c>
      <c r="AG8063" s="66" t="s">
        <v>1103</v>
      </c>
      <c r="AH8063" s="67">
        <v>3.8574999999999999</v>
      </c>
      <c r="AI8063" s="68" t="s">
        <v>2254</v>
      </c>
      <c r="AJ8063" s="67">
        <v>0</v>
      </c>
      <c r="AK8063" s="69">
        <v>140000</v>
      </c>
    </row>
    <row r="8064" spans="30:37" ht="11.25" x14ac:dyDescent="0.2">
      <c r="AD8064" s="63">
        <v>36665</v>
      </c>
      <c r="AE8064" s="64">
        <v>36923</v>
      </c>
      <c r="AF8064" s="68" t="s">
        <v>1102</v>
      </c>
      <c r="AG8064" s="66" t="s">
        <v>1104</v>
      </c>
      <c r="AH8064" s="67">
        <v>3.8574999999999999</v>
      </c>
      <c r="AI8064" s="68" t="s">
        <v>2254</v>
      </c>
      <c r="AJ8064" s="67">
        <v>0</v>
      </c>
      <c r="AK8064" s="69">
        <v>140000</v>
      </c>
    </row>
    <row r="8065" spans="30:37" ht="11.25" x14ac:dyDescent="0.2">
      <c r="AD8065" s="63">
        <v>36665</v>
      </c>
      <c r="AE8065" s="64">
        <v>36923</v>
      </c>
      <c r="AF8065" s="68" t="s">
        <v>1102</v>
      </c>
      <c r="AG8065" s="66" t="s">
        <v>1105</v>
      </c>
      <c r="AH8065" s="67">
        <v>3.8475000000000001</v>
      </c>
      <c r="AI8065" s="68" t="s">
        <v>2254</v>
      </c>
      <c r="AJ8065" s="67">
        <v>0</v>
      </c>
      <c r="AK8065" s="69">
        <v>140000</v>
      </c>
    </row>
    <row r="8066" spans="30:37" ht="11.25" x14ac:dyDescent="0.2">
      <c r="AD8066" s="63">
        <v>36665</v>
      </c>
      <c r="AE8066" s="64">
        <v>36923</v>
      </c>
      <c r="AF8066" s="68" t="s">
        <v>1102</v>
      </c>
      <c r="AG8066" s="66" t="s">
        <v>1106</v>
      </c>
      <c r="AH8066" s="67">
        <v>3.8475000000000001</v>
      </c>
      <c r="AI8066" s="68" t="s">
        <v>2254</v>
      </c>
      <c r="AJ8066" s="67">
        <v>0</v>
      </c>
      <c r="AK8066" s="69">
        <v>140000</v>
      </c>
    </row>
    <row r="8067" spans="30:37" ht="11.25" x14ac:dyDescent="0.2">
      <c r="AD8067" s="63">
        <v>36668</v>
      </c>
      <c r="AE8067" s="64">
        <v>36923</v>
      </c>
      <c r="AF8067" s="68" t="s">
        <v>1107</v>
      </c>
      <c r="AG8067" s="66" t="s">
        <v>1109</v>
      </c>
      <c r="AH8067" s="67">
        <v>3.8475000000000001</v>
      </c>
      <c r="AI8067" s="68" t="s">
        <v>2254</v>
      </c>
      <c r="AJ8067" s="67">
        <v>0</v>
      </c>
      <c r="AK8067" s="69">
        <v>140000</v>
      </c>
    </row>
    <row r="8068" spans="30:37" ht="11.25" x14ac:dyDescent="0.2">
      <c r="AD8068" s="63">
        <v>36668</v>
      </c>
      <c r="AE8068" s="64">
        <v>36923</v>
      </c>
      <c r="AF8068" s="68" t="s">
        <v>1107</v>
      </c>
      <c r="AG8068" s="66" t="s">
        <v>1110</v>
      </c>
      <c r="AH8068" s="67">
        <v>3.8475000000000001</v>
      </c>
      <c r="AI8068" s="68" t="s">
        <v>2254</v>
      </c>
      <c r="AJ8068" s="67">
        <v>0</v>
      </c>
      <c r="AK8068" s="69">
        <v>140000</v>
      </c>
    </row>
    <row r="8069" spans="30:37" ht="11.25" x14ac:dyDescent="0.2">
      <c r="AD8069" s="63">
        <v>36668</v>
      </c>
      <c r="AE8069" s="64">
        <v>36923</v>
      </c>
      <c r="AF8069" s="68" t="s">
        <v>1107</v>
      </c>
      <c r="AG8069" s="66" t="s">
        <v>1111</v>
      </c>
      <c r="AH8069" s="67">
        <v>3.8475000000000001</v>
      </c>
      <c r="AI8069" s="68" t="s">
        <v>2254</v>
      </c>
      <c r="AJ8069" s="67">
        <v>0</v>
      </c>
      <c r="AK8069" s="69">
        <v>140000</v>
      </c>
    </row>
    <row r="8070" spans="30:37" ht="11.25" x14ac:dyDescent="0.2">
      <c r="AD8070" s="63">
        <v>36668</v>
      </c>
      <c r="AE8070" s="64">
        <v>36923</v>
      </c>
      <c r="AF8070" s="68" t="s">
        <v>1107</v>
      </c>
      <c r="AG8070" s="66" t="s">
        <v>1112</v>
      </c>
      <c r="AH8070" s="67">
        <v>3.8475000000000001</v>
      </c>
      <c r="AI8070" s="68" t="s">
        <v>2254</v>
      </c>
      <c r="AJ8070" s="67">
        <v>0</v>
      </c>
      <c r="AK8070" s="69">
        <v>140000</v>
      </c>
    </row>
    <row r="8071" spans="30:37" ht="11.25" x14ac:dyDescent="0.2">
      <c r="AD8071" s="63">
        <v>36669</v>
      </c>
      <c r="AE8071" s="64">
        <v>36923</v>
      </c>
      <c r="AF8071" s="68" t="s">
        <v>1115</v>
      </c>
      <c r="AG8071" s="66" t="s">
        <v>1331</v>
      </c>
      <c r="AH8071" s="67">
        <v>3.8875000000000002</v>
      </c>
      <c r="AI8071" s="68" t="s">
        <v>2254</v>
      </c>
      <c r="AJ8071" s="67">
        <v>0</v>
      </c>
      <c r="AK8071" s="69">
        <v>-140000</v>
      </c>
    </row>
    <row r="8072" spans="30:37" ht="11.25" x14ac:dyDescent="0.2">
      <c r="AD8072" s="63">
        <v>36671</v>
      </c>
      <c r="AE8072" s="64">
        <v>36923</v>
      </c>
      <c r="AF8072" s="68" t="s">
        <v>1338</v>
      </c>
      <c r="AG8072" s="66" t="s">
        <v>1378</v>
      </c>
      <c r="AH8072" s="67">
        <v>4.12</v>
      </c>
      <c r="AI8072" s="68" t="s">
        <v>2254</v>
      </c>
      <c r="AJ8072" s="67">
        <v>0</v>
      </c>
      <c r="AK8072" s="69">
        <v>-1700000</v>
      </c>
    </row>
    <row r="8073" spans="30:37" ht="11.25" x14ac:dyDescent="0.2">
      <c r="AD8073" s="63">
        <v>36676</v>
      </c>
      <c r="AE8073" s="64">
        <v>36923</v>
      </c>
      <c r="AF8073" s="68" t="s">
        <v>1342</v>
      </c>
      <c r="AG8073" s="66" t="s">
        <v>1343</v>
      </c>
      <c r="AH8073" s="67">
        <v>4.3209999999999997</v>
      </c>
      <c r="AI8073" s="68" t="s">
        <v>2254</v>
      </c>
      <c r="AJ8073" s="67">
        <v>0</v>
      </c>
      <c r="AK8073" s="69">
        <v>52890</v>
      </c>
    </row>
    <row r="8074" spans="30:37" ht="11.25" x14ac:dyDescent="0.2">
      <c r="AD8074" s="63">
        <v>36696</v>
      </c>
      <c r="AE8074" s="64">
        <v>36923</v>
      </c>
      <c r="AF8074" s="68" t="s">
        <v>1835</v>
      </c>
      <c r="AG8074" s="66" t="s">
        <v>1843</v>
      </c>
      <c r="AH8074" s="67">
        <v>4.2300000000000004</v>
      </c>
      <c r="AI8074" s="68" t="s">
        <v>2254</v>
      </c>
      <c r="AJ8074" s="67">
        <v>0</v>
      </c>
      <c r="AK8074" s="69">
        <v>140000</v>
      </c>
    </row>
    <row r="8075" spans="30:37" ht="11.25" x14ac:dyDescent="0.2">
      <c r="AD8075" s="63">
        <v>36696</v>
      </c>
      <c r="AE8075" s="64">
        <v>36923</v>
      </c>
      <c r="AF8075" s="68" t="s">
        <v>1835</v>
      </c>
      <c r="AG8075" s="66" t="s">
        <v>1844</v>
      </c>
      <c r="AH8075" s="67">
        <v>4.2300000000000004</v>
      </c>
      <c r="AI8075" s="68" t="s">
        <v>2254</v>
      </c>
      <c r="AJ8075" s="67">
        <v>0</v>
      </c>
      <c r="AK8075" s="69">
        <v>140000</v>
      </c>
    </row>
    <row r="8076" spans="30:37" ht="11.25" x14ac:dyDescent="0.2">
      <c r="AD8076" s="63">
        <v>36696</v>
      </c>
      <c r="AE8076" s="64">
        <v>36923</v>
      </c>
      <c r="AF8076" s="68" t="s">
        <v>1835</v>
      </c>
      <c r="AG8076" s="66" t="s">
        <v>1845</v>
      </c>
      <c r="AH8076" s="67">
        <v>4.25</v>
      </c>
      <c r="AI8076" s="68" t="s">
        <v>2254</v>
      </c>
      <c r="AJ8076" s="67">
        <v>0</v>
      </c>
      <c r="AK8076" s="69">
        <v>140000</v>
      </c>
    </row>
    <row r="8077" spans="30:37" ht="11.25" x14ac:dyDescent="0.2">
      <c r="AD8077" s="63">
        <v>36696</v>
      </c>
      <c r="AE8077" s="64">
        <v>36923</v>
      </c>
      <c r="AF8077" s="68" t="s">
        <v>1835</v>
      </c>
      <c r="AG8077" s="66" t="s">
        <v>1846</v>
      </c>
      <c r="AH8077" s="67">
        <v>4.26</v>
      </c>
      <c r="AI8077" s="68" t="s">
        <v>2254</v>
      </c>
      <c r="AJ8077" s="67">
        <v>0</v>
      </c>
      <c r="AK8077" s="69">
        <v>-140000</v>
      </c>
    </row>
    <row r="8078" spans="30:37" ht="11.25" x14ac:dyDescent="0.2">
      <c r="AD8078" s="63">
        <v>36696</v>
      </c>
      <c r="AE8078" s="64">
        <v>36923</v>
      </c>
      <c r="AF8078" s="68" t="s">
        <v>1835</v>
      </c>
      <c r="AG8078" s="66" t="s">
        <v>1847</v>
      </c>
      <c r="AH8078" s="67">
        <v>4.125</v>
      </c>
      <c r="AI8078" s="68" t="s">
        <v>2254</v>
      </c>
      <c r="AJ8078" s="67">
        <v>0</v>
      </c>
      <c r="AK8078" s="69">
        <v>-140000</v>
      </c>
    </row>
    <row r="8079" spans="30:37" ht="11.25" x14ac:dyDescent="0.2">
      <c r="AD8079" s="63">
        <v>36696</v>
      </c>
      <c r="AE8079" s="64">
        <v>36923</v>
      </c>
      <c r="AF8079" s="68" t="s">
        <v>1835</v>
      </c>
      <c r="AG8079" s="66" t="s">
        <v>1848</v>
      </c>
      <c r="AH8079" s="67">
        <v>4.12</v>
      </c>
      <c r="AI8079" s="68" t="s">
        <v>2254</v>
      </c>
      <c r="AJ8079" s="67">
        <v>0</v>
      </c>
      <c r="AK8079" s="69">
        <v>-140000</v>
      </c>
    </row>
    <row r="8080" spans="30:37" ht="11.25" x14ac:dyDescent="0.2">
      <c r="AD8080" s="63">
        <v>36704</v>
      </c>
      <c r="AE8080" s="64">
        <v>36923</v>
      </c>
      <c r="AF8080" s="68" t="s">
        <v>1887</v>
      </c>
      <c r="AG8080" s="66" t="s">
        <v>1888</v>
      </c>
      <c r="AH8080" s="74">
        <v>4.3600000000000003</v>
      </c>
      <c r="AI8080" s="68" t="s">
        <v>2254</v>
      </c>
      <c r="AJ8080" s="67">
        <v>0</v>
      </c>
      <c r="AK8080" s="69">
        <v>-188254</v>
      </c>
    </row>
    <row r="8081" spans="30:37" ht="11.25" x14ac:dyDescent="0.2">
      <c r="AD8081" s="63">
        <v>36732</v>
      </c>
      <c r="AE8081" s="64">
        <v>36923</v>
      </c>
      <c r="AF8081" s="68" t="s">
        <v>2402</v>
      </c>
      <c r="AG8081" s="66" t="s">
        <v>2411</v>
      </c>
      <c r="AH8081" s="74">
        <v>3.6924999999999999</v>
      </c>
      <c r="AI8081" s="68" t="s">
        <v>2254</v>
      </c>
      <c r="AJ8081" s="67">
        <v>0</v>
      </c>
      <c r="AK8081" s="69">
        <v>1250000</v>
      </c>
    </row>
    <row r="8082" spans="30:37" ht="11.25" x14ac:dyDescent="0.2">
      <c r="AD8082" s="63">
        <v>36752</v>
      </c>
      <c r="AE8082" s="64">
        <v>36923</v>
      </c>
      <c r="AF8082" s="68" t="s">
        <v>5142</v>
      </c>
      <c r="AG8082" s="66" t="s">
        <v>5153</v>
      </c>
      <c r="AH8082" s="74">
        <v>4.25</v>
      </c>
      <c r="AI8082" s="68" t="s">
        <v>2254</v>
      </c>
      <c r="AJ8082" s="67">
        <v>0</v>
      </c>
      <c r="AK8082" s="69">
        <v>-1250000</v>
      </c>
    </row>
    <row r="8083" spans="30:37" ht="11.25" x14ac:dyDescent="0.2">
      <c r="AD8083" s="63">
        <v>36756</v>
      </c>
      <c r="AE8083" s="64">
        <v>36923</v>
      </c>
      <c r="AF8083" s="68" t="s">
        <v>2678</v>
      </c>
      <c r="AG8083" s="66" t="s">
        <v>2688</v>
      </c>
      <c r="AH8083" s="74">
        <v>4.4000000000000004</v>
      </c>
      <c r="AI8083" s="68" t="s">
        <v>2254</v>
      </c>
      <c r="AJ8083" s="67">
        <v>0</v>
      </c>
      <c r="AK8083" s="69">
        <v>140000</v>
      </c>
    </row>
    <row r="8084" spans="30:37" ht="11.25" x14ac:dyDescent="0.2">
      <c r="AD8084" s="63">
        <v>36756</v>
      </c>
      <c r="AE8084" s="64">
        <v>36923</v>
      </c>
      <c r="AF8084" s="68" t="s">
        <v>2678</v>
      </c>
      <c r="AG8084" s="66" t="s">
        <v>2689</v>
      </c>
      <c r="AH8084" s="74">
        <v>4.4249999999999998</v>
      </c>
      <c r="AI8084" s="68" t="s">
        <v>2254</v>
      </c>
      <c r="AJ8084" s="67">
        <v>0</v>
      </c>
      <c r="AK8084" s="69">
        <v>140000</v>
      </c>
    </row>
    <row r="8085" spans="30:37" ht="11.25" x14ac:dyDescent="0.2">
      <c r="AD8085" s="63">
        <v>36756</v>
      </c>
      <c r="AE8085" s="64">
        <v>36923</v>
      </c>
      <c r="AF8085" s="68" t="s">
        <v>2678</v>
      </c>
      <c r="AG8085" s="66" t="s">
        <v>2690</v>
      </c>
      <c r="AH8085" s="74">
        <v>4.42</v>
      </c>
      <c r="AI8085" s="68" t="s">
        <v>2254</v>
      </c>
      <c r="AJ8085" s="67">
        <v>0</v>
      </c>
      <c r="AK8085" s="69">
        <v>140000</v>
      </c>
    </row>
    <row r="8086" spans="30:37" ht="11.25" x14ac:dyDescent="0.2">
      <c r="AD8086" s="63">
        <v>36756</v>
      </c>
      <c r="AE8086" s="64">
        <v>36923</v>
      </c>
      <c r="AF8086" s="68" t="s">
        <v>2678</v>
      </c>
      <c r="AG8086" s="66" t="s">
        <v>2691</v>
      </c>
      <c r="AH8086" s="74">
        <v>4.43</v>
      </c>
      <c r="AI8086" s="68" t="s">
        <v>2254</v>
      </c>
      <c r="AJ8086" s="67">
        <v>0</v>
      </c>
      <c r="AK8086" s="69">
        <v>140000</v>
      </c>
    </row>
    <row r="8087" spans="30:37" ht="11.25" x14ac:dyDescent="0.2">
      <c r="AD8087" s="63">
        <v>36756</v>
      </c>
      <c r="AE8087" s="64">
        <v>36923</v>
      </c>
      <c r="AF8087" s="68" t="s">
        <v>2678</v>
      </c>
      <c r="AG8087" s="66" t="s">
        <v>2692</v>
      </c>
      <c r="AH8087" s="74">
        <v>4.375</v>
      </c>
      <c r="AI8087" s="68" t="s">
        <v>2254</v>
      </c>
      <c r="AJ8087" s="67">
        <v>0</v>
      </c>
      <c r="AK8087" s="69">
        <v>140000</v>
      </c>
    </row>
    <row r="8088" spans="30:37" ht="11.25" x14ac:dyDescent="0.2">
      <c r="AD8088" s="63">
        <v>36760</v>
      </c>
      <c r="AE8088" s="64">
        <v>36923</v>
      </c>
      <c r="AF8088" s="68" t="s">
        <v>5579</v>
      </c>
      <c r="AG8088" s="66" t="s">
        <v>5604</v>
      </c>
      <c r="AH8088" s="74">
        <v>4.47</v>
      </c>
      <c r="AI8088" s="68" t="s">
        <v>2254</v>
      </c>
      <c r="AJ8088" s="67">
        <v>0</v>
      </c>
      <c r="AK8088" s="69">
        <v>140000</v>
      </c>
    </row>
    <row r="8089" spans="30:37" ht="11.25" x14ac:dyDescent="0.2">
      <c r="AD8089" s="63">
        <v>36760</v>
      </c>
      <c r="AE8089" s="64">
        <v>36923</v>
      </c>
      <c r="AF8089" s="68" t="s">
        <v>5579</v>
      </c>
      <c r="AG8089" s="66" t="s">
        <v>5605</v>
      </c>
      <c r="AH8089" s="74">
        <v>4.4850000000000003</v>
      </c>
      <c r="AI8089" s="68" t="s">
        <v>2254</v>
      </c>
      <c r="AJ8089" s="67">
        <v>0</v>
      </c>
      <c r="AK8089" s="69">
        <v>140000</v>
      </c>
    </row>
    <row r="8090" spans="30:37" ht="11.25" x14ac:dyDescent="0.2">
      <c r="AD8090" s="63">
        <v>36768</v>
      </c>
      <c r="AE8090" s="64">
        <v>36923</v>
      </c>
      <c r="AF8090" s="68" t="s">
        <v>2150</v>
      </c>
      <c r="AG8090" s="66" t="s">
        <v>2169</v>
      </c>
      <c r="AH8090" s="74">
        <v>4.58</v>
      </c>
      <c r="AI8090" s="68" t="s">
        <v>2254</v>
      </c>
      <c r="AJ8090" s="67">
        <v>0</v>
      </c>
      <c r="AK8090" s="69">
        <v>140000</v>
      </c>
    </row>
    <row r="8091" spans="30:37" ht="11.25" x14ac:dyDescent="0.2">
      <c r="AD8091" s="63">
        <v>36769</v>
      </c>
      <c r="AE8091" s="64">
        <v>36923</v>
      </c>
      <c r="AF8091" s="68" t="s">
        <v>1303</v>
      </c>
      <c r="AG8091" s="66" t="s">
        <v>1311</v>
      </c>
      <c r="AH8091" s="74">
        <v>4.74</v>
      </c>
      <c r="AI8091" s="68" t="s">
        <v>2254</v>
      </c>
      <c r="AJ8091" s="67">
        <v>0</v>
      </c>
      <c r="AK8091" s="69">
        <v>140000</v>
      </c>
    </row>
    <row r="8092" spans="30:37" ht="11.25" x14ac:dyDescent="0.2">
      <c r="AD8092" s="63">
        <v>36775</v>
      </c>
      <c r="AE8092" s="64">
        <v>36923</v>
      </c>
      <c r="AF8092" s="68" t="s">
        <v>4066</v>
      </c>
      <c r="AG8092" s="66" t="s">
        <v>4078</v>
      </c>
      <c r="AH8092" s="74">
        <v>5.01</v>
      </c>
      <c r="AI8092" s="68" t="s">
        <v>2254</v>
      </c>
      <c r="AJ8092" s="67">
        <v>0</v>
      </c>
      <c r="AK8092" s="69">
        <v>140000</v>
      </c>
    </row>
    <row r="8093" spans="30:37" ht="11.25" x14ac:dyDescent="0.2">
      <c r="AD8093" s="63">
        <v>36775</v>
      </c>
      <c r="AE8093" s="64">
        <v>36923</v>
      </c>
      <c r="AF8093" s="68" t="s">
        <v>4066</v>
      </c>
      <c r="AG8093" s="66" t="s">
        <v>4079</v>
      </c>
      <c r="AH8093" s="74">
        <v>5.0199999999999996</v>
      </c>
      <c r="AI8093" s="68" t="s">
        <v>2254</v>
      </c>
      <c r="AJ8093" s="67">
        <v>0</v>
      </c>
      <c r="AK8093" s="69">
        <v>140000</v>
      </c>
    </row>
    <row r="8094" spans="30:37" ht="11.25" x14ac:dyDescent="0.2">
      <c r="AD8094" s="63">
        <v>36781</v>
      </c>
      <c r="AE8094" s="64">
        <v>36923</v>
      </c>
      <c r="AF8094" s="68" t="s">
        <v>15</v>
      </c>
      <c r="AG8094" s="66" t="s">
        <v>28</v>
      </c>
      <c r="AH8094" s="74">
        <v>5</v>
      </c>
      <c r="AI8094" s="68" t="s">
        <v>2254</v>
      </c>
      <c r="AJ8094" s="67">
        <v>0</v>
      </c>
      <c r="AK8094" s="69">
        <v>140000</v>
      </c>
    </row>
    <row r="8095" spans="30:37" ht="11.25" x14ac:dyDescent="0.2">
      <c r="AD8095" s="63">
        <v>36781</v>
      </c>
      <c r="AE8095" s="64">
        <v>36923</v>
      </c>
      <c r="AF8095" s="68" t="s">
        <v>15</v>
      </c>
      <c r="AG8095" s="66" t="s">
        <v>29</v>
      </c>
      <c r="AH8095" s="74">
        <v>5.0199999999999996</v>
      </c>
      <c r="AI8095" s="68" t="s">
        <v>2254</v>
      </c>
      <c r="AJ8095" s="67">
        <v>0</v>
      </c>
      <c r="AK8095" s="69">
        <v>140000</v>
      </c>
    </row>
    <row r="8096" spans="30:37" ht="11.25" x14ac:dyDescent="0.2">
      <c r="AD8096" s="63">
        <v>36781</v>
      </c>
      <c r="AE8096" s="64">
        <v>36923</v>
      </c>
      <c r="AF8096" s="68" t="s">
        <v>15</v>
      </c>
      <c r="AG8096" s="66" t="s">
        <v>30</v>
      </c>
      <c r="AH8096" s="74">
        <v>5.0549999999999997</v>
      </c>
      <c r="AI8096" s="68" t="s">
        <v>2254</v>
      </c>
      <c r="AJ8096" s="67">
        <v>0</v>
      </c>
      <c r="AK8096" s="69">
        <v>140000</v>
      </c>
    </row>
    <row r="8097" spans="30:37" ht="11.25" x14ac:dyDescent="0.2">
      <c r="AD8097" s="63">
        <v>36783</v>
      </c>
      <c r="AE8097" s="64">
        <v>36923</v>
      </c>
      <c r="AF8097" s="68" t="s">
        <v>2427</v>
      </c>
      <c r="AG8097" s="66" t="s">
        <v>2451</v>
      </c>
      <c r="AH8097" s="74">
        <v>5.2050000000000001</v>
      </c>
      <c r="AI8097" s="68" t="s">
        <v>2254</v>
      </c>
      <c r="AJ8097" s="67">
        <v>0</v>
      </c>
      <c r="AK8097" s="69">
        <v>140000</v>
      </c>
    </row>
    <row r="8098" spans="30:37" ht="11.25" x14ac:dyDescent="0.2">
      <c r="AD8098" s="63">
        <v>36783</v>
      </c>
      <c r="AE8098" s="64">
        <v>36923</v>
      </c>
      <c r="AF8098" s="68" t="s">
        <v>2427</v>
      </c>
      <c r="AG8098" s="66" t="s">
        <v>2452</v>
      </c>
      <c r="AH8098" s="74">
        <v>5.21</v>
      </c>
      <c r="AI8098" s="68" t="s">
        <v>2254</v>
      </c>
      <c r="AJ8098" s="67">
        <v>0</v>
      </c>
      <c r="AK8098" s="69">
        <v>140000</v>
      </c>
    </row>
    <row r="8099" spans="30:37" ht="10.5" customHeight="1" x14ac:dyDescent="0.2">
      <c r="AD8099" s="63">
        <v>36783</v>
      </c>
      <c r="AE8099" s="64">
        <v>36923</v>
      </c>
      <c r="AF8099" s="68" t="s">
        <v>2427</v>
      </c>
      <c r="AG8099" s="66" t="s">
        <v>2453</v>
      </c>
      <c r="AH8099" s="74">
        <v>5.21</v>
      </c>
      <c r="AI8099" s="68" t="s">
        <v>2254</v>
      </c>
      <c r="AJ8099" s="67">
        <v>0</v>
      </c>
      <c r="AK8099" s="69">
        <v>140000</v>
      </c>
    </row>
    <row r="8100" spans="30:37" ht="10.5" customHeight="1" x14ac:dyDescent="0.2">
      <c r="AD8100" s="63">
        <v>36783</v>
      </c>
      <c r="AE8100" s="64">
        <v>36923</v>
      </c>
      <c r="AF8100" s="68" t="s">
        <v>2427</v>
      </c>
      <c r="AG8100" s="66" t="s">
        <v>2454</v>
      </c>
      <c r="AH8100" s="74">
        <v>5.2050000000000001</v>
      </c>
      <c r="AI8100" s="68" t="s">
        <v>2254</v>
      </c>
      <c r="AJ8100" s="67">
        <v>0</v>
      </c>
      <c r="AK8100" s="69">
        <v>140000</v>
      </c>
    </row>
    <row r="8101" spans="30:37" ht="10.5" customHeight="1" x14ac:dyDescent="0.2">
      <c r="AD8101" s="63">
        <v>36784</v>
      </c>
      <c r="AE8101" s="64">
        <v>36923</v>
      </c>
      <c r="AF8101" s="68" t="s">
        <v>1476</v>
      </c>
      <c r="AG8101" s="66" t="s">
        <v>1497</v>
      </c>
      <c r="AH8101" s="74">
        <v>5.2750000000000004</v>
      </c>
      <c r="AI8101" s="68" t="s">
        <v>2254</v>
      </c>
      <c r="AJ8101" s="67">
        <v>0</v>
      </c>
      <c r="AK8101" s="69">
        <v>140000</v>
      </c>
    </row>
    <row r="8102" spans="30:37" ht="10.5" customHeight="1" x14ac:dyDescent="0.2">
      <c r="AD8102" s="63">
        <v>36795</v>
      </c>
      <c r="AE8102" s="64">
        <v>36923</v>
      </c>
      <c r="AF8102" s="68" t="s">
        <v>938</v>
      </c>
      <c r="AG8102" s="66" t="s">
        <v>1015</v>
      </c>
      <c r="AH8102" s="74">
        <v>5.3949999999999996</v>
      </c>
      <c r="AI8102" s="68" t="s">
        <v>2254</v>
      </c>
      <c r="AJ8102" s="67">
        <v>0</v>
      </c>
      <c r="AK8102" s="69">
        <v>140000</v>
      </c>
    </row>
    <row r="8103" spans="30:37" ht="10.5" customHeight="1" x14ac:dyDescent="0.2">
      <c r="AD8103" s="63">
        <v>36795</v>
      </c>
      <c r="AE8103" s="64">
        <v>36923</v>
      </c>
      <c r="AF8103" s="68" t="s">
        <v>938</v>
      </c>
      <c r="AG8103" s="66" t="s">
        <v>1016</v>
      </c>
      <c r="AH8103" s="74">
        <v>5.4349999999999996</v>
      </c>
      <c r="AI8103" s="68" t="s">
        <v>2254</v>
      </c>
      <c r="AJ8103" s="67">
        <v>0</v>
      </c>
      <c r="AK8103" s="69">
        <v>140000</v>
      </c>
    </row>
    <row r="8104" spans="30:37" ht="10.5" customHeight="1" x14ac:dyDescent="0.2">
      <c r="AD8104" s="63">
        <v>36796</v>
      </c>
      <c r="AE8104" s="64">
        <v>36923</v>
      </c>
      <c r="AF8104" s="68" t="s">
        <v>5494</v>
      </c>
      <c r="AG8104" s="66" t="s">
        <v>5531</v>
      </c>
      <c r="AH8104" s="74">
        <v>5.39</v>
      </c>
      <c r="AI8104" s="68" t="s">
        <v>2254</v>
      </c>
      <c r="AJ8104" s="67">
        <v>0</v>
      </c>
      <c r="AK8104" s="69">
        <v>140000</v>
      </c>
    </row>
    <row r="8105" spans="30:37" ht="10.5" customHeight="1" x14ac:dyDescent="0.2">
      <c r="AD8105" s="63">
        <v>36796</v>
      </c>
      <c r="AE8105" s="64">
        <v>36923</v>
      </c>
      <c r="AF8105" s="68" t="s">
        <v>5494</v>
      </c>
      <c r="AG8105" s="66" t="s">
        <v>5532</v>
      </c>
      <c r="AH8105" s="74">
        <v>5.3849999999999998</v>
      </c>
      <c r="AI8105" s="68" t="s">
        <v>2254</v>
      </c>
      <c r="AJ8105" s="67">
        <v>0</v>
      </c>
      <c r="AK8105" s="69">
        <v>140000</v>
      </c>
    </row>
    <row r="8106" spans="30:37" ht="10.5" customHeight="1" x14ac:dyDescent="0.2">
      <c r="AD8106" s="63">
        <v>36796</v>
      </c>
      <c r="AE8106" s="64">
        <v>36923</v>
      </c>
      <c r="AF8106" s="68" t="s">
        <v>5494</v>
      </c>
      <c r="AG8106" s="66" t="s">
        <v>5533</v>
      </c>
      <c r="AH8106" s="74">
        <v>5.4349999999999996</v>
      </c>
      <c r="AI8106" s="68" t="s">
        <v>2254</v>
      </c>
      <c r="AJ8106" s="67">
        <v>0</v>
      </c>
      <c r="AK8106" s="69">
        <v>140000</v>
      </c>
    </row>
    <row r="8107" spans="30:37" ht="10.5" customHeight="1" x14ac:dyDescent="0.2">
      <c r="AD8107" s="63">
        <v>36797</v>
      </c>
      <c r="AE8107" s="64">
        <v>36923</v>
      </c>
      <c r="AF8107" s="68" t="s">
        <v>2998</v>
      </c>
      <c r="AG8107" s="66" t="s">
        <v>3030</v>
      </c>
      <c r="AH8107" s="74">
        <v>5.3</v>
      </c>
      <c r="AI8107" s="68" t="s">
        <v>2254</v>
      </c>
      <c r="AJ8107" s="67">
        <v>0</v>
      </c>
      <c r="AK8107" s="69">
        <v>70000</v>
      </c>
    </row>
    <row r="8108" spans="30:37" ht="10.5" customHeight="1" x14ac:dyDescent="0.2">
      <c r="AD8108" s="63">
        <v>36797</v>
      </c>
      <c r="AE8108" s="64">
        <v>36923</v>
      </c>
      <c r="AF8108" s="68" t="s">
        <v>2998</v>
      </c>
      <c r="AG8108" s="66" t="s">
        <v>3049</v>
      </c>
      <c r="AH8108" s="74">
        <v>5.33</v>
      </c>
      <c r="AI8108" s="68" t="s">
        <v>2254</v>
      </c>
      <c r="AJ8108" s="67">
        <v>0</v>
      </c>
      <c r="AK8108" s="69">
        <v>140000</v>
      </c>
    </row>
    <row r="8109" spans="30:37" ht="10.5" customHeight="1" x14ac:dyDescent="0.2">
      <c r="AD8109" s="63">
        <v>36797</v>
      </c>
      <c r="AE8109" s="64">
        <v>36923</v>
      </c>
      <c r="AF8109" s="68" t="s">
        <v>2998</v>
      </c>
      <c r="AG8109" s="66" t="s">
        <v>3050</v>
      </c>
      <c r="AH8109" s="74">
        <v>5.34</v>
      </c>
      <c r="AI8109" s="68" t="s">
        <v>2254</v>
      </c>
      <c r="AJ8109" s="67">
        <v>0</v>
      </c>
      <c r="AK8109" s="69">
        <v>140000</v>
      </c>
    </row>
    <row r="8110" spans="30:37" ht="10.5" customHeight="1" x14ac:dyDescent="0.2">
      <c r="AD8110" s="63">
        <v>36797</v>
      </c>
      <c r="AE8110" s="64">
        <v>36923</v>
      </c>
      <c r="AF8110" s="68" t="s">
        <v>2998</v>
      </c>
      <c r="AG8110" s="66" t="s">
        <v>3051</v>
      </c>
      <c r="AH8110" s="74">
        <v>5.3449999999999998</v>
      </c>
      <c r="AI8110" s="68" t="s">
        <v>2254</v>
      </c>
      <c r="AJ8110" s="67">
        <v>0</v>
      </c>
      <c r="AK8110" s="69">
        <v>140000</v>
      </c>
    </row>
    <row r="8111" spans="30:37" ht="10.5" customHeight="1" x14ac:dyDescent="0.2">
      <c r="AD8111" s="63">
        <v>36797</v>
      </c>
      <c r="AE8111" s="64">
        <v>36923</v>
      </c>
      <c r="AF8111" s="68" t="s">
        <v>2998</v>
      </c>
      <c r="AG8111" s="66" t="s">
        <v>3052</v>
      </c>
      <c r="AH8111" s="74">
        <v>5.28</v>
      </c>
      <c r="AI8111" s="68" t="s">
        <v>2254</v>
      </c>
      <c r="AJ8111" s="67">
        <v>0</v>
      </c>
      <c r="AK8111" s="69">
        <v>210000</v>
      </c>
    </row>
    <row r="8112" spans="30:37" ht="10.5" customHeight="1" x14ac:dyDescent="0.2">
      <c r="AD8112" s="63">
        <v>36798</v>
      </c>
      <c r="AE8112" s="64">
        <v>36923</v>
      </c>
      <c r="AF8112" s="68" t="s">
        <v>1637</v>
      </c>
      <c r="AG8112" s="66" t="s">
        <v>1667</v>
      </c>
      <c r="AH8112" s="74">
        <v>5.0750000000000002</v>
      </c>
      <c r="AI8112" s="68" t="s">
        <v>2254</v>
      </c>
      <c r="AJ8112" s="67">
        <v>0</v>
      </c>
      <c r="AK8112" s="69">
        <v>140000</v>
      </c>
    </row>
    <row r="8113" spans="30:37" ht="10.5" customHeight="1" x14ac:dyDescent="0.2">
      <c r="AD8113" s="63">
        <v>36798</v>
      </c>
      <c r="AE8113" s="64">
        <v>36923</v>
      </c>
      <c r="AF8113" s="68" t="s">
        <v>1637</v>
      </c>
      <c r="AG8113" s="66" t="s">
        <v>1668</v>
      </c>
      <c r="AH8113" s="74">
        <v>5.0949999999999998</v>
      </c>
      <c r="AI8113" s="68" t="s">
        <v>2254</v>
      </c>
      <c r="AJ8113" s="67">
        <v>0</v>
      </c>
      <c r="AK8113" s="69">
        <v>140000</v>
      </c>
    </row>
    <row r="8114" spans="30:37" ht="10.5" customHeight="1" x14ac:dyDescent="0.2">
      <c r="AD8114" s="63">
        <v>36803</v>
      </c>
      <c r="AE8114" s="64">
        <v>36923</v>
      </c>
      <c r="AF8114" s="68" t="s">
        <v>3269</v>
      </c>
      <c r="AG8114" s="66" t="s">
        <v>3273</v>
      </c>
      <c r="AH8114" s="74">
        <v>5.1050000000000004</v>
      </c>
      <c r="AI8114" s="68" t="s">
        <v>2254</v>
      </c>
      <c r="AJ8114" s="67">
        <v>0</v>
      </c>
      <c r="AK8114" s="69">
        <v>-140000</v>
      </c>
    </row>
    <row r="8115" spans="30:37" ht="10.5" customHeight="1" x14ac:dyDescent="0.2">
      <c r="AD8115" s="63">
        <v>36803</v>
      </c>
      <c r="AE8115" s="64">
        <v>36923</v>
      </c>
      <c r="AF8115" s="68" t="s">
        <v>3269</v>
      </c>
      <c r="AG8115" s="66" t="s">
        <v>3274</v>
      </c>
      <c r="AH8115" s="74">
        <v>5.125</v>
      </c>
      <c r="AI8115" s="68" t="s">
        <v>2254</v>
      </c>
      <c r="AJ8115" s="67">
        <v>0</v>
      </c>
      <c r="AK8115" s="69">
        <v>-140000</v>
      </c>
    </row>
    <row r="8116" spans="30:37" ht="10.5" customHeight="1" x14ac:dyDescent="0.2">
      <c r="AD8116" s="63">
        <v>36804</v>
      </c>
      <c r="AE8116" s="64">
        <v>36923</v>
      </c>
      <c r="AF8116" s="68" t="s">
        <v>1740</v>
      </c>
      <c r="AG8116" s="66" t="s">
        <v>1767</v>
      </c>
      <c r="AH8116" s="74">
        <v>5.05</v>
      </c>
      <c r="AI8116" s="68" t="s">
        <v>2254</v>
      </c>
      <c r="AJ8116" s="67">
        <v>0</v>
      </c>
      <c r="AK8116" s="69">
        <v>140000</v>
      </c>
    </row>
    <row r="8117" spans="30:37" ht="10.5" customHeight="1" x14ac:dyDescent="0.2">
      <c r="AD8117" s="63">
        <v>36804</v>
      </c>
      <c r="AE8117" s="64">
        <v>36923</v>
      </c>
      <c r="AF8117" s="68" t="s">
        <v>1740</v>
      </c>
      <c r="AG8117" s="66" t="s">
        <v>1768</v>
      </c>
      <c r="AH8117" s="74">
        <v>5.18</v>
      </c>
      <c r="AI8117" s="68" t="s">
        <v>2254</v>
      </c>
      <c r="AJ8117" s="67">
        <v>0</v>
      </c>
      <c r="AK8117" s="69">
        <v>-140000</v>
      </c>
    </row>
    <row r="8118" spans="30:37" ht="10.5" customHeight="1" x14ac:dyDescent="0.2">
      <c r="AD8118" s="63">
        <v>36804</v>
      </c>
      <c r="AE8118" s="64">
        <v>36923</v>
      </c>
      <c r="AF8118" s="68" t="s">
        <v>1740</v>
      </c>
      <c r="AG8118" s="66" t="s">
        <v>1769</v>
      </c>
      <c r="AH8118" s="74">
        <v>5.2249999999999996</v>
      </c>
      <c r="AI8118" s="68" t="s">
        <v>2254</v>
      </c>
      <c r="AJ8118" s="67">
        <v>0</v>
      </c>
      <c r="AK8118" s="69">
        <v>140000</v>
      </c>
    </row>
    <row r="8119" spans="30:37" ht="10.5" customHeight="1" x14ac:dyDescent="0.2">
      <c r="AD8119" s="63">
        <v>36804</v>
      </c>
      <c r="AE8119" s="64">
        <v>36923</v>
      </c>
      <c r="AF8119" s="68" t="s">
        <v>1740</v>
      </c>
      <c r="AG8119" s="66" t="s">
        <v>1770</v>
      </c>
      <c r="AH8119" s="74">
        <v>5.24</v>
      </c>
      <c r="AI8119" s="68" t="s">
        <v>2254</v>
      </c>
      <c r="AJ8119" s="67">
        <v>0</v>
      </c>
      <c r="AK8119" s="69">
        <v>140000</v>
      </c>
    </row>
    <row r="8120" spans="30:37" ht="10.5" customHeight="1" x14ac:dyDescent="0.2">
      <c r="AD8120" s="63">
        <v>36805</v>
      </c>
      <c r="AE8120" s="64">
        <v>36923</v>
      </c>
      <c r="AF8120" s="68" t="s">
        <v>1553</v>
      </c>
      <c r="AG8120" s="66" t="s">
        <v>1621</v>
      </c>
      <c r="AH8120" s="74">
        <v>5.0650000000000004</v>
      </c>
      <c r="AI8120" s="68" t="s">
        <v>2254</v>
      </c>
      <c r="AJ8120" s="67">
        <v>0</v>
      </c>
      <c r="AK8120" s="69">
        <v>-140000</v>
      </c>
    </row>
    <row r="8121" spans="30:37" ht="10.5" customHeight="1" x14ac:dyDescent="0.2">
      <c r="AD8121" s="63">
        <v>36805</v>
      </c>
      <c r="AE8121" s="64">
        <v>36923</v>
      </c>
      <c r="AF8121" s="68" t="s">
        <v>1553</v>
      </c>
      <c r="AG8121" s="66" t="s">
        <v>1622</v>
      </c>
      <c r="AH8121" s="74">
        <v>5.0650000000000004</v>
      </c>
      <c r="AI8121" s="68" t="s">
        <v>2254</v>
      </c>
      <c r="AJ8121" s="67">
        <v>0</v>
      </c>
      <c r="AK8121" s="69">
        <v>-140000</v>
      </c>
    </row>
    <row r="8122" spans="30:37" ht="10.5" customHeight="1" x14ac:dyDescent="0.2">
      <c r="AD8122" s="63">
        <v>36811</v>
      </c>
      <c r="AE8122" s="64">
        <v>36923</v>
      </c>
      <c r="AF8122" s="68" t="s">
        <v>1118</v>
      </c>
      <c r="AG8122" s="66" t="s">
        <v>1270</v>
      </c>
      <c r="AH8122" s="74">
        <v>5.5650000000000004</v>
      </c>
      <c r="AI8122" s="68" t="s">
        <v>2254</v>
      </c>
      <c r="AJ8122" s="67">
        <v>0</v>
      </c>
      <c r="AK8122" s="69">
        <v>140000</v>
      </c>
    </row>
    <row r="8123" spans="30:37" ht="10.5" customHeight="1" x14ac:dyDescent="0.2">
      <c r="AD8123" s="63">
        <v>36811</v>
      </c>
      <c r="AE8123" s="64">
        <v>36923</v>
      </c>
      <c r="AF8123" s="68" t="s">
        <v>1118</v>
      </c>
      <c r="AG8123" s="66" t="s">
        <v>1271</v>
      </c>
      <c r="AH8123" s="74">
        <v>5.56</v>
      </c>
      <c r="AI8123" s="68" t="s">
        <v>2254</v>
      </c>
      <c r="AJ8123" s="67">
        <v>0</v>
      </c>
      <c r="AK8123" s="69">
        <v>140000</v>
      </c>
    </row>
    <row r="8124" spans="30:37" ht="10.5" customHeight="1" x14ac:dyDescent="0.2">
      <c r="AD8124" s="63">
        <v>36811</v>
      </c>
      <c r="AE8124" s="64">
        <v>36923</v>
      </c>
      <c r="AF8124" s="68" t="s">
        <v>1118</v>
      </c>
      <c r="AG8124" s="66" t="s">
        <v>1272</v>
      </c>
      <c r="AH8124" s="74">
        <v>5.6</v>
      </c>
      <c r="AI8124" s="68" t="s">
        <v>2254</v>
      </c>
      <c r="AJ8124" s="67">
        <v>0</v>
      </c>
      <c r="AK8124" s="69">
        <v>140000</v>
      </c>
    </row>
    <row r="8125" spans="30:37" ht="10.5" customHeight="1" x14ac:dyDescent="0.2">
      <c r="AD8125" s="63">
        <v>36811</v>
      </c>
      <c r="AE8125" s="64">
        <v>36923</v>
      </c>
      <c r="AF8125" s="68" t="s">
        <v>1118</v>
      </c>
      <c r="AG8125" s="66" t="s">
        <v>1273</v>
      </c>
      <c r="AH8125" s="74">
        <v>5.6449999999999996</v>
      </c>
      <c r="AI8125" s="68" t="s">
        <v>2254</v>
      </c>
      <c r="AJ8125" s="67">
        <v>0</v>
      </c>
      <c r="AK8125" s="69">
        <v>140000</v>
      </c>
    </row>
    <row r="8126" spans="30:37" ht="10.5" customHeight="1" x14ac:dyDescent="0.2">
      <c r="AD8126" s="63">
        <v>36811</v>
      </c>
      <c r="AE8126" s="64">
        <v>36923</v>
      </c>
      <c r="AF8126" s="68" t="s">
        <v>1118</v>
      </c>
      <c r="AG8126" s="66" t="s">
        <v>1278</v>
      </c>
      <c r="AH8126" s="74">
        <v>5.7050000000000001</v>
      </c>
      <c r="AI8126" s="68" t="s">
        <v>2254</v>
      </c>
      <c r="AJ8126" s="67">
        <v>0</v>
      </c>
      <c r="AK8126" s="69">
        <v>140000</v>
      </c>
    </row>
    <row r="8127" spans="30:37" ht="10.5" customHeight="1" x14ac:dyDescent="0.2">
      <c r="AD8127" s="63">
        <v>36811</v>
      </c>
      <c r="AE8127" s="64">
        <v>36923</v>
      </c>
      <c r="AF8127" s="68" t="s">
        <v>1118</v>
      </c>
      <c r="AG8127" s="66" t="s">
        <v>1279</v>
      </c>
      <c r="AH8127" s="74">
        <v>5.65</v>
      </c>
      <c r="AI8127" s="68" t="s">
        <v>2254</v>
      </c>
      <c r="AJ8127" s="67">
        <v>0</v>
      </c>
      <c r="AK8127" s="69">
        <v>140000</v>
      </c>
    </row>
    <row r="8128" spans="30:37" ht="10.5" customHeight="1" x14ac:dyDescent="0.2">
      <c r="AD8128" s="63">
        <v>36811</v>
      </c>
      <c r="AE8128" s="64">
        <v>36923</v>
      </c>
      <c r="AF8128" s="68" t="s">
        <v>1118</v>
      </c>
      <c r="AG8128" s="66" t="s">
        <v>1281</v>
      </c>
      <c r="AH8128" s="74">
        <v>5.6</v>
      </c>
      <c r="AI8128" s="68" t="s">
        <v>2254</v>
      </c>
      <c r="AJ8128" s="67">
        <v>0</v>
      </c>
      <c r="AK8128" s="69">
        <v>70000</v>
      </c>
    </row>
    <row r="8129" spans="30:37" ht="10.5" customHeight="1" x14ac:dyDescent="0.2">
      <c r="AD8129" s="63">
        <v>36811</v>
      </c>
      <c r="AE8129" s="64">
        <v>36923</v>
      </c>
      <c r="AF8129" s="68" t="s">
        <v>1118</v>
      </c>
      <c r="AG8129" s="66" t="s">
        <v>1282</v>
      </c>
      <c r="AH8129" s="74">
        <v>5.59</v>
      </c>
      <c r="AI8129" s="68" t="s">
        <v>2254</v>
      </c>
      <c r="AJ8129" s="67">
        <v>0</v>
      </c>
      <c r="AK8129" s="69">
        <v>140000</v>
      </c>
    </row>
    <row r="8130" spans="30:37" ht="10.5" customHeight="1" x14ac:dyDescent="0.2">
      <c r="AD8130" s="63">
        <v>36811</v>
      </c>
      <c r="AE8130" s="64">
        <v>36923</v>
      </c>
      <c r="AF8130" s="68" t="s">
        <v>1118</v>
      </c>
      <c r="AG8130" s="66" t="s">
        <v>1283</v>
      </c>
      <c r="AH8130" s="74">
        <v>5.5250000000000004</v>
      </c>
      <c r="AI8130" s="68" t="s">
        <v>2254</v>
      </c>
      <c r="AJ8130" s="67">
        <v>0</v>
      </c>
      <c r="AK8130" s="69">
        <v>140000</v>
      </c>
    </row>
    <row r="8131" spans="30:37" ht="10.5" customHeight="1" x14ac:dyDescent="0.2">
      <c r="AD8131" s="63">
        <v>36811</v>
      </c>
      <c r="AE8131" s="64">
        <v>36923</v>
      </c>
      <c r="AF8131" s="68" t="s">
        <v>1118</v>
      </c>
      <c r="AG8131" s="66" t="s">
        <v>1284</v>
      </c>
      <c r="AH8131" s="74">
        <v>5.5</v>
      </c>
      <c r="AI8131" s="68" t="s">
        <v>2254</v>
      </c>
      <c r="AJ8131" s="67">
        <v>0</v>
      </c>
      <c r="AK8131" s="69">
        <v>140000</v>
      </c>
    </row>
    <row r="8132" spans="30:37" ht="10.5" customHeight="1" x14ac:dyDescent="0.2">
      <c r="AD8132" s="63">
        <v>36811</v>
      </c>
      <c r="AE8132" s="64">
        <v>36923</v>
      </c>
      <c r="AF8132" s="68" t="s">
        <v>1118</v>
      </c>
      <c r="AG8132" s="66" t="s">
        <v>1285</v>
      </c>
      <c r="AH8132" s="74">
        <v>5.4749999999999996</v>
      </c>
      <c r="AI8132" s="68" t="s">
        <v>2254</v>
      </c>
      <c r="AJ8132" s="67">
        <v>0</v>
      </c>
      <c r="AK8132" s="69">
        <v>140000</v>
      </c>
    </row>
    <row r="8133" spans="30:37" ht="10.5" customHeight="1" x14ac:dyDescent="0.2">
      <c r="AD8133" s="63">
        <v>36811</v>
      </c>
      <c r="AE8133" s="64">
        <v>36923</v>
      </c>
      <c r="AF8133" s="68" t="s">
        <v>1118</v>
      </c>
      <c r="AG8133" s="66" t="s">
        <v>1287</v>
      </c>
      <c r="AH8133" s="74">
        <v>5.5350000000000001</v>
      </c>
      <c r="AI8133" s="68" t="s">
        <v>2254</v>
      </c>
      <c r="AJ8133" s="67">
        <v>0</v>
      </c>
      <c r="AK8133" s="69">
        <v>-140000</v>
      </c>
    </row>
    <row r="8134" spans="30:37" ht="10.5" customHeight="1" x14ac:dyDescent="0.2">
      <c r="AD8134" s="63">
        <v>36815</v>
      </c>
      <c r="AE8134" s="64">
        <v>36923</v>
      </c>
      <c r="AF8134" s="68" t="s">
        <v>3742</v>
      </c>
      <c r="AG8134" s="66" t="s">
        <v>3778</v>
      </c>
      <c r="AH8134" s="74">
        <v>5.37</v>
      </c>
      <c r="AI8134" s="68" t="s">
        <v>2254</v>
      </c>
      <c r="AJ8134" s="67">
        <v>0</v>
      </c>
      <c r="AK8134" s="69">
        <v>-140000</v>
      </c>
    </row>
    <row r="8135" spans="30:37" ht="10.5" customHeight="1" x14ac:dyDescent="0.2">
      <c r="AD8135" s="63">
        <v>36816</v>
      </c>
      <c r="AE8135" s="64">
        <v>36923</v>
      </c>
      <c r="AF8135" s="68" t="s">
        <v>2113</v>
      </c>
      <c r="AG8135" s="66" t="s">
        <v>2128</v>
      </c>
      <c r="AH8135" s="74">
        <v>5.32</v>
      </c>
      <c r="AI8135" s="68" t="s">
        <v>2254</v>
      </c>
      <c r="AJ8135" s="67">
        <v>0</v>
      </c>
      <c r="AK8135" s="69">
        <v>-140000</v>
      </c>
    </row>
    <row r="8136" spans="30:37" ht="10.5" customHeight="1" x14ac:dyDescent="0.2">
      <c r="AD8136" s="63">
        <v>36816</v>
      </c>
      <c r="AE8136" s="64">
        <v>36923</v>
      </c>
      <c r="AF8136" s="68" t="s">
        <v>2113</v>
      </c>
      <c r="AG8136" s="66" t="s">
        <v>2129</v>
      </c>
      <c r="AH8136" s="74">
        <v>5.3150000000000004</v>
      </c>
      <c r="AI8136" s="68" t="s">
        <v>2254</v>
      </c>
      <c r="AJ8136" s="67">
        <v>0</v>
      </c>
      <c r="AK8136" s="69">
        <v>-140000</v>
      </c>
    </row>
    <row r="8137" spans="30:37" ht="10.5" customHeight="1" x14ac:dyDescent="0.2">
      <c r="AD8137" s="63">
        <v>36816</v>
      </c>
      <c r="AE8137" s="64">
        <v>36923</v>
      </c>
      <c r="AF8137" s="68" t="s">
        <v>2113</v>
      </c>
      <c r="AG8137" s="66" t="s">
        <v>2130</v>
      </c>
      <c r="AH8137" s="74">
        <v>5.3449999999999998</v>
      </c>
      <c r="AI8137" s="68" t="s">
        <v>2254</v>
      </c>
      <c r="AJ8137" s="67">
        <v>0</v>
      </c>
      <c r="AK8137" s="69">
        <v>-140000</v>
      </c>
    </row>
    <row r="8138" spans="30:37" ht="10.5" customHeight="1" x14ac:dyDescent="0.2">
      <c r="AD8138" s="63">
        <v>36816</v>
      </c>
      <c r="AE8138" s="64">
        <v>36923</v>
      </c>
      <c r="AF8138" s="68" t="s">
        <v>2113</v>
      </c>
      <c r="AG8138" s="66" t="s">
        <v>2131</v>
      </c>
      <c r="AH8138" s="74">
        <v>5.29</v>
      </c>
      <c r="AI8138" s="68" t="s">
        <v>2254</v>
      </c>
      <c r="AJ8138" s="67">
        <v>0</v>
      </c>
      <c r="AK8138" s="69">
        <v>-140000</v>
      </c>
    </row>
    <row r="8139" spans="30:37" ht="10.5" customHeight="1" x14ac:dyDescent="0.2">
      <c r="AD8139" s="63">
        <v>36817</v>
      </c>
      <c r="AE8139" s="64">
        <v>36923</v>
      </c>
      <c r="AF8139" s="68" t="s">
        <v>486</v>
      </c>
      <c r="AG8139" s="66" t="s">
        <v>494</v>
      </c>
      <c r="AH8139" s="74">
        <v>5.2</v>
      </c>
      <c r="AI8139" s="68" t="s">
        <v>2254</v>
      </c>
      <c r="AJ8139" s="67">
        <v>0</v>
      </c>
      <c r="AK8139" s="69">
        <v>140000</v>
      </c>
    </row>
    <row r="8140" spans="30:37" ht="10.5" customHeight="1" x14ac:dyDescent="0.2">
      <c r="AD8140" s="63">
        <v>36817</v>
      </c>
      <c r="AE8140" s="64">
        <v>36923</v>
      </c>
      <c r="AF8140" s="68" t="s">
        <v>486</v>
      </c>
      <c r="AG8140" s="66" t="s">
        <v>495</v>
      </c>
      <c r="AH8140" s="74">
        <v>5.26</v>
      </c>
      <c r="AI8140" s="68" t="s">
        <v>2254</v>
      </c>
      <c r="AJ8140" s="67">
        <v>0</v>
      </c>
      <c r="AK8140" s="69">
        <v>140000</v>
      </c>
    </row>
    <row r="8141" spans="30:37" ht="10.5" customHeight="1" x14ac:dyDescent="0.2">
      <c r="AD8141" s="63">
        <v>36817</v>
      </c>
      <c r="AE8141" s="64">
        <v>36923</v>
      </c>
      <c r="AF8141" s="68" t="s">
        <v>486</v>
      </c>
      <c r="AG8141" s="66" t="s">
        <v>496</v>
      </c>
      <c r="AH8141" s="74">
        <v>5.38</v>
      </c>
      <c r="AI8141" s="68" t="s">
        <v>2254</v>
      </c>
      <c r="AJ8141" s="67">
        <v>0</v>
      </c>
      <c r="AK8141" s="69">
        <v>-140000</v>
      </c>
    </row>
    <row r="8142" spans="30:37" ht="10.5" customHeight="1" x14ac:dyDescent="0.2">
      <c r="AD8142" s="63">
        <v>36817</v>
      </c>
      <c r="AE8142" s="64">
        <v>36923</v>
      </c>
      <c r="AF8142" s="68" t="s">
        <v>486</v>
      </c>
      <c r="AG8142" s="66" t="s">
        <v>497</v>
      </c>
      <c r="AH8142" s="74">
        <v>5.3949999999999996</v>
      </c>
      <c r="AI8142" s="68" t="s">
        <v>2254</v>
      </c>
      <c r="AJ8142" s="67">
        <v>0</v>
      </c>
      <c r="AK8142" s="69">
        <v>-140000</v>
      </c>
    </row>
    <row r="8143" spans="30:37" ht="10.5" customHeight="1" x14ac:dyDescent="0.2">
      <c r="AD8143" s="63">
        <v>36817</v>
      </c>
      <c r="AE8143" s="64">
        <v>36923</v>
      </c>
      <c r="AF8143" s="68" t="s">
        <v>486</v>
      </c>
      <c r="AG8143" s="66" t="s">
        <v>786</v>
      </c>
      <c r="AH8143" s="74">
        <v>5.1210000000000004</v>
      </c>
      <c r="AI8143" s="68" t="s">
        <v>2254</v>
      </c>
      <c r="AJ8143" s="67">
        <v>0</v>
      </c>
      <c r="AK8143" s="69">
        <v>-333324</v>
      </c>
    </row>
    <row r="8144" spans="30:37" ht="10.5" customHeight="1" x14ac:dyDescent="0.2">
      <c r="AD8144" s="63">
        <v>36818</v>
      </c>
      <c r="AE8144" s="64">
        <v>36923</v>
      </c>
      <c r="AF8144" s="68" t="s">
        <v>3001</v>
      </c>
      <c r="AG8144" s="66" t="s">
        <v>3017</v>
      </c>
      <c r="AH8144" s="74">
        <v>4.9550000000000001</v>
      </c>
      <c r="AI8144" s="68" t="s">
        <v>2254</v>
      </c>
      <c r="AJ8144" s="67">
        <v>0</v>
      </c>
      <c r="AK8144" s="69">
        <v>140000</v>
      </c>
    </row>
    <row r="8145" spans="30:37" ht="10.5" customHeight="1" x14ac:dyDescent="0.2">
      <c r="AD8145" s="63">
        <v>36818</v>
      </c>
      <c r="AE8145" s="64">
        <v>36923</v>
      </c>
      <c r="AF8145" s="68" t="s">
        <v>3001</v>
      </c>
      <c r="AG8145" s="66" t="s">
        <v>3018</v>
      </c>
      <c r="AH8145" s="74">
        <v>5.0149999999999997</v>
      </c>
      <c r="AI8145" s="68" t="s">
        <v>2254</v>
      </c>
      <c r="AJ8145" s="67">
        <v>0</v>
      </c>
      <c r="AK8145" s="69">
        <v>140000</v>
      </c>
    </row>
    <row r="8146" spans="30:37" ht="10.5" customHeight="1" x14ac:dyDescent="0.2">
      <c r="AD8146" s="63">
        <v>36818</v>
      </c>
      <c r="AE8146" s="64">
        <v>36923</v>
      </c>
      <c r="AF8146" s="68" t="s">
        <v>3001</v>
      </c>
      <c r="AG8146" s="66" t="s">
        <v>3019</v>
      </c>
      <c r="AH8146" s="74">
        <v>5.03</v>
      </c>
      <c r="AI8146" s="68" t="s">
        <v>2254</v>
      </c>
      <c r="AJ8146" s="67">
        <v>0</v>
      </c>
      <c r="AK8146" s="69">
        <v>140000</v>
      </c>
    </row>
    <row r="8147" spans="30:37" ht="10.5" customHeight="1" x14ac:dyDescent="0.2">
      <c r="AD8147" s="63">
        <v>36819</v>
      </c>
      <c r="AE8147" s="64">
        <v>36923</v>
      </c>
      <c r="AF8147" s="68" t="s">
        <v>1363</v>
      </c>
      <c r="AG8147" s="66" t="s">
        <v>1371</v>
      </c>
      <c r="AH8147" s="74">
        <v>4.97</v>
      </c>
      <c r="AI8147" s="68" t="s">
        <v>2254</v>
      </c>
      <c r="AJ8147" s="67">
        <v>0</v>
      </c>
      <c r="AK8147" s="69">
        <v>-140000</v>
      </c>
    </row>
    <row r="8148" spans="30:37" ht="10.5" customHeight="1" x14ac:dyDescent="0.2">
      <c r="AD8148" s="63">
        <v>36823</v>
      </c>
      <c r="AE8148" s="64">
        <v>36923</v>
      </c>
      <c r="AF8148" s="68" t="s">
        <v>262</v>
      </c>
      <c r="AG8148" s="66" t="s">
        <v>291</v>
      </c>
      <c r="AH8148" s="74">
        <v>4.8449999999999998</v>
      </c>
      <c r="AI8148" s="68" t="s">
        <v>2254</v>
      </c>
      <c r="AJ8148" s="67">
        <v>0</v>
      </c>
      <c r="AK8148" s="69">
        <v>-70000</v>
      </c>
    </row>
    <row r="8149" spans="30:37" ht="10.5" customHeight="1" x14ac:dyDescent="0.2">
      <c r="AD8149" s="63">
        <v>36823</v>
      </c>
      <c r="AE8149" s="64">
        <v>36923</v>
      </c>
      <c r="AF8149" s="68" t="s">
        <v>262</v>
      </c>
      <c r="AG8149" s="66" t="s">
        <v>292</v>
      </c>
      <c r="AH8149" s="74">
        <v>4.8449999999999998</v>
      </c>
      <c r="AI8149" s="68" t="s">
        <v>2254</v>
      </c>
      <c r="AJ8149" s="67">
        <v>0</v>
      </c>
      <c r="AK8149" s="69">
        <v>-70000</v>
      </c>
    </row>
    <row r="8150" spans="30:37" ht="10.5" customHeight="1" x14ac:dyDescent="0.2">
      <c r="AD8150" s="63">
        <v>36823</v>
      </c>
      <c r="AE8150" s="64">
        <v>36923</v>
      </c>
      <c r="AF8150" s="68" t="s">
        <v>262</v>
      </c>
      <c r="AG8150" s="66" t="s">
        <v>293</v>
      </c>
      <c r="AH8150" s="74">
        <v>4.8949999999999996</v>
      </c>
      <c r="AI8150" s="68" t="s">
        <v>2254</v>
      </c>
      <c r="AJ8150" s="67">
        <v>0</v>
      </c>
      <c r="AK8150" s="69">
        <v>-140000</v>
      </c>
    </row>
    <row r="8151" spans="30:37" ht="10.5" customHeight="1" x14ac:dyDescent="0.2">
      <c r="AD8151" s="63">
        <v>36824</v>
      </c>
      <c r="AE8151" s="64">
        <v>36923</v>
      </c>
      <c r="AF8151" s="68" t="s">
        <v>4289</v>
      </c>
      <c r="AG8151" s="66" t="s">
        <v>4315</v>
      </c>
      <c r="AH8151" s="74">
        <v>4.78</v>
      </c>
      <c r="AI8151" s="68" t="s">
        <v>2254</v>
      </c>
      <c r="AJ8151" s="67">
        <v>0</v>
      </c>
      <c r="AK8151" s="69">
        <v>-140000</v>
      </c>
    </row>
    <row r="8152" spans="30:37" ht="10.5" customHeight="1" x14ac:dyDescent="0.2">
      <c r="AD8152" s="63">
        <v>36824</v>
      </c>
      <c r="AE8152" s="64">
        <v>36923</v>
      </c>
      <c r="AF8152" s="68" t="s">
        <v>4289</v>
      </c>
      <c r="AG8152" s="66" t="s">
        <v>4316</v>
      </c>
      <c r="AH8152" s="74">
        <v>4.76</v>
      </c>
      <c r="AI8152" s="68" t="s">
        <v>2254</v>
      </c>
      <c r="AJ8152" s="67">
        <v>0</v>
      </c>
      <c r="AK8152" s="69">
        <v>-140000</v>
      </c>
    </row>
    <row r="8153" spans="30:37" ht="10.5" customHeight="1" x14ac:dyDescent="0.2">
      <c r="AD8153" s="63">
        <v>36825</v>
      </c>
      <c r="AE8153" s="64">
        <v>36923</v>
      </c>
      <c r="AF8153" s="68" t="s">
        <v>681</v>
      </c>
      <c r="AG8153" s="66" t="s">
        <v>696</v>
      </c>
      <c r="AH8153" s="74">
        <v>4.6375000000000002</v>
      </c>
      <c r="AI8153" s="68" t="s">
        <v>2254</v>
      </c>
      <c r="AJ8153" s="67">
        <v>0</v>
      </c>
      <c r="AK8153" s="69">
        <v>-140000</v>
      </c>
    </row>
    <row r="8154" spans="30:37" ht="10.5" customHeight="1" x14ac:dyDescent="0.2">
      <c r="AD8154" s="63">
        <v>36825</v>
      </c>
      <c r="AE8154" s="64">
        <v>36923</v>
      </c>
      <c r="AF8154" s="68" t="s">
        <v>681</v>
      </c>
      <c r="AG8154" s="66" t="s">
        <v>697</v>
      </c>
      <c r="AH8154" s="74">
        <v>4.6550000000000002</v>
      </c>
      <c r="AI8154" s="68" t="s">
        <v>2254</v>
      </c>
      <c r="AJ8154" s="67">
        <v>0</v>
      </c>
      <c r="AK8154" s="69">
        <v>-140000</v>
      </c>
    </row>
    <row r="8155" spans="30:37" ht="10.5" customHeight="1" x14ac:dyDescent="0.2">
      <c r="AD8155" s="63">
        <v>36825</v>
      </c>
      <c r="AE8155" s="64">
        <v>36923</v>
      </c>
      <c r="AF8155" s="68" t="s">
        <v>681</v>
      </c>
      <c r="AG8155" s="66" t="s">
        <v>698</v>
      </c>
      <c r="AH8155" s="74">
        <v>4.6550000000000002</v>
      </c>
      <c r="AI8155" s="68" t="s">
        <v>2254</v>
      </c>
      <c r="AJ8155" s="67">
        <v>0</v>
      </c>
      <c r="AK8155" s="69">
        <v>-140000</v>
      </c>
    </row>
    <row r="8156" spans="30:37" ht="10.5" customHeight="1" x14ac:dyDescent="0.2">
      <c r="AD8156" s="63">
        <v>36825</v>
      </c>
      <c r="AE8156" s="64">
        <v>36923</v>
      </c>
      <c r="AF8156" s="68" t="s">
        <v>681</v>
      </c>
      <c r="AG8156" s="66" t="s">
        <v>699</v>
      </c>
      <c r="AH8156" s="74">
        <v>4.6399999999999997</v>
      </c>
      <c r="AI8156" s="68" t="s">
        <v>2254</v>
      </c>
      <c r="AJ8156" s="67">
        <v>0</v>
      </c>
      <c r="AK8156" s="69">
        <v>-140000</v>
      </c>
    </row>
    <row r="8157" spans="30:37" ht="10.5" customHeight="1" x14ac:dyDescent="0.2">
      <c r="AD8157" s="63">
        <v>36825</v>
      </c>
      <c r="AE8157" s="64">
        <v>36923</v>
      </c>
      <c r="AF8157" s="68" t="s">
        <v>681</v>
      </c>
      <c r="AG8157" s="66" t="s">
        <v>700</v>
      </c>
      <c r="AH8157" s="74">
        <v>4.6449999999999996</v>
      </c>
      <c r="AI8157" s="68" t="s">
        <v>2254</v>
      </c>
      <c r="AJ8157" s="67">
        <v>0</v>
      </c>
      <c r="AK8157" s="69">
        <v>-140000</v>
      </c>
    </row>
    <row r="8158" spans="30:37" ht="10.5" customHeight="1" x14ac:dyDescent="0.2">
      <c r="AD8158" s="63">
        <v>36825</v>
      </c>
      <c r="AE8158" s="64">
        <v>36923</v>
      </c>
      <c r="AF8158" s="68" t="s">
        <v>681</v>
      </c>
      <c r="AG8158" s="66" t="s">
        <v>691</v>
      </c>
      <c r="AH8158" s="74">
        <v>4.6399999999999997</v>
      </c>
      <c r="AI8158" s="68" t="s">
        <v>2254</v>
      </c>
      <c r="AJ8158" s="67">
        <v>0</v>
      </c>
      <c r="AK8158" s="69">
        <v>-140000</v>
      </c>
    </row>
    <row r="8159" spans="30:37" ht="10.5" customHeight="1" x14ac:dyDescent="0.2">
      <c r="AD8159" s="63">
        <v>36825</v>
      </c>
      <c r="AE8159" s="64">
        <v>36923</v>
      </c>
      <c r="AF8159" s="68" t="s">
        <v>681</v>
      </c>
      <c r="AG8159" s="66" t="s">
        <v>692</v>
      </c>
      <c r="AH8159" s="74">
        <v>4.6449999999999996</v>
      </c>
      <c r="AI8159" s="68" t="s">
        <v>2254</v>
      </c>
      <c r="AJ8159" s="67">
        <v>0</v>
      </c>
      <c r="AK8159" s="69">
        <v>-140000</v>
      </c>
    </row>
    <row r="8160" spans="30:37" ht="10.5" customHeight="1" x14ac:dyDescent="0.2">
      <c r="AD8160" s="63">
        <v>36825</v>
      </c>
      <c r="AE8160" s="64">
        <v>36923</v>
      </c>
      <c r="AF8160" s="68" t="s">
        <v>681</v>
      </c>
      <c r="AG8160" s="66" t="s">
        <v>693</v>
      </c>
      <c r="AH8160" s="74">
        <v>4.6500000000000004</v>
      </c>
      <c r="AI8160" s="68" t="s">
        <v>2254</v>
      </c>
      <c r="AJ8160" s="67">
        <v>0</v>
      </c>
      <c r="AK8160" s="69">
        <v>-140000</v>
      </c>
    </row>
    <row r="8161" spans="30:37" ht="10.5" customHeight="1" x14ac:dyDescent="0.2">
      <c r="AD8161" s="63">
        <v>36826</v>
      </c>
      <c r="AE8161" s="64">
        <v>36923</v>
      </c>
      <c r="AF8161" s="68" t="s">
        <v>4689</v>
      </c>
      <c r="AG8161" s="66" t="s">
        <v>4740</v>
      </c>
      <c r="AH8161" s="74">
        <v>4.55</v>
      </c>
      <c r="AI8161" s="68" t="s">
        <v>2254</v>
      </c>
      <c r="AJ8161" s="67">
        <v>0</v>
      </c>
      <c r="AK8161" s="69">
        <v>-140000</v>
      </c>
    </row>
    <row r="8162" spans="30:37" ht="10.5" customHeight="1" x14ac:dyDescent="0.2">
      <c r="AD8162" s="63">
        <v>36826</v>
      </c>
      <c r="AE8162" s="64">
        <v>36923</v>
      </c>
      <c r="AF8162" s="68" t="s">
        <v>4689</v>
      </c>
      <c r="AG8162" s="66" t="s">
        <v>4741</v>
      </c>
      <c r="AH8162" s="74">
        <v>4.5599999999999996</v>
      </c>
      <c r="AI8162" s="68" t="s">
        <v>2254</v>
      </c>
      <c r="AJ8162" s="67">
        <v>0</v>
      </c>
      <c r="AK8162" s="69">
        <v>-140000</v>
      </c>
    </row>
    <row r="8163" spans="30:37" ht="10.5" customHeight="1" x14ac:dyDescent="0.2">
      <c r="AD8163" s="63">
        <v>36826</v>
      </c>
      <c r="AE8163" s="64">
        <v>36923</v>
      </c>
      <c r="AF8163" s="68" t="s">
        <v>4689</v>
      </c>
      <c r="AG8163" s="66" t="s">
        <v>4742</v>
      </c>
      <c r="AH8163" s="74">
        <v>4.5599999999999996</v>
      </c>
      <c r="AI8163" s="68" t="s">
        <v>2254</v>
      </c>
      <c r="AJ8163" s="67">
        <v>0</v>
      </c>
      <c r="AK8163" s="69">
        <v>-140000</v>
      </c>
    </row>
    <row r="8164" spans="30:37" ht="10.5" customHeight="1" x14ac:dyDescent="0.2">
      <c r="AD8164" s="63">
        <v>36826</v>
      </c>
      <c r="AE8164" s="64">
        <v>36923</v>
      </c>
      <c r="AF8164" s="68" t="s">
        <v>4689</v>
      </c>
      <c r="AG8164" s="66" t="s">
        <v>4743</v>
      </c>
      <c r="AH8164" s="74">
        <v>4.585</v>
      </c>
      <c r="AI8164" s="68" t="s">
        <v>2254</v>
      </c>
      <c r="AJ8164" s="67">
        <v>0</v>
      </c>
      <c r="AK8164" s="69">
        <v>-140000</v>
      </c>
    </row>
    <row r="8165" spans="30:37" ht="10.5" customHeight="1" x14ac:dyDescent="0.2">
      <c r="AD8165" s="63">
        <v>36829</v>
      </c>
      <c r="AE8165" s="64">
        <v>36923</v>
      </c>
      <c r="AF8165" s="68" t="s">
        <v>2950</v>
      </c>
      <c r="AG8165" s="66" t="s">
        <v>2967</v>
      </c>
      <c r="AH8165" s="74">
        <v>4.5149999999999997</v>
      </c>
      <c r="AI8165" s="68" t="s">
        <v>2254</v>
      </c>
      <c r="AJ8165" s="67">
        <v>0</v>
      </c>
      <c r="AK8165" s="69">
        <v>-140000</v>
      </c>
    </row>
    <row r="8166" spans="30:37" ht="10.5" customHeight="1" x14ac:dyDescent="0.2">
      <c r="AD8166" s="63">
        <v>36830</v>
      </c>
      <c r="AE8166" s="64">
        <v>36923</v>
      </c>
      <c r="AF8166" s="68" t="s">
        <v>3109</v>
      </c>
      <c r="AG8166" s="66" t="s">
        <v>3112</v>
      </c>
      <c r="AH8166" s="74">
        <v>4.3550000000000004</v>
      </c>
      <c r="AI8166" s="68" t="s">
        <v>2254</v>
      </c>
      <c r="AJ8166" s="67">
        <v>0</v>
      </c>
      <c r="AK8166" s="69">
        <v>-140000</v>
      </c>
    </row>
    <row r="8167" spans="30:37" ht="10.5" customHeight="1" x14ac:dyDescent="0.2">
      <c r="AD8167" s="63">
        <v>36830</v>
      </c>
      <c r="AE8167" s="64">
        <v>36923</v>
      </c>
      <c r="AF8167" s="68" t="s">
        <v>3109</v>
      </c>
      <c r="AG8167" s="66" t="s">
        <v>3113</v>
      </c>
      <c r="AH8167" s="74">
        <v>4.3600000000000003</v>
      </c>
      <c r="AI8167" s="68" t="s">
        <v>2254</v>
      </c>
      <c r="AJ8167" s="67">
        <v>0</v>
      </c>
      <c r="AK8167" s="69">
        <v>-140000</v>
      </c>
    </row>
    <row r="8168" spans="30:37" ht="10.5" customHeight="1" x14ac:dyDescent="0.2">
      <c r="AD8168" s="63">
        <v>36830</v>
      </c>
      <c r="AE8168" s="64">
        <v>36923</v>
      </c>
      <c r="AF8168" s="68" t="s">
        <v>3109</v>
      </c>
      <c r="AG8168" s="66" t="s">
        <v>3114</v>
      </c>
      <c r="AH8168" s="74">
        <v>4.3600000000000003</v>
      </c>
      <c r="AI8168" s="68" t="s">
        <v>2254</v>
      </c>
      <c r="AJ8168" s="67">
        <v>0</v>
      </c>
      <c r="AK8168" s="69">
        <v>-140000</v>
      </c>
    </row>
    <row r="8169" spans="30:37" ht="10.5" customHeight="1" x14ac:dyDescent="0.2">
      <c r="AD8169" s="63">
        <v>36830</v>
      </c>
      <c r="AE8169" s="64">
        <v>36923</v>
      </c>
      <c r="AF8169" s="68" t="s">
        <v>3109</v>
      </c>
      <c r="AG8169" s="66" t="s">
        <v>3115</v>
      </c>
      <c r="AH8169" s="74">
        <v>4.3650000000000002</v>
      </c>
      <c r="AI8169" s="68" t="s">
        <v>2254</v>
      </c>
      <c r="AJ8169" s="67">
        <v>0</v>
      </c>
      <c r="AK8169" s="69">
        <v>-140000</v>
      </c>
    </row>
    <row r="8170" spans="30:37" ht="10.5" customHeight="1" x14ac:dyDescent="0.2">
      <c r="AD8170" s="63">
        <v>36830</v>
      </c>
      <c r="AE8170" s="64">
        <v>36923</v>
      </c>
      <c r="AF8170" s="68" t="s">
        <v>3109</v>
      </c>
      <c r="AG8170" s="66" t="s">
        <v>3116</v>
      </c>
      <c r="AH8170" s="74">
        <v>4.375</v>
      </c>
      <c r="AI8170" s="68" t="s">
        <v>2254</v>
      </c>
      <c r="AJ8170" s="67">
        <v>0</v>
      </c>
      <c r="AK8170" s="69">
        <v>-140000</v>
      </c>
    </row>
    <row r="8171" spans="30:37" ht="10.5" customHeight="1" x14ac:dyDescent="0.2">
      <c r="AD8171" s="63">
        <v>36830</v>
      </c>
      <c r="AE8171" s="64">
        <v>36923</v>
      </c>
      <c r="AF8171" s="68" t="s">
        <v>3109</v>
      </c>
      <c r="AG8171" s="66" t="s">
        <v>3117</v>
      </c>
      <c r="AH8171" s="74">
        <v>4.3849999999999998</v>
      </c>
      <c r="AI8171" s="68" t="s">
        <v>2254</v>
      </c>
      <c r="AJ8171" s="67">
        <v>0</v>
      </c>
      <c r="AK8171" s="69">
        <v>-140000</v>
      </c>
    </row>
    <row r="8172" spans="30:37" ht="10.5" customHeight="1" x14ac:dyDescent="0.2">
      <c r="AD8172" s="63">
        <v>36830</v>
      </c>
      <c r="AE8172" s="64">
        <v>36923</v>
      </c>
      <c r="AF8172" s="68" t="s">
        <v>3109</v>
      </c>
      <c r="AG8172" s="66" t="s">
        <v>3118</v>
      </c>
      <c r="AH8172" s="74">
        <v>4.335</v>
      </c>
      <c r="AI8172" s="68" t="s">
        <v>2254</v>
      </c>
      <c r="AJ8172" s="67">
        <v>0</v>
      </c>
      <c r="AK8172" s="69">
        <v>140000</v>
      </c>
    </row>
    <row r="8173" spans="30:37" ht="10.5" customHeight="1" x14ac:dyDescent="0.2">
      <c r="AD8173" s="63">
        <v>36830</v>
      </c>
      <c r="AE8173" s="64">
        <v>36923</v>
      </c>
      <c r="AF8173" s="68" t="s">
        <v>3109</v>
      </c>
      <c r="AG8173" s="66" t="s">
        <v>3119</v>
      </c>
      <c r="AH8173" s="74">
        <v>4.34</v>
      </c>
      <c r="AI8173" s="68" t="s">
        <v>2254</v>
      </c>
      <c r="AJ8173" s="67">
        <v>0</v>
      </c>
      <c r="AK8173" s="69">
        <v>140000</v>
      </c>
    </row>
    <row r="8174" spans="30:37" ht="10.5" customHeight="1" x14ac:dyDescent="0.2">
      <c r="AD8174" s="63">
        <v>36830</v>
      </c>
      <c r="AE8174" s="64">
        <v>36923</v>
      </c>
      <c r="AF8174" s="68" t="s">
        <v>3109</v>
      </c>
      <c r="AG8174" s="66" t="s">
        <v>3120</v>
      </c>
      <c r="AH8174" s="74">
        <v>4.3499999999999996</v>
      </c>
      <c r="AI8174" s="68" t="s">
        <v>2254</v>
      </c>
      <c r="AJ8174" s="67">
        <v>0</v>
      </c>
      <c r="AK8174" s="69">
        <v>140000</v>
      </c>
    </row>
    <row r="8175" spans="30:37" ht="10.5" customHeight="1" x14ac:dyDescent="0.2">
      <c r="AD8175" s="63">
        <v>36830</v>
      </c>
      <c r="AE8175" s="64">
        <v>36923</v>
      </c>
      <c r="AF8175" s="68" t="s">
        <v>3109</v>
      </c>
      <c r="AG8175" s="66" t="s">
        <v>3124</v>
      </c>
      <c r="AH8175" s="74">
        <v>4.3499999999999996</v>
      </c>
      <c r="AI8175" s="68" t="s">
        <v>2254</v>
      </c>
      <c r="AJ8175" s="67">
        <v>0</v>
      </c>
      <c r="AK8175" s="69">
        <v>1000000</v>
      </c>
    </row>
    <row r="8176" spans="30:37" ht="10.5" customHeight="1" x14ac:dyDescent="0.2">
      <c r="AD8176" s="63">
        <v>36831</v>
      </c>
      <c r="AE8176" s="64">
        <v>36923</v>
      </c>
      <c r="AF8176" s="68" t="s">
        <v>1172</v>
      </c>
      <c r="AG8176" s="66" t="s">
        <v>1240</v>
      </c>
      <c r="AH8176" s="74">
        <v>4.5</v>
      </c>
      <c r="AI8176" s="68" t="s">
        <v>2254</v>
      </c>
      <c r="AJ8176" s="67">
        <v>0</v>
      </c>
      <c r="AK8176" s="69">
        <v>-140000</v>
      </c>
    </row>
    <row r="8177" spans="30:37" ht="10.5" customHeight="1" x14ac:dyDescent="0.2">
      <c r="AD8177" s="63">
        <v>36831</v>
      </c>
      <c r="AE8177" s="64">
        <v>36923</v>
      </c>
      <c r="AF8177" s="68" t="s">
        <v>1172</v>
      </c>
      <c r="AG8177" s="66" t="s">
        <v>1242</v>
      </c>
      <c r="AH8177" s="74">
        <v>4.59</v>
      </c>
      <c r="AI8177" s="68" t="s">
        <v>2254</v>
      </c>
      <c r="AJ8177" s="67">
        <v>0</v>
      </c>
      <c r="AK8177" s="69">
        <v>140000</v>
      </c>
    </row>
    <row r="8178" spans="30:37" ht="10.5" customHeight="1" x14ac:dyDescent="0.2">
      <c r="AD8178" s="63">
        <v>36837</v>
      </c>
      <c r="AE8178" s="64">
        <v>36923</v>
      </c>
      <c r="AF8178" s="68" t="s">
        <v>3198</v>
      </c>
      <c r="AG8178" s="66" t="s">
        <v>3200</v>
      </c>
      <c r="AH8178" s="74">
        <v>4.915</v>
      </c>
      <c r="AI8178" s="68" t="s">
        <v>2254</v>
      </c>
      <c r="AJ8178" s="67">
        <v>0</v>
      </c>
      <c r="AK8178" s="69">
        <v>-140000</v>
      </c>
    </row>
    <row r="8179" spans="30:37" ht="10.5" customHeight="1" x14ac:dyDescent="0.2">
      <c r="AD8179" s="63">
        <v>36837</v>
      </c>
      <c r="AE8179" s="64">
        <v>36923</v>
      </c>
      <c r="AF8179" s="68" t="s">
        <v>3198</v>
      </c>
      <c r="AG8179" s="66" t="s">
        <v>3201</v>
      </c>
      <c r="AH8179" s="74">
        <v>4.97</v>
      </c>
      <c r="AI8179" s="68" t="s">
        <v>2254</v>
      </c>
      <c r="AJ8179" s="67">
        <v>0</v>
      </c>
      <c r="AK8179" s="69">
        <v>-140000</v>
      </c>
    </row>
    <row r="8180" spans="30:37" ht="10.5" customHeight="1" x14ac:dyDescent="0.2">
      <c r="AD8180" s="63">
        <v>36837</v>
      </c>
      <c r="AE8180" s="64">
        <v>36923</v>
      </c>
      <c r="AF8180" s="68" t="s">
        <v>3198</v>
      </c>
      <c r="AG8180" s="66" t="s">
        <v>3202</v>
      </c>
      <c r="AH8180" s="74">
        <v>4.9850000000000003</v>
      </c>
      <c r="AI8180" s="68" t="s">
        <v>2254</v>
      </c>
      <c r="AJ8180" s="67">
        <v>0</v>
      </c>
      <c r="AK8180" s="69">
        <v>-70000</v>
      </c>
    </row>
    <row r="8181" spans="30:37" ht="10.5" customHeight="1" x14ac:dyDescent="0.2">
      <c r="AD8181" s="63">
        <v>36837</v>
      </c>
      <c r="AE8181" s="64">
        <v>36923</v>
      </c>
      <c r="AF8181" s="68" t="s">
        <v>3198</v>
      </c>
      <c r="AG8181" s="66" t="s">
        <v>3203</v>
      </c>
      <c r="AH8181" s="74">
        <v>4.93</v>
      </c>
      <c r="AI8181" s="68" t="s">
        <v>2254</v>
      </c>
      <c r="AJ8181" s="67">
        <v>0</v>
      </c>
      <c r="AK8181" s="69">
        <v>140000</v>
      </c>
    </row>
    <row r="8182" spans="30:37" ht="10.5" customHeight="1" x14ac:dyDescent="0.2">
      <c r="AD8182" s="63">
        <v>36837</v>
      </c>
      <c r="AE8182" s="64">
        <v>36923</v>
      </c>
      <c r="AF8182" s="68" t="s">
        <v>3198</v>
      </c>
      <c r="AG8182" s="66" t="s">
        <v>3204</v>
      </c>
      <c r="AH8182" s="74">
        <v>4.9800000000000004</v>
      </c>
      <c r="AI8182" s="68" t="s">
        <v>2254</v>
      </c>
      <c r="AJ8182" s="67">
        <v>0</v>
      </c>
      <c r="AK8182" s="69">
        <v>140000</v>
      </c>
    </row>
    <row r="8183" spans="30:37" ht="10.5" customHeight="1" x14ac:dyDescent="0.2">
      <c r="AD8183" s="63">
        <v>36838</v>
      </c>
      <c r="AE8183" s="64">
        <v>36923</v>
      </c>
      <c r="AF8183" s="68" t="s">
        <v>1274</v>
      </c>
      <c r="AG8183" s="66" t="s">
        <v>1276</v>
      </c>
      <c r="AH8183" s="74">
        <v>5.1050000000000004</v>
      </c>
      <c r="AI8183" s="68" t="s">
        <v>2254</v>
      </c>
      <c r="AJ8183" s="67">
        <v>0</v>
      </c>
      <c r="AK8183" s="69">
        <v>140000</v>
      </c>
    </row>
    <row r="8184" spans="30:37" ht="10.5" customHeight="1" x14ac:dyDescent="0.2">
      <c r="AD8184" s="63">
        <v>36838</v>
      </c>
      <c r="AE8184" s="64">
        <v>36923</v>
      </c>
      <c r="AF8184" s="68" t="s">
        <v>1274</v>
      </c>
      <c r="AG8184" s="66" t="s">
        <v>1277</v>
      </c>
      <c r="AH8184" s="74">
        <v>5.0949999999999998</v>
      </c>
      <c r="AI8184" s="68" t="s">
        <v>2254</v>
      </c>
      <c r="AJ8184" s="67">
        <v>0</v>
      </c>
      <c r="AK8184" s="69">
        <v>140000</v>
      </c>
    </row>
    <row r="8185" spans="30:37" ht="10.5" customHeight="1" x14ac:dyDescent="0.2">
      <c r="AD8185" s="63">
        <v>36840</v>
      </c>
      <c r="AE8185" s="64">
        <v>36923</v>
      </c>
      <c r="AF8185" s="68" t="s">
        <v>1179</v>
      </c>
      <c r="AG8185" s="66" t="s">
        <v>1232</v>
      </c>
      <c r="AH8185" s="74">
        <v>5.2149999999999999</v>
      </c>
      <c r="AI8185" s="68" t="s">
        <v>2254</v>
      </c>
      <c r="AJ8185" s="67">
        <v>0</v>
      </c>
      <c r="AK8185" s="69">
        <v>-140000</v>
      </c>
    </row>
    <row r="8186" spans="30:37" ht="10.5" customHeight="1" x14ac:dyDescent="0.2">
      <c r="AD8186" s="63">
        <v>36844</v>
      </c>
      <c r="AE8186" s="64">
        <v>36923</v>
      </c>
      <c r="AF8186" s="68" t="s">
        <v>948</v>
      </c>
      <c r="AG8186" s="66" t="s">
        <v>980</v>
      </c>
      <c r="AH8186" s="74">
        <v>5.64</v>
      </c>
      <c r="AI8186" s="68" t="s">
        <v>2254</v>
      </c>
      <c r="AJ8186" s="67">
        <v>0</v>
      </c>
      <c r="AK8186" s="69">
        <v>-140000</v>
      </c>
    </row>
    <row r="8187" spans="30:37" ht="10.5" customHeight="1" x14ac:dyDescent="0.2">
      <c r="AD8187" s="63">
        <v>36844</v>
      </c>
      <c r="AE8187" s="64">
        <v>36923</v>
      </c>
      <c r="AF8187" s="68" t="s">
        <v>948</v>
      </c>
      <c r="AG8187" s="66" t="s">
        <v>981</v>
      </c>
      <c r="AH8187" s="74">
        <v>5.66</v>
      </c>
      <c r="AI8187" s="68" t="s">
        <v>2254</v>
      </c>
      <c r="AJ8187" s="67">
        <v>0</v>
      </c>
      <c r="AK8187" s="69">
        <v>-140000</v>
      </c>
    </row>
    <row r="8188" spans="30:37" ht="10.5" customHeight="1" x14ac:dyDescent="0.2">
      <c r="AD8188" s="63">
        <v>36845</v>
      </c>
      <c r="AE8188" s="64">
        <v>36923</v>
      </c>
      <c r="AF8188" s="68" t="s">
        <v>2564</v>
      </c>
      <c r="AG8188" s="66" t="s">
        <v>2615</v>
      </c>
      <c r="AH8188" s="74">
        <v>5.93</v>
      </c>
      <c r="AI8188" s="68" t="s">
        <v>2254</v>
      </c>
      <c r="AJ8188" s="67">
        <v>0</v>
      </c>
      <c r="AK8188" s="69">
        <v>-140000</v>
      </c>
    </row>
    <row r="8189" spans="30:37" ht="10.5" customHeight="1" x14ac:dyDescent="0.2">
      <c r="AD8189" s="63">
        <v>36845</v>
      </c>
      <c r="AE8189" s="64">
        <v>36923</v>
      </c>
      <c r="AF8189" s="68" t="s">
        <v>2564</v>
      </c>
      <c r="AG8189" s="66" t="s">
        <v>2616</v>
      </c>
      <c r="AH8189" s="74">
        <v>5.75</v>
      </c>
      <c r="AI8189" s="68" t="s">
        <v>2254</v>
      </c>
      <c r="AJ8189" s="67">
        <v>0</v>
      </c>
      <c r="AK8189" s="69">
        <v>-140000</v>
      </c>
    </row>
    <row r="8190" spans="30:37" ht="10.5" customHeight="1" x14ac:dyDescent="0.2">
      <c r="AD8190" s="63">
        <v>36845</v>
      </c>
      <c r="AE8190" s="64">
        <v>36923</v>
      </c>
      <c r="AF8190" s="68" t="s">
        <v>2564</v>
      </c>
      <c r="AG8190" s="66" t="s">
        <v>2617</v>
      </c>
      <c r="AH8190" s="74">
        <v>5.74</v>
      </c>
      <c r="AI8190" s="68" t="s">
        <v>2254</v>
      </c>
      <c r="AJ8190" s="67">
        <v>0</v>
      </c>
      <c r="AK8190" s="69">
        <v>-140000</v>
      </c>
    </row>
    <row r="8191" spans="30:37" ht="10.5" customHeight="1" x14ac:dyDescent="0.2">
      <c r="AD8191" s="63">
        <v>36845</v>
      </c>
      <c r="AE8191" s="64">
        <v>36923</v>
      </c>
      <c r="AF8191" s="68" t="s">
        <v>2564</v>
      </c>
      <c r="AG8191" s="66" t="s">
        <v>2618</v>
      </c>
      <c r="AH8191" s="74">
        <v>5.7249999999999996</v>
      </c>
      <c r="AI8191" s="68" t="s">
        <v>2254</v>
      </c>
      <c r="AJ8191" s="67">
        <v>0</v>
      </c>
      <c r="AK8191" s="69">
        <v>-140000</v>
      </c>
    </row>
    <row r="8192" spans="30:37" ht="10.5" customHeight="1" x14ac:dyDescent="0.2">
      <c r="AD8192" s="63">
        <v>36845</v>
      </c>
      <c r="AE8192" s="64">
        <v>36923</v>
      </c>
      <c r="AF8192" s="68" t="s">
        <v>2564</v>
      </c>
      <c r="AG8192" s="66" t="s">
        <v>2619</v>
      </c>
      <c r="AH8192" s="74">
        <v>5.7149999999999999</v>
      </c>
      <c r="AI8192" s="68" t="s">
        <v>2254</v>
      </c>
      <c r="AJ8192" s="67">
        <v>0</v>
      </c>
      <c r="AK8192" s="69">
        <v>-140000</v>
      </c>
    </row>
    <row r="8193" spans="30:37" ht="10.5" customHeight="1" x14ac:dyDescent="0.2">
      <c r="AD8193" s="63">
        <v>36845</v>
      </c>
      <c r="AE8193" s="64">
        <v>36923</v>
      </c>
      <c r="AF8193" s="68" t="s">
        <v>2564</v>
      </c>
      <c r="AG8193" s="66" t="s">
        <v>2620</v>
      </c>
      <c r="AH8193" s="74">
        <v>5.7750000000000004</v>
      </c>
      <c r="AI8193" s="68" t="s">
        <v>2254</v>
      </c>
      <c r="AJ8193" s="67">
        <v>0</v>
      </c>
      <c r="AK8193" s="69">
        <v>-140000</v>
      </c>
    </row>
    <row r="8194" spans="30:37" ht="10.5" customHeight="1" x14ac:dyDescent="0.2">
      <c r="AD8194" s="63">
        <v>36845</v>
      </c>
      <c r="AE8194" s="64">
        <v>36923</v>
      </c>
      <c r="AF8194" s="68" t="s">
        <v>2564</v>
      </c>
      <c r="AG8194" s="66" t="s">
        <v>2621</v>
      </c>
      <c r="AH8194" s="74">
        <v>5.8150000000000004</v>
      </c>
      <c r="AI8194" s="68" t="s">
        <v>2254</v>
      </c>
      <c r="AJ8194" s="67">
        <v>0</v>
      </c>
      <c r="AK8194" s="69">
        <v>-140000</v>
      </c>
    </row>
    <row r="8195" spans="30:37" ht="10.5" customHeight="1" x14ac:dyDescent="0.2">
      <c r="AD8195" s="63">
        <v>36846</v>
      </c>
      <c r="AE8195" s="64">
        <v>36923</v>
      </c>
      <c r="AF8195" s="68" t="s">
        <v>578</v>
      </c>
      <c r="AG8195" s="66" t="s">
        <v>598</v>
      </c>
      <c r="AH8195" s="74">
        <v>5.65</v>
      </c>
      <c r="AI8195" s="68" t="s">
        <v>2254</v>
      </c>
      <c r="AJ8195" s="67">
        <v>0</v>
      </c>
      <c r="AK8195" s="69">
        <v>-140000</v>
      </c>
    </row>
    <row r="8196" spans="30:37" ht="10.5" customHeight="1" x14ac:dyDescent="0.2">
      <c r="AD8196" s="63">
        <v>36846</v>
      </c>
      <c r="AE8196" s="64">
        <v>36923</v>
      </c>
      <c r="AF8196" s="68" t="s">
        <v>578</v>
      </c>
      <c r="AG8196" s="66" t="s">
        <v>599</v>
      </c>
      <c r="AH8196" s="74">
        <v>5.75</v>
      </c>
      <c r="AI8196" s="68" t="s">
        <v>2254</v>
      </c>
      <c r="AJ8196" s="67">
        <v>0</v>
      </c>
      <c r="AK8196" s="69">
        <v>-140000</v>
      </c>
    </row>
    <row r="8197" spans="30:37" ht="10.5" customHeight="1" x14ac:dyDescent="0.2">
      <c r="AD8197" s="63">
        <v>36846</v>
      </c>
      <c r="AE8197" s="64">
        <v>36923</v>
      </c>
      <c r="AF8197" s="68" t="s">
        <v>578</v>
      </c>
      <c r="AG8197" s="66" t="s">
        <v>602</v>
      </c>
      <c r="AH8197" s="74">
        <v>5.52</v>
      </c>
      <c r="AI8197" s="68" t="s">
        <v>2254</v>
      </c>
      <c r="AJ8197" s="67">
        <v>0</v>
      </c>
      <c r="AK8197" s="69">
        <v>140000</v>
      </c>
    </row>
    <row r="8198" spans="30:37" ht="10.5" customHeight="1" x14ac:dyDescent="0.2">
      <c r="AD8198" s="63">
        <v>36846</v>
      </c>
      <c r="AE8198" s="64">
        <v>36923</v>
      </c>
      <c r="AF8198" s="68" t="s">
        <v>578</v>
      </c>
      <c r="AG8198" s="66" t="s">
        <v>603</v>
      </c>
      <c r="AH8198" s="74">
        <v>5.6050000000000004</v>
      </c>
      <c r="AI8198" s="68" t="s">
        <v>2254</v>
      </c>
      <c r="AJ8198" s="67">
        <v>0</v>
      </c>
      <c r="AK8198" s="69">
        <v>140000</v>
      </c>
    </row>
    <row r="8199" spans="30:37" ht="10.5" customHeight="1" x14ac:dyDescent="0.2">
      <c r="AD8199" s="63">
        <v>36847</v>
      </c>
      <c r="AE8199" s="64">
        <v>36923</v>
      </c>
      <c r="AF8199" s="68" t="s">
        <v>4192</v>
      </c>
      <c r="AG8199" s="66" t="s">
        <v>4212</v>
      </c>
      <c r="AH8199" s="74">
        <v>5.39</v>
      </c>
      <c r="AI8199" s="68" t="s">
        <v>2254</v>
      </c>
      <c r="AJ8199" s="67">
        <v>0</v>
      </c>
      <c r="AK8199" s="69">
        <v>-140000</v>
      </c>
    </row>
    <row r="8200" spans="30:37" ht="10.5" customHeight="1" x14ac:dyDescent="0.2">
      <c r="AD8200" s="63">
        <v>36847</v>
      </c>
      <c r="AE8200" s="64">
        <v>36923</v>
      </c>
      <c r="AF8200" s="68" t="s">
        <v>4192</v>
      </c>
      <c r="AG8200" s="66" t="s">
        <v>4217</v>
      </c>
      <c r="AH8200" s="74">
        <v>5.38</v>
      </c>
      <c r="AI8200" s="68" t="s">
        <v>2254</v>
      </c>
      <c r="AJ8200" s="67">
        <v>0</v>
      </c>
      <c r="AK8200" s="69">
        <v>140000</v>
      </c>
    </row>
    <row r="8201" spans="30:37" ht="10.5" customHeight="1" x14ac:dyDescent="0.2">
      <c r="AD8201" s="63">
        <v>36850</v>
      </c>
      <c r="AE8201" s="64">
        <v>36923</v>
      </c>
      <c r="AF8201" s="68" t="s">
        <v>3389</v>
      </c>
      <c r="AG8201" s="66" t="s">
        <v>3423</v>
      </c>
      <c r="AH8201" s="74">
        <v>5.9450000000000003</v>
      </c>
      <c r="AI8201" s="68" t="s">
        <v>2254</v>
      </c>
      <c r="AJ8201" s="67">
        <v>0</v>
      </c>
      <c r="AK8201" s="69">
        <v>-140000</v>
      </c>
    </row>
    <row r="8202" spans="30:37" ht="10.5" customHeight="1" x14ac:dyDescent="0.2">
      <c r="AD8202" s="63">
        <v>36850</v>
      </c>
      <c r="AE8202" s="64">
        <v>36923</v>
      </c>
      <c r="AF8202" s="68" t="s">
        <v>3389</v>
      </c>
      <c r="AG8202" s="66" t="s">
        <v>3424</v>
      </c>
      <c r="AH8202" s="74">
        <v>5.9550000000000001</v>
      </c>
      <c r="AI8202" s="68" t="s">
        <v>2254</v>
      </c>
      <c r="AJ8202" s="67">
        <v>0</v>
      </c>
      <c r="AK8202" s="69">
        <v>-140000</v>
      </c>
    </row>
    <row r="8203" spans="30:37" ht="10.5" customHeight="1" x14ac:dyDescent="0.2">
      <c r="AD8203" s="63">
        <v>36850</v>
      </c>
      <c r="AE8203" s="64">
        <v>36923</v>
      </c>
      <c r="AF8203" s="68" t="s">
        <v>3389</v>
      </c>
      <c r="AG8203" s="66" t="s">
        <v>3425</v>
      </c>
      <c r="AH8203" s="74">
        <v>5.95</v>
      </c>
      <c r="AI8203" s="68" t="s">
        <v>2254</v>
      </c>
      <c r="AJ8203" s="67">
        <v>0</v>
      </c>
      <c r="AK8203" s="69">
        <v>-140000</v>
      </c>
    </row>
    <row r="8204" spans="30:37" ht="10.5" customHeight="1" x14ac:dyDescent="0.2">
      <c r="AD8204" s="63">
        <v>36850</v>
      </c>
      <c r="AE8204" s="64">
        <v>36923</v>
      </c>
      <c r="AF8204" s="68" t="s">
        <v>3389</v>
      </c>
      <c r="AG8204" s="66" t="s">
        <v>1223</v>
      </c>
      <c r="AH8204" s="74">
        <v>5.86</v>
      </c>
      <c r="AI8204" s="68" t="s">
        <v>2254</v>
      </c>
      <c r="AJ8204" s="67">
        <v>0</v>
      </c>
      <c r="AK8204" s="69">
        <v>-140000</v>
      </c>
    </row>
    <row r="8205" spans="30:37" ht="10.5" customHeight="1" x14ac:dyDescent="0.2">
      <c r="AD8205" s="63">
        <v>36852</v>
      </c>
      <c r="AE8205" s="64">
        <v>36923</v>
      </c>
      <c r="AF8205" s="68" t="s">
        <v>2436</v>
      </c>
      <c r="AG8205" s="66" t="s">
        <v>2439</v>
      </c>
      <c r="AH8205" s="74">
        <v>6.08</v>
      </c>
      <c r="AI8205" s="68" t="s">
        <v>2254</v>
      </c>
      <c r="AJ8205" s="67">
        <v>0</v>
      </c>
      <c r="AK8205" s="69">
        <v>-140000</v>
      </c>
    </row>
    <row r="8206" spans="30:37" ht="10.5" customHeight="1" x14ac:dyDescent="0.2">
      <c r="AD8206" s="63">
        <v>36852</v>
      </c>
      <c r="AE8206" s="64">
        <v>36923</v>
      </c>
      <c r="AF8206" s="68" t="s">
        <v>2436</v>
      </c>
      <c r="AG8206" s="66" t="s">
        <v>2441</v>
      </c>
      <c r="AH8206" s="74">
        <v>6.08</v>
      </c>
      <c r="AI8206" s="68" t="s">
        <v>2254</v>
      </c>
      <c r="AJ8206" s="67">
        <v>0</v>
      </c>
      <c r="AK8206" s="69">
        <v>-140000</v>
      </c>
    </row>
    <row r="8207" spans="30:37" ht="10.5" customHeight="1" x14ac:dyDescent="0.2">
      <c r="AD8207" s="63">
        <v>36852</v>
      </c>
      <c r="AE8207" s="64">
        <v>36923</v>
      </c>
      <c r="AF8207" s="68" t="s">
        <v>2436</v>
      </c>
      <c r="AG8207" s="66" t="s">
        <v>3765</v>
      </c>
      <c r="AH8207" s="74">
        <v>6.19</v>
      </c>
      <c r="AI8207" s="68" t="s">
        <v>2254</v>
      </c>
      <c r="AJ8207" s="67">
        <v>0</v>
      </c>
      <c r="AK8207" s="69">
        <v>-140000</v>
      </c>
    </row>
    <row r="8208" spans="30:37" ht="10.5" customHeight="1" x14ac:dyDescent="0.2">
      <c r="AD8208" s="63">
        <v>36852</v>
      </c>
      <c r="AE8208" s="64">
        <v>36923</v>
      </c>
      <c r="AF8208" s="68" t="s">
        <v>2436</v>
      </c>
      <c r="AG8208" s="66" t="s">
        <v>3766</v>
      </c>
      <c r="AH8208" s="74">
        <v>6.1849999999999996</v>
      </c>
      <c r="AI8208" s="68" t="s">
        <v>2254</v>
      </c>
      <c r="AJ8208" s="67">
        <v>0</v>
      </c>
      <c r="AK8208" s="69">
        <v>-140000</v>
      </c>
    </row>
    <row r="8209" spans="30:37" ht="10.5" customHeight="1" x14ac:dyDescent="0.2">
      <c r="AD8209" s="63">
        <v>36857</v>
      </c>
      <c r="AE8209" s="64">
        <v>36923</v>
      </c>
      <c r="AF8209" s="68" t="s">
        <v>5023</v>
      </c>
      <c r="AG8209" s="66" t="s">
        <v>5065</v>
      </c>
      <c r="AH8209" s="74">
        <v>6.125</v>
      </c>
      <c r="AI8209" s="68" t="s">
        <v>2254</v>
      </c>
      <c r="AJ8209" s="67">
        <v>0</v>
      </c>
      <c r="AK8209" s="69">
        <v>140000</v>
      </c>
    </row>
    <row r="8210" spans="30:37" ht="10.5" customHeight="1" x14ac:dyDescent="0.2">
      <c r="AD8210" s="63">
        <v>36857</v>
      </c>
      <c r="AE8210" s="64">
        <v>36923</v>
      </c>
      <c r="AF8210" s="68" t="s">
        <v>5023</v>
      </c>
      <c r="AG8210" s="66" t="s">
        <v>5066</v>
      </c>
      <c r="AH8210" s="74">
        <v>6.32</v>
      </c>
      <c r="AI8210" s="68" t="s">
        <v>2254</v>
      </c>
      <c r="AJ8210" s="67">
        <v>0</v>
      </c>
      <c r="AK8210" s="69">
        <v>140000</v>
      </c>
    </row>
    <row r="8211" spans="30:37" ht="10.5" customHeight="1" x14ac:dyDescent="0.2">
      <c r="AD8211" s="63">
        <v>36857</v>
      </c>
      <c r="AE8211" s="64">
        <v>36923</v>
      </c>
      <c r="AF8211" s="68" t="s">
        <v>5023</v>
      </c>
      <c r="AG8211" s="66" t="s">
        <v>5067</v>
      </c>
      <c r="AH8211" s="74">
        <v>6.28</v>
      </c>
      <c r="AI8211" s="68" t="s">
        <v>2254</v>
      </c>
      <c r="AJ8211" s="67">
        <v>0</v>
      </c>
      <c r="AK8211" s="69">
        <v>-140000</v>
      </c>
    </row>
    <row r="8212" spans="30:37" ht="10.5" customHeight="1" x14ac:dyDescent="0.2">
      <c r="AD8212" s="63">
        <v>36857</v>
      </c>
      <c r="AE8212" s="64">
        <v>36923</v>
      </c>
      <c r="AF8212" s="68" t="s">
        <v>5023</v>
      </c>
      <c r="AG8212" s="66" t="s">
        <v>5068</v>
      </c>
      <c r="AH8212" s="74">
        <v>6.08</v>
      </c>
      <c r="AI8212" s="68" t="s">
        <v>2254</v>
      </c>
      <c r="AJ8212" s="67">
        <v>0</v>
      </c>
      <c r="AK8212" s="69">
        <v>140000</v>
      </c>
    </row>
    <row r="8213" spans="30:37" ht="10.5" customHeight="1" x14ac:dyDescent="0.2">
      <c r="AD8213" s="63">
        <v>36857</v>
      </c>
      <c r="AE8213" s="64">
        <v>36923</v>
      </c>
      <c r="AF8213" s="68" t="s">
        <v>5023</v>
      </c>
      <c r="AG8213" s="66" t="s">
        <v>5069</v>
      </c>
      <c r="AH8213" s="74">
        <v>6.0750000000000002</v>
      </c>
      <c r="AI8213" s="68" t="s">
        <v>2254</v>
      </c>
      <c r="AJ8213" s="67">
        <v>0</v>
      </c>
      <c r="AK8213" s="69">
        <v>140000</v>
      </c>
    </row>
    <row r="8214" spans="30:37" ht="10.5" customHeight="1" x14ac:dyDescent="0.2">
      <c r="AD8214" s="63">
        <v>36858</v>
      </c>
      <c r="AE8214" s="64">
        <v>36923</v>
      </c>
      <c r="AF8214" s="68" t="s">
        <v>2864</v>
      </c>
      <c r="AG8214" s="66" t="s">
        <v>2903</v>
      </c>
      <c r="AH8214" s="74">
        <v>5.9649999999999999</v>
      </c>
      <c r="AI8214" s="68" t="s">
        <v>2254</v>
      </c>
      <c r="AJ8214" s="67">
        <v>0</v>
      </c>
      <c r="AK8214" s="69">
        <v>-420000</v>
      </c>
    </row>
    <row r="8215" spans="30:37" ht="10.5" customHeight="1" x14ac:dyDescent="0.2">
      <c r="AD8215" s="63">
        <v>36858</v>
      </c>
      <c r="AE8215" s="64">
        <v>36923</v>
      </c>
      <c r="AF8215" s="68" t="s">
        <v>2864</v>
      </c>
      <c r="AG8215" s="66" t="s">
        <v>2872</v>
      </c>
      <c r="AH8215" s="74">
        <v>5.89</v>
      </c>
      <c r="AI8215" s="68" t="s">
        <v>2254</v>
      </c>
      <c r="AJ8215" s="67">
        <v>0</v>
      </c>
      <c r="AK8215" s="69">
        <v>-140000</v>
      </c>
    </row>
    <row r="8216" spans="30:37" ht="10.5" customHeight="1" x14ac:dyDescent="0.2">
      <c r="AD8216" s="63">
        <v>36858</v>
      </c>
      <c r="AE8216" s="64">
        <v>36923</v>
      </c>
      <c r="AF8216" s="68" t="s">
        <v>2864</v>
      </c>
      <c r="AG8216" s="66" t="s">
        <v>2873</v>
      </c>
      <c r="AH8216" s="74">
        <v>5.81</v>
      </c>
      <c r="AI8216" s="68" t="s">
        <v>2254</v>
      </c>
      <c r="AJ8216" s="67">
        <v>0</v>
      </c>
      <c r="AK8216" s="69">
        <v>140000</v>
      </c>
    </row>
    <row r="8217" spans="30:37" ht="10.5" customHeight="1" x14ac:dyDescent="0.2">
      <c r="AD8217" s="63">
        <v>36859</v>
      </c>
      <c r="AE8217" s="64">
        <v>36923</v>
      </c>
      <c r="AF8217" s="68" t="s">
        <v>3898</v>
      </c>
      <c r="AG8217" s="66" t="s">
        <v>3929</v>
      </c>
      <c r="AH8217" s="74">
        <v>6.0250000000000004</v>
      </c>
      <c r="AI8217" s="68" t="s">
        <v>2254</v>
      </c>
      <c r="AJ8217" s="67">
        <v>0</v>
      </c>
      <c r="AK8217" s="69">
        <v>420000</v>
      </c>
    </row>
    <row r="8218" spans="30:37" ht="10.5" customHeight="1" x14ac:dyDescent="0.2">
      <c r="AD8218" s="63">
        <v>36859</v>
      </c>
      <c r="AE8218" s="64">
        <v>36923</v>
      </c>
      <c r="AF8218" s="68" t="s">
        <v>3898</v>
      </c>
      <c r="AG8218" s="66" t="s">
        <v>3930</v>
      </c>
      <c r="AH8218" s="74">
        <v>5.98</v>
      </c>
      <c r="AI8218" s="68" t="s">
        <v>2254</v>
      </c>
      <c r="AJ8218" s="67">
        <v>0</v>
      </c>
      <c r="AK8218" s="69">
        <v>70000</v>
      </c>
    </row>
    <row r="8219" spans="30:37" ht="10.5" customHeight="1" x14ac:dyDescent="0.2">
      <c r="AD8219" s="63">
        <v>36859</v>
      </c>
      <c r="AE8219" s="64">
        <v>36923</v>
      </c>
      <c r="AF8219" s="68" t="s">
        <v>3898</v>
      </c>
      <c r="AG8219" s="66" t="s">
        <v>3931</v>
      </c>
      <c r="AH8219" s="74">
        <v>6.0350000000000001</v>
      </c>
      <c r="AI8219" s="68" t="s">
        <v>2254</v>
      </c>
      <c r="AJ8219" s="67">
        <v>0</v>
      </c>
      <c r="AK8219" s="69">
        <v>560000</v>
      </c>
    </row>
    <row r="8220" spans="30:37" ht="10.5" customHeight="1" x14ac:dyDescent="0.2">
      <c r="AD8220" s="63">
        <v>36859</v>
      </c>
      <c r="AE8220" s="64">
        <v>36923</v>
      </c>
      <c r="AF8220" s="68" t="s">
        <v>3898</v>
      </c>
      <c r="AG8220" s="66" t="s">
        <v>3932</v>
      </c>
      <c r="AH8220" s="74">
        <v>6.01</v>
      </c>
      <c r="AI8220" s="68" t="s">
        <v>2254</v>
      </c>
      <c r="AJ8220" s="67">
        <v>0</v>
      </c>
      <c r="AK8220" s="69">
        <v>420000</v>
      </c>
    </row>
    <row r="8221" spans="30:37" ht="10.5" customHeight="1" x14ac:dyDescent="0.2">
      <c r="AD8221" s="63">
        <v>36859</v>
      </c>
      <c r="AE8221" s="64">
        <v>36923</v>
      </c>
      <c r="AF8221" s="68" t="s">
        <v>3898</v>
      </c>
      <c r="AG8221" s="66" t="s">
        <v>3933</v>
      </c>
      <c r="AH8221" s="74">
        <v>6.0049999999999999</v>
      </c>
      <c r="AI8221" s="68" t="s">
        <v>2254</v>
      </c>
      <c r="AJ8221" s="67">
        <v>0</v>
      </c>
      <c r="AK8221" s="69">
        <v>280000</v>
      </c>
    </row>
    <row r="8222" spans="30:37" ht="10.5" customHeight="1" x14ac:dyDescent="0.2">
      <c r="AD8222" s="63">
        <v>36859</v>
      </c>
      <c r="AE8222" s="64">
        <v>36923</v>
      </c>
      <c r="AF8222" s="68" t="s">
        <v>3898</v>
      </c>
      <c r="AG8222" s="66" t="s">
        <v>3934</v>
      </c>
      <c r="AH8222" s="74">
        <v>6.125</v>
      </c>
      <c r="AI8222" s="68" t="s">
        <v>2254</v>
      </c>
      <c r="AJ8222" s="67">
        <v>0</v>
      </c>
      <c r="AK8222" s="69">
        <v>-420000</v>
      </c>
    </row>
    <row r="8223" spans="30:37" ht="10.5" customHeight="1" x14ac:dyDescent="0.2">
      <c r="AD8223" s="63">
        <v>36859</v>
      </c>
      <c r="AE8223" s="64">
        <v>36923</v>
      </c>
      <c r="AF8223" s="68" t="s">
        <v>3898</v>
      </c>
      <c r="AG8223" s="66" t="s">
        <v>3935</v>
      </c>
      <c r="AH8223" s="74">
        <v>6.1</v>
      </c>
      <c r="AI8223" s="68" t="s">
        <v>2254</v>
      </c>
      <c r="AJ8223" s="67">
        <v>0</v>
      </c>
      <c r="AK8223" s="69">
        <v>-420000</v>
      </c>
    </row>
    <row r="8224" spans="30:37" ht="10.5" customHeight="1" x14ac:dyDescent="0.2">
      <c r="AD8224" s="63">
        <v>36859</v>
      </c>
      <c r="AE8224" s="64">
        <v>36923</v>
      </c>
      <c r="AF8224" s="68" t="s">
        <v>3898</v>
      </c>
      <c r="AG8224" s="66" t="s">
        <v>3936</v>
      </c>
      <c r="AH8224" s="74">
        <v>6.1150000000000002</v>
      </c>
      <c r="AI8224" s="68" t="s">
        <v>2254</v>
      </c>
      <c r="AJ8224" s="67">
        <v>0</v>
      </c>
      <c r="AK8224" s="69">
        <v>-420000</v>
      </c>
    </row>
    <row r="8225" spans="30:37" ht="10.5" customHeight="1" x14ac:dyDescent="0.2">
      <c r="AD8225" s="63">
        <v>36859</v>
      </c>
      <c r="AE8225" s="64">
        <v>36923</v>
      </c>
      <c r="AF8225" s="68" t="s">
        <v>3898</v>
      </c>
      <c r="AG8225" s="66" t="s">
        <v>3937</v>
      </c>
      <c r="AH8225" s="74">
        <v>6.14</v>
      </c>
      <c r="AI8225" s="68" t="s">
        <v>2254</v>
      </c>
      <c r="AJ8225" s="67">
        <v>0</v>
      </c>
      <c r="AK8225" s="69">
        <v>420000</v>
      </c>
    </row>
    <row r="8226" spans="30:37" ht="10.5" customHeight="1" x14ac:dyDescent="0.2">
      <c r="AD8226" s="63">
        <v>36859</v>
      </c>
      <c r="AE8226" s="64">
        <v>36923</v>
      </c>
      <c r="AF8226" s="68" t="s">
        <v>3898</v>
      </c>
      <c r="AG8226" s="66" t="s">
        <v>3938</v>
      </c>
      <c r="AH8226" s="74">
        <v>6.0774999999999997</v>
      </c>
      <c r="AI8226" s="68" t="s">
        <v>2254</v>
      </c>
      <c r="AJ8226" s="67">
        <v>0</v>
      </c>
      <c r="AK8226" s="69">
        <v>280000</v>
      </c>
    </row>
    <row r="8227" spans="30:37" ht="10.5" customHeight="1" x14ac:dyDescent="0.2">
      <c r="AD8227" s="63">
        <v>36859</v>
      </c>
      <c r="AE8227" s="64">
        <v>36923</v>
      </c>
      <c r="AF8227" s="68" t="s">
        <v>3898</v>
      </c>
      <c r="AG8227" s="66" t="s">
        <v>3939</v>
      </c>
      <c r="AH8227" s="74">
        <v>6.0875000000000004</v>
      </c>
      <c r="AI8227" s="68" t="s">
        <v>2254</v>
      </c>
      <c r="AJ8227" s="67">
        <v>0</v>
      </c>
      <c r="AK8227" s="69">
        <v>140000</v>
      </c>
    </row>
    <row r="8228" spans="30:37" ht="10.5" customHeight="1" x14ac:dyDescent="0.2">
      <c r="AD8228" s="63">
        <v>36859</v>
      </c>
      <c r="AE8228" s="64">
        <v>36923</v>
      </c>
      <c r="AF8228" s="68" t="s">
        <v>3898</v>
      </c>
      <c r="AG8228" s="66" t="s">
        <v>3940</v>
      </c>
      <c r="AH8228" s="74">
        <v>6.0774999999999997</v>
      </c>
      <c r="AI8228" s="68" t="s">
        <v>2254</v>
      </c>
      <c r="AJ8228" s="67">
        <v>0</v>
      </c>
      <c r="AK8228" s="69">
        <v>280000</v>
      </c>
    </row>
    <row r="8229" spans="30:37" ht="10.5" customHeight="1" x14ac:dyDescent="0.2">
      <c r="AD8229" s="63">
        <v>36859</v>
      </c>
      <c r="AE8229" s="64">
        <v>36923</v>
      </c>
      <c r="AF8229" s="68" t="s">
        <v>3898</v>
      </c>
      <c r="AG8229" s="66" t="s">
        <v>3941</v>
      </c>
      <c r="AH8229" s="74">
        <v>6.07</v>
      </c>
      <c r="AI8229" s="68" t="s">
        <v>2254</v>
      </c>
      <c r="AJ8229" s="67">
        <v>0</v>
      </c>
      <c r="AK8229" s="69">
        <v>420000</v>
      </c>
    </row>
    <row r="8230" spans="30:37" ht="10.5" customHeight="1" x14ac:dyDescent="0.2">
      <c r="AD8230" s="63">
        <v>36861</v>
      </c>
      <c r="AE8230" s="64">
        <v>36923</v>
      </c>
      <c r="AF8230" s="68" t="s">
        <v>4927</v>
      </c>
      <c r="AG8230" s="66" t="s">
        <v>4928</v>
      </c>
      <c r="AH8230" s="74">
        <v>6.52</v>
      </c>
      <c r="AI8230" s="68" t="s">
        <v>2254</v>
      </c>
      <c r="AJ8230" s="67">
        <v>0</v>
      </c>
      <c r="AK8230" s="69">
        <v>140000</v>
      </c>
    </row>
    <row r="8231" spans="30:37" ht="10.5" customHeight="1" x14ac:dyDescent="0.2">
      <c r="AD8231" s="63">
        <v>36861</v>
      </c>
      <c r="AE8231" s="64">
        <v>36923</v>
      </c>
      <c r="AF8231" s="68" t="s">
        <v>4927</v>
      </c>
      <c r="AG8231" s="66" t="s">
        <v>4929</v>
      </c>
      <c r="AH8231" s="74">
        <v>6.4850000000000003</v>
      </c>
      <c r="AI8231" s="68" t="s">
        <v>2254</v>
      </c>
      <c r="AJ8231" s="67">
        <v>0</v>
      </c>
      <c r="AK8231" s="69">
        <v>140000</v>
      </c>
    </row>
    <row r="8232" spans="30:37" ht="10.5" customHeight="1" x14ac:dyDescent="0.2">
      <c r="AD8232" s="63">
        <v>36861</v>
      </c>
      <c r="AE8232" s="64">
        <v>36923</v>
      </c>
      <c r="AF8232" s="68" t="s">
        <v>4927</v>
      </c>
      <c r="AG8232" s="66" t="s">
        <v>4936</v>
      </c>
      <c r="AH8232" s="74">
        <v>6.37</v>
      </c>
      <c r="AI8232" s="68" t="s">
        <v>2254</v>
      </c>
      <c r="AJ8232" s="67">
        <v>0</v>
      </c>
      <c r="AK8232" s="69">
        <v>140000</v>
      </c>
    </row>
    <row r="8233" spans="30:37" ht="10.5" customHeight="1" x14ac:dyDescent="0.2">
      <c r="AD8233" s="63">
        <v>36861</v>
      </c>
      <c r="AE8233" s="64">
        <v>36923</v>
      </c>
      <c r="AF8233" s="68" t="s">
        <v>4927</v>
      </c>
      <c r="AG8233" s="66" t="s">
        <v>4938</v>
      </c>
      <c r="AH8233" s="74">
        <v>6.39</v>
      </c>
      <c r="AI8233" s="68" t="s">
        <v>2254</v>
      </c>
      <c r="AJ8233" s="67">
        <v>0</v>
      </c>
      <c r="AK8233" s="69">
        <v>140000</v>
      </c>
    </row>
    <row r="8234" spans="30:37" ht="10.5" customHeight="1" x14ac:dyDescent="0.2">
      <c r="AD8234" s="63">
        <v>36864</v>
      </c>
      <c r="AE8234" s="64">
        <v>36923</v>
      </c>
      <c r="AF8234" s="68" t="s">
        <v>2625</v>
      </c>
      <c r="AG8234" s="66" t="s">
        <v>2652</v>
      </c>
      <c r="AH8234" s="74">
        <v>7.335</v>
      </c>
      <c r="AI8234" s="68" t="s">
        <v>2254</v>
      </c>
      <c r="AJ8234" s="67">
        <v>0</v>
      </c>
      <c r="AK8234" s="69">
        <v>-420000</v>
      </c>
    </row>
    <row r="8235" spans="30:37" ht="10.5" customHeight="1" x14ac:dyDescent="0.2">
      <c r="AD8235" s="63">
        <v>36864</v>
      </c>
      <c r="AE8235" s="64">
        <v>36923</v>
      </c>
      <c r="AF8235" s="68" t="s">
        <v>2625</v>
      </c>
      <c r="AG8235" s="66" t="s">
        <v>2653</v>
      </c>
      <c r="AH8235" s="74">
        <v>7.415</v>
      </c>
      <c r="AI8235" s="68" t="s">
        <v>2254</v>
      </c>
      <c r="AJ8235" s="67">
        <v>0</v>
      </c>
      <c r="AK8235" s="69">
        <v>-420000</v>
      </c>
    </row>
    <row r="8236" spans="30:37" ht="10.5" customHeight="1" x14ac:dyDescent="0.2">
      <c r="AD8236" s="63">
        <v>36864</v>
      </c>
      <c r="AE8236" s="64">
        <v>36923</v>
      </c>
      <c r="AF8236" s="68" t="s">
        <v>2625</v>
      </c>
      <c r="AG8236" s="66" t="s">
        <v>2637</v>
      </c>
      <c r="AH8236" s="74">
        <v>7.05</v>
      </c>
      <c r="AI8236" s="68" t="s">
        <v>2254</v>
      </c>
      <c r="AJ8236" s="67">
        <v>0</v>
      </c>
      <c r="AK8236" s="69">
        <v>140000</v>
      </c>
    </row>
    <row r="8237" spans="30:37" ht="10.5" customHeight="1" x14ac:dyDescent="0.2">
      <c r="AD8237" s="63">
        <v>36864</v>
      </c>
      <c r="AE8237" s="64">
        <v>36923</v>
      </c>
      <c r="AF8237" s="68" t="s">
        <v>2625</v>
      </c>
      <c r="AG8237" s="66" t="s">
        <v>2638</v>
      </c>
      <c r="AH8237" s="74">
        <v>7.07</v>
      </c>
      <c r="AI8237" s="68" t="s">
        <v>2254</v>
      </c>
      <c r="AJ8237" s="67">
        <v>0</v>
      </c>
      <c r="AK8237" s="69">
        <v>140000</v>
      </c>
    </row>
    <row r="8238" spans="30:37" ht="10.5" customHeight="1" x14ac:dyDescent="0.2">
      <c r="AD8238" s="63">
        <v>36864</v>
      </c>
      <c r="AE8238" s="64">
        <v>36923</v>
      </c>
      <c r="AF8238" s="68" t="s">
        <v>2625</v>
      </c>
      <c r="AG8238" s="66" t="s">
        <v>2639</v>
      </c>
      <c r="AH8238" s="74">
        <v>7.19</v>
      </c>
      <c r="AI8238" s="68" t="s">
        <v>2254</v>
      </c>
      <c r="AJ8238" s="67">
        <v>0</v>
      </c>
      <c r="AK8238" s="69">
        <v>140000</v>
      </c>
    </row>
    <row r="8239" spans="30:37" ht="10.5" customHeight="1" x14ac:dyDescent="0.2">
      <c r="AD8239" s="63">
        <v>36864</v>
      </c>
      <c r="AE8239" s="64">
        <v>36923</v>
      </c>
      <c r="AF8239" s="68" t="s">
        <v>2625</v>
      </c>
      <c r="AG8239" s="66" t="s">
        <v>2640</v>
      </c>
      <c r="AH8239" s="74">
        <v>7.18</v>
      </c>
      <c r="AI8239" s="68" t="s">
        <v>2254</v>
      </c>
      <c r="AJ8239" s="67">
        <v>0</v>
      </c>
      <c r="AK8239" s="69">
        <v>140000</v>
      </c>
    </row>
    <row r="8240" spans="30:37" ht="10.5" customHeight="1" x14ac:dyDescent="0.2">
      <c r="AD8240" s="63">
        <v>36864</v>
      </c>
      <c r="AE8240" s="64">
        <v>36923</v>
      </c>
      <c r="AF8240" s="68" t="s">
        <v>2625</v>
      </c>
      <c r="AG8240" s="66" t="s">
        <v>2641</v>
      </c>
      <c r="AH8240" s="74">
        <v>7.25</v>
      </c>
      <c r="AI8240" s="68" t="s">
        <v>2254</v>
      </c>
      <c r="AJ8240" s="67">
        <v>0</v>
      </c>
      <c r="AK8240" s="69">
        <v>140000</v>
      </c>
    </row>
    <row r="8241" spans="30:37" ht="10.5" customHeight="1" x14ac:dyDescent="0.2">
      <c r="AD8241" s="63">
        <v>36864</v>
      </c>
      <c r="AE8241" s="64">
        <v>36923</v>
      </c>
      <c r="AF8241" s="68" t="s">
        <v>2625</v>
      </c>
      <c r="AG8241" s="66" t="s">
        <v>2642</v>
      </c>
      <c r="AH8241" s="74">
        <v>7.27</v>
      </c>
      <c r="AI8241" s="68" t="s">
        <v>2254</v>
      </c>
      <c r="AJ8241" s="67">
        <v>0</v>
      </c>
      <c r="AK8241" s="69">
        <v>140000</v>
      </c>
    </row>
    <row r="8242" spans="30:37" ht="10.5" customHeight="1" x14ac:dyDescent="0.2">
      <c r="AD8242" s="63">
        <v>36864</v>
      </c>
      <c r="AE8242" s="64">
        <v>36923</v>
      </c>
      <c r="AF8242" s="68" t="s">
        <v>2625</v>
      </c>
      <c r="AG8242" s="66" t="s">
        <v>2643</v>
      </c>
      <c r="AH8242" s="74">
        <v>7.26</v>
      </c>
      <c r="AI8242" s="68" t="s">
        <v>2254</v>
      </c>
      <c r="AJ8242" s="67">
        <v>0</v>
      </c>
      <c r="AK8242" s="69">
        <v>140000</v>
      </c>
    </row>
    <row r="8243" spans="30:37" ht="10.5" customHeight="1" x14ac:dyDescent="0.2">
      <c r="AD8243" s="63">
        <v>36864</v>
      </c>
      <c r="AE8243" s="64">
        <v>36923</v>
      </c>
      <c r="AF8243" s="68" t="s">
        <v>2625</v>
      </c>
      <c r="AG8243" s="66" t="s">
        <v>2644</v>
      </c>
      <c r="AH8243" s="74">
        <v>7.31</v>
      </c>
      <c r="AI8243" s="68" t="s">
        <v>2254</v>
      </c>
      <c r="AJ8243" s="67">
        <v>0</v>
      </c>
      <c r="AK8243" s="69">
        <v>140000</v>
      </c>
    </row>
    <row r="8244" spans="30:37" ht="10.5" customHeight="1" x14ac:dyDescent="0.2">
      <c r="AD8244" s="63">
        <v>36864</v>
      </c>
      <c r="AE8244" s="64">
        <v>36923</v>
      </c>
      <c r="AF8244" s="68" t="s">
        <v>2625</v>
      </c>
      <c r="AG8244" s="66" t="s">
        <v>2645</v>
      </c>
      <c r="AH8244" s="74">
        <v>7.29</v>
      </c>
      <c r="AI8244" s="68" t="s">
        <v>2254</v>
      </c>
      <c r="AJ8244" s="67">
        <v>0</v>
      </c>
      <c r="AK8244" s="69">
        <v>140000</v>
      </c>
    </row>
    <row r="8245" spans="30:37" ht="10.5" customHeight="1" x14ac:dyDescent="0.2">
      <c r="AD8245" s="63">
        <v>36864</v>
      </c>
      <c r="AE8245" s="64">
        <v>36923</v>
      </c>
      <c r="AF8245" s="68" t="s">
        <v>2625</v>
      </c>
      <c r="AG8245" s="66" t="s">
        <v>2646</v>
      </c>
      <c r="AH8245" s="74">
        <v>7.23</v>
      </c>
      <c r="AI8245" s="68" t="s">
        <v>2254</v>
      </c>
      <c r="AJ8245" s="67">
        <v>0</v>
      </c>
      <c r="AK8245" s="69">
        <v>140000</v>
      </c>
    </row>
    <row r="8246" spans="30:37" ht="10.5" customHeight="1" x14ac:dyDescent="0.2">
      <c r="AD8246" s="63">
        <v>36864</v>
      </c>
      <c r="AE8246" s="64">
        <v>36923</v>
      </c>
      <c r="AF8246" s="68" t="s">
        <v>2625</v>
      </c>
      <c r="AG8246" s="66" t="s">
        <v>2647</v>
      </c>
      <c r="AH8246" s="74">
        <v>7.26</v>
      </c>
      <c r="AI8246" s="68" t="s">
        <v>2254</v>
      </c>
      <c r="AJ8246" s="67">
        <v>0</v>
      </c>
      <c r="AK8246" s="69">
        <v>140000</v>
      </c>
    </row>
    <row r="8247" spans="30:37" ht="10.5" customHeight="1" x14ac:dyDescent="0.2">
      <c r="AD8247" s="63">
        <v>36864</v>
      </c>
      <c r="AE8247" s="64">
        <v>36923</v>
      </c>
      <c r="AF8247" s="68" t="s">
        <v>2625</v>
      </c>
      <c r="AG8247" s="66" t="s">
        <v>2648</v>
      </c>
      <c r="AH8247" s="74">
        <v>6.9649999999999999</v>
      </c>
      <c r="AI8247" s="68" t="s">
        <v>2254</v>
      </c>
      <c r="AJ8247" s="67">
        <v>0</v>
      </c>
      <c r="AK8247" s="69">
        <v>140000</v>
      </c>
    </row>
    <row r="8248" spans="30:37" ht="10.5" customHeight="1" x14ac:dyDescent="0.2">
      <c r="AD8248" s="63">
        <v>36864</v>
      </c>
      <c r="AE8248" s="64">
        <v>36923</v>
      </c>
      <c r="AF8248" s="68" t="s">
        <v>2625</v>
      </c>
      <c r="AG8248" s="66" t="s">
        <v>2649</v>
      </c>
      <c r="AH8248" s="74">
        <v>6.9649999999999999</v>
      </c>
      <c r="AI8248" s="68" t="s">
        <v>2254</v>
      </c>
      <c r="AJ8248" s="67">
        <v>0</v>
      </c>
      <c r="AK8248" s="69">
        <v>140000</v>
      </c>
    </row>
    <row r="8249" spans="30:37" ht="10.5" customHeight="1" x14ac:dyDescent="0.2">
      <c r="AD8249" s="63">
        <v>36864</v>
      </c>
      <c r="AE8249" s="64">
        <v>36923</v>
      </c>
      <c r="AF8249" s="68" t="s">
        <v>2625</v>
      </c>
      <c r="AG8249" s="66" t="s">
        <v>2650</v>
      </c>
      <c r="AH8249" s="74">
        <v>6.9550000000000001</v>
      </c>
      <c r="AI8249" s="68" t="s">
        <v>2254</v>
      </c>
      <c r="AJ8249" s="67">
        <v>0</v>
      </c>
      <c r="AK8249" s="69">
        <v>140000</v>
      </c>
    </row>
    <row r="8250" spans="30:37" ht="10.5" customHeight="1" x14ac:dyDescent="0.2">
      <c r="AD8250" s="63">
        <v>36864</v>
      </c>
      <c r="AE8250" s="64">
        <v>36923</v>
      </c>
      <c r="AF8250" s="68" t="s">
        <v>2625</v>
      </c>
      <c r="AG8250" s="66" t="s">
        <v>2651</v>
      </c>
      <c r="AH8250" s="74">
        <v>6.95</v>
      </c>
      <c r="AI8250" s="68" t="s">
        <v>2254</v>
      </c>
      <c r="AJ8250" s="67">
        <v>0</v>
      </c>
      <c r="AK8250" s="69">
        <v>140000</v>
      </c>
    </row>
    <row r="8251" spans="30:37" ht="10.5" customHeight="1" x14ac:dyDescent="0.2">
      <c r="AD8251" s="63">
        <v>36864</v>
      </c>
      <c r="AE8251" s="64">
        <v>36923</v>
      </c>
      <c r="AF8251" s="68" t="s">
        <v>2625</v>
      </c>
      <c r="AG8251" s="66" t="s">
        <v>3558</v>
      </c>
      <c r="AH8251" s="74">
        <v>7.19</v>
      </c>
      <c r="AI8251" s="68" t="s">
        <v>2254</v>
      </c>
      <c r="AJ8251" s="67">
        <v>0</v>
      </c>
      <c r="AK8251" s="69">
        <v>-1000000</v>
      </c>
    </row>
    <row r="8252" spans="30:37" ht="10.5" customHeight="1" x14ac:dyDescent="0.2">
      <c r="AD8252" s="63">
        <v>36865</v>
      </c>
      <c r="AE8252" s="64">
        <v>36923</v>
      </c>
      <c r="AF8252" s="68" t="s">
        <v>1124</v>
      </c>
      <c r="AG8252" s="66" t="s">
        <v>1147</v>
      </c>
      <c r="AH8252" s="74">
        <v>7.11</v>
      </c>
      <c r="AI8252" s="68" t="s">
        <v>2254</v>
      </c>
      <c r="AJ8252" s="67">
        <v>0</v>
      </c>
      <c r="AK8252" s="69">
        <v>-1500000</v>
      </c>
    </row>
    <row r="8253" spans="30:37" ht="10.5" customHeight="1" x14ac:dyDescent="0.2">
      <c r="AD8253" s="63">
        <v>36865</v>
      </c>
      <c r="AE8253" s="64">
        <v>36923</v>
      </c>
      <c r="AF8253" s="68" t="s">
        <v>1124</v>
      </c>
      <c r="AG8253" s="66" t="s">
        <v>1148</v>
      </c>
      <c r="AH8253" s="74">
        <v>7.1950000000000003</v>
      </c>
      <c r="AI8253" s="68" t="s">
        <v>2254</v>
      </c>
      <c r="AJ8253" s="67">
        <v>0</v>
      </c>
      <c r="AK8253" s="69">
        <v>-280000</v>
      </c>
    </row>
    <row r="8254" spans="30:37" ht="10.5" customHeight="1" x14ac:dyDescent="0.2">
      <c r="AD8254" s="63">
        <v>36865</v>
      </c>
      <c r="AE8254" s="64">
        <v>36923</v>
      </c>
      <c r="AF8254" s="68" t="s">
        <v>1124</v>
      </c>
      <c r="AG8254" s="66" t="s">
        <v>1149</v>
      </c>
      <c r="AH8254" s="74">
        <v>7.2050000000000001</v>
      </c>
      <c r="AI8254" s="68" t="s">
        <v>2254</v>
      </c>
      <c r="AJ8254" s="67">
        <v>0</v>
      </c>
      <c r="AK8254" s="69">
        <v>-280000</v>
      </c>
    </row>
    <row r="8255" spans="30:37" ht="10.5" customHeight="1" x14ac:dyDescent="0.2">
      <c r="AD8255" s="63">
        <v>36865</v>
      </c>
      <c r="AE8255" s="64">
        <v>36923</v>
      </c>
      <c r="AF8255" s="68" t="s">
        <v>1124</v>
      </c>
      <c r="AG8255" s="66" t="s">
        <v>1150</v>
      </c>
      <c r="AH8255" s="74">
        <v>7.4349999999999996</v>
      </c>
      <c r="AI8255" s="68" t="s">
        <v>2254</v>
      </c>
      <c r="AJ8255" s="67">
        <v>0</v>
      </c>
      <c r="AK8255" s="69">
        <v>-280000</v>
      </c>
    </row>
    <row r="8256" spans="30:37" ht="10.5" customHeight="1" x14ac:dyDescent="0.2">
      <c r="AD8256" s="63">
        <v>36865</v>
      </c>
      <c r="AE8256" s="64">
        <v>36923</v>
      </c>
      <c r="AF8256" s="68" t="s">
        <v>1124</v>
      </c>
      <c r="AG8256" s="66" t="s">
        <v>1128</v>
      </c>
      <c r="AH8256" s="74">
        <v>7.1150000000000002</v>
      </c>
      <c r="AI8256" s="68" t="s">
        <v>2254</v>
      </c>
      <c r="AJ8256" s="67">
        <v>0</v>
      </c>
      <c r="AK8256" s="69">
        <v>-140000</v>
      </c>
    </row>
    <row r="8257" spans="30:37" ht="10.5" customHeight="1" x14ac:dyDescent="0.2">
      <c r="AD8257" s="63">
        <v>36865</v>
      </c>
      <c r="AE8257" s="64">
        <v>36923</v>
      </c>
      <c r="AF8257" s="68" t="s">
        <v>1124</v>
      </c>
      <c r="AG8257" s="66" t="s">
        <v>1151</v>
      </c>
      <c r="AH8257" s="74">
        <v>7.2149999999999999</v>
      </c>
      <c r="AI8257" s="68" t="s">
        <v>2254</v>
      </c>
      <c r="AJ8257" s="67">
        <v>0</v>
      </c>
      <c r="AK8257" s="69">
        <v>-140000</v>
      </c>
    </row>
    <row r="8258" spans="30:37" ht="10.5" customHeight="1" x14ac:dyDescent="0.2">
      <c r="AD8258" s="63">
        <v>36865</v>
      </c>
      <c r="AE8258" s="64">
        <v>36923</v>
      </c>
      <c r="AF8258" s="68" t="s">
        <v>1124</v>
      </c>
      <c r="AG8258" s="66" t="s">
        <v>1129</v>
      </c>
      <c r="AH8258" s="74">
        <v>7.35</v>
      </c>
      <c r="AI8258" s="68" t="s">
        <v>2254</v>
      </c>
      <c r="AJ8258" s="67">
        <v>0</v>
      </c>
      <c r="AK8258" s="69">
        <v>-140000</v>
      </c>
    </row>
    <row r="8259" spans="30:37" ht="10.5" customHeight="1" x14ac:dyDescent="0.2">
      <c r="AD8259" s="63">
        <v>36865</v>
      </c>
      <c r="AE8259" s="64">
        <v>36923</v>
      </c>
      <c r="AF8259" s="68" t="s">
        <v>1124</v>
      </c>
      <c r="AG8259" s="66" t="s">
        <v>1130</v>
      </c>
      <c r="AH8259" s="74">
        <v>7.39</v>
      </c>
      <c r="AI8259" s="68" t="s">
        <v>2254</v>
      </c>
      <c r="AJ8259" s="67">
        <v>0</v>
      </c>
      <c r="AK8259" s="69">
        <v>-140000</v>
      </c>
    </row>
    <row r="8260" spans="30:37" ht="10.5" customHeight="1" x14ac:dyDescent="0.2">
      <c r="AD8260" s="63">
        <v>36865</v>
      </c>
      <c r="AE8260" s="64">
        <v>36923</v>
      </c>
      <c r="AF8260" s="68" t="s">
        <v>1124</v>
      </c>
      <c r="AG8260" s="66" t="s">
        <v>1132</v>
      </c>
      <c r="AH8260" s="74">
        <v>6.9649999999999999</v>
      </c>
      <c r="AI8260" s="68" t="s">
        <v>2254</v>
      </c>
      <c r="AJ8260" s="67">
        <v>0</v>
      </c>
      <c r="AK8260" s="69">
        <v>140000</v>
      </c>
    </row>
    <row r="8261" spans="30:37" ht="10.5" customHeight="1" x14ac:dyDescent="0.2">
      <c r="AD8261" s="63">
        <v>36865</v>
      </c>
      <c r="AE8261" s="64">
        <v>36923</v>
      </c>
      <c r="AF8261" s="68" t="s">
        <v>1124</v>
      </c>
      <c r="AG8261" s="66" t="s">
        <v>1133</v>
      </c>
      <c r="AH8261" s="74">
        <v>7.0250000000000004</v>
      </c>
      <c r="AI8261" s="68" t="s">
        <v>2254</v>
      </c>
      <c r="AJ8261" s="67">
        <v>0</v>
      </c>
      <c r="AK8261" s="69">
        <v>140000</v>
      </c>
    </row>
    <row r="8262" spans="30:37" ht="10.5" customHeight="1" x14ac:dyDescent="0.2">
      <c r="AD8262" s="63">
        <v>36865</v>
      </c>
      <c r="AE8262" s="64">
        <v>36923</v>
      </c>
      <c r="AF8262" s="68" t="s">
        <v>1124</v>
      </c>
      <c r="AG8262" s="66" t="s">
        <v>1134</v>
      </c>
      <c r="AH8262" s="74">
        <v>7.085</v>
      </c>
      <c r="AI8262" s="68" t="s">
        <v>2254</v>
      </c>
      <c r="AJ8262" s="67">
        <v>0</v>
      </c>
      <c r="AK8262" s="69">
        <v>140000</v>
      </c>
    </row>
    <row r="8263" spans="30:37" ht="10.5" customHeight="1" x14ac:dyDescent="0.2">
      <c r="AD8263" s="63">
        <v>36865</v>
      </c>
      <c r="AE8263" s="64">
        <v>36923</v>
      </c>
      <c r="AF8263" s="68" t="s">
        <v>1124</v>
      </c>
      <c r="AG8263" s="66" t="s">
        <v>1135</v>
      </c>
      <c r="AH8263" s="74">
        <v>7.1</v>
      </c>
      <c r="AI8263" s="68" t="s">
        <v>2254</v>
      </c>
      <c r="AJ8263" s="67">
        <v>0</v>
      </c>
      <c r="AK8263" s="69">
        <v>140000</v>
      </c>
    </row>
    <row r="8264" spans="30:37" ht="10.5" customHeight="1" x14ac:dyDescent="0.2">
      <c r="AD8264" s="63">
        <v>36865</v>
      </c>
      <c r="AE8264" s="64">
        <v>36923</v>
      </c>
      <c r="AF8264" s="68" t="s">
        <v>1124</v>
      </c>
      <c r="AG8264" s="66" t="s">
        <v>1152</v>
      </c>
      <c r="AH8264" s="74">
        <v>7.12</v>
      </c>
      <c r="AI8264" s="68" t="s">
        <v>2254</v>
      </c>
      <c r="AJ8264" s="67">
        <v>0</v>
      </c>
      <c r="AK8264" s="69">
        <v>140000</v>
      </c>
    </row>
    <row r="8265" spans="30:37" ht="10.5" customHeight="1" x14ac:dyDescent="0.2">
      <c r="AD8265" s="63">
        <v>36865</v>
      </c>
      <c r="AE8265" s="64">
        <v>36923</v>
      </c>
      <c r="AF8265" s="68" t="s">
        <v>1124</v>
      </c>
      <c r="AG8265" s="66" t="s">
        <v>1136</v>
      </c>
      <c r="AH8265" s="74">
        <v>7.1449999999999996</v>
      </c>
      <c r="AI8265" s="68" t="s">
        <v>2254</v>
      </c>
      <c r="AJ8265" s="67">
        <v>0</v>
      </c>
      <c r="AK8265" s="69">
        <v>140000</v>
      </c>
    </row>
    <row r="8266" spans="30:37" ht="10.5" customHeight="1" x14ac:dyDescent="0.2">
      <c r="AD8266" s="63">
        <v>36865</v>
      </c>
      <c r="AE8266" s="64">
        <v>36923</v>
      </c>
      <c r="AF8266" s="68" t="s">
        <v>1124</v>
      </c>
      <c r="AG8266" s="66" t="s">
        <v>1137</v>
      </c>
      <c r="AH8266" s="74">
        <v>7.1849999999999996</v>
      </c>
      <c r="AI8266" s="68" t="s">
        <v>2254</v>
      </c>
      <c r="AJ8266" s="67">
        <v>0</v>
      </c>
      <c r="AK8266" s="69">
        <v>140000</v>
      </c>
    </row>
    <row r="8267" spans="30:37" ht="10.5" customHeight="1" x14ac:dyDescent="0.2">
      <c r="AD8267" s="63">
        <v>36865</v>
      </c>
      <c r="AE8267" s="64">
        <v>36923</v>
      </c>
      <c r="AF8267" s="68" t="s">
        <v>1124</v>
      </c>
      <c r="AG8267" s="66" t="s">
        <v>1153</v>
      </c>
      <c r="AH8267" s="74">
        <v>7.2149999999999999</v>
      </c>
      <c r="AI8267" s="68" t="s">
        <v>2254</v>
      </c>
      <c r="AJ8267" s="67">
        <v>0</v>
      </c>
      <c r="AK8267" s="69">
        <v>140000</v>
      </c>
    </row>
    <row r="8268" spans="30:37" ht="10.5" customHeight="1" x14ac:dyDescent="0.2">
      <c r="AD8268" s="63">
        <v>36865</v>
      </c>
      <c r="AE8268" s="64">
        <v>36923</v>
      </c>
      <c r="AF8268" s="68" t="s">
        <v>1124</v>
      </c>
      <c r="AG8268" s="66" t="s">
        <v>1154</v>
      </c>
      <c r="AH8268" s="74">
        <v>7.2450000000000001</v>
      </c>
      <c r="AI8268" s="68" t="s">
        <v>2254</v>
      </c>
      <c r="AJ8268" s="67">
        <v>0</v>
      </c>
      <c r="AK8268" s="69">
        <v>140000</v>
      </c>
    </row>
    <row r="8269" spans="30:37" ht="10.5" customHeight="1" x14ac:dyDescent="0.2">
      <c r="AD8269" s="63">
        <v>36865</v>
      </c>
      <c r="AE8269" s="64">
        <v>36923</v>
      </c>
      <c r="AF8269" s="68" t="s">
        <v>1124</v>
      </c>
      <c r="AG8269" s="66" t="s">
        <v>1155</v>
      </c>
      <c r="AH8269" s="74">
        <v>7.42</v>
      </c>
      <c r="AI8269" s="68" t="s">
        <v>2254</v>
      </c>
      <c r="AJ8269" s="67">
        <v>0</v>
      </c>
      <c r="AK8269" s="69">
        <v>140000</v>
      </c>
    </row>
    <row r="8270" spans="30:37" ht="10.5" customHeight="1" x14ac:dyDescent="0.2">
      <c r="AD8270" s="63">
        <v>36865</v>
      </c>
      <c r="AE8270" s="64">
        <v>36923</v>
      </c>
      <c r="AF8270" s="68" t="s">
        <v>1124</v>
      </c>
      <c r="AG8270" s="66" t="s">
        <v>1156</v>
      </c>
      <c r="AH8270" s="74">
        <v>7.18</v>
      </c>
      <c r="AI8270" s="68" t="s">
        <v>2254</v>
      </c>
      <c r="AJ8270" s="67">
        <v>0</v>
      </c>
      <c r="AK8270" s="69">
        <v>280000</v>
      </c>
    </row>
    <row r="8271" spans="30:37" ht="10.5" customHeight="1" x14ac:dyDescent="0.2">
      <c r="AD8271" s="63">
        <v>36865</v>
      </c>
      <c r="AE8271" s="64">
        <v>36923</v>
      </c>
      <c r="AF8271" s="68" t="s">
        <v>1124</v>
      </c>
      <c r="AG8271" s="66" t="s">
        <v>1157</v>
      </c>
      <c r="AH8271" s="74">
        <v>7.1849999999999996</v>
      </c>
      <c r="AI8271" s="68" t="s">
        <v>2254</v>
      </c>
      <c r="AJ8271" s="67">
        <v>0</v>
      </c>
      <c r="AK8271" s="69">
        <v>280000</v>
      </c>
    </row>
    <row r="8272" spans="30:37" ht="10.5" customHeight="1" x14ac:dyDescent="0.2">
      <c r="AD8272" s="63">
        <v>36865</v>
      </c>
      <c r="AE8272" s="64">
        <v>36923</v>
      </c>
      <c r="AF8272" s="68" t="s">
        <v>1124</v>
      </c>
      <c r="AG8272" s="66" t="s">
        <v>1158</v>
      </c>
      <c r="AH8272" s="74">
        <v>7.36</v>
      </c>
      <c r="AI8272" s="68" t="s">
        <v>2254</v>
      </c>
      <c r="AJ8272" s="67">
        <v>0</v>
      </c>
      <c r="AK8272" s="69">
        <v>280000</v>
      </c>
    </row>
    <row r="8273" spans="30:37" ht="10.5" customHeight="1" x14ac:dyDescent="0.2">
      <c r="AD8273" s="63">
        <v>36865</v>
      </c>
      <c r="AE8273" s="64">
        <v>36923</v>
      </c>
      <c r="AF8273" s="68" t="s">
        <v>1124</v>
      </c>
      <c r="AG8273" s="66" t="s">
        <v>1159</v>
      </c>
      <c r="AH8273" s="74">
        <v>7.39</v>
      </c>
      <c r="AI8273" s="68" t="s">
        <v>2254</v>
      </c>
      <c r="AJ8273" s="67">
        <v>0</v>
      </c>
      <c r="AK8273" s="69">
        <v>280000</v>
      </c>
    </row>
    <row r="8274" spans="30:37" ht="10.5" customHeight="1" x14ac:dyDescent="0.2">
      <c r="AD8274" s="63">
        <v>36865</v>
      </c>
      <c r="AE8274" s="64">
        <v>36923</v>
      </c>
      <c r="AF8274" s="68" t="s">
        <v>1124</v>
      </c>
      <c r="AG8274" s="66" t="s">
        <v>1160</v>
      </c>
      <c r="AH8274" s="74">
        <v>7.4050000000000002</v>
      </c>
      <c r="AI8274" s="68" t="s">
        <v>2254</v>
      </c>
      <c r="AJ8274" s="67">
        <v>0</v>
      </c>
      <c r="AK8274" s="69">
        <v>280000</v>
      </c>
    </row>
    <row r="8275" spans="30:37" ht="10.5" customHeight="1" x14ac:dyDescent="0.2">
      <c r="AD8275" s="63">
        <v>36865</v>
      </c>
      <c r="AE8275" s="64">
        <v>36923</v>
      </c>
      <c r="AF8275" s="68" t="s">
        <v>1124</v>
      </c>
      <c r="AG8275" s="66" t="s">
        <v>1161</v>
      </c>
      <c r="AH8275" s="74">
        <v>7.43</v>
      </c>
      <c r="AI8275" s="68" t="s">
        <v>2254</v>
      </c>
      <c r="AJ8275" s="67">
        <v>0</v>
      </c>
      <c r="AK8275" s="69">
        <v>280000</v>
      </c>
    </row>
    <row r="8276" spans="30:37" ht="10.5" customHeight="1" x14ac:dyDescent="0.2">
      <c r="AD8276" s="63">
        <v>36865</v>
      </c>
      <c r="AE8276" s="64">
        <v>36923</v>
      </c>
      <c r="AF8276" s="68" t="s">
        <v>1124</v>
      </c>
      <c r="AG8276" s="66" t="s">
        <v>1162</v>
      </c>
      <c r="AH8276" s="74">
        <v>7.43</v>
      </c>
      <c r="AI8276" s="68" t="s">
        <v>2254</v>
      </c>
      <c r="AJ8276" s="67">
        <v>0</v>
      </c>
      <c r="AK8276" s="69">
        <v>280000</v>
      </c>
    </row>
    <row r="8277" spans="30:37" ht="10.5" customHeight="1" x14ac:dyDescent="0.2">
      <c r="AD8277" s="63">
        <v>36865</v>
      </c>
      <c r="AE8277" s="64">
        <v>36923</v>
      </c>
      <c r="AF8277" s="68" t="s">
        <v>1124</v>
      </c>
      <c r="AG8277" s="66" t="s">
        <v>1163</v>
      </c>
      <c r="AH8277" s="74">
        <v>7.45</v>
      </c>
      <c r="AI8277" s="68" t="s">
        <v>2254</v>
      </c>
      <c r="AJ8277" s="67">
        <v>0</v>
      </c>
      <c r="AK8277" s="69">
        <v>280000</v>
      </c>
    </row>
    <row r="8278" spans="30:37" ht="10.5" customHeight="1" x14ac:dyDescent="0.2">
      <c r="AD8278" s="63">
        <v>36865</v>
      </c>
      <c r="AE8278" s="64">
        <v>36923</v>
      </c>
      <c r="AF8278" s="68" t="s">
        <v>1124</v>
      </c>
      <c r="AG8278" s="66" t="s">
        <v>1164</v>
      </c>
      <c r="AH8278" s="74">
        <v>7.5049999999999999</v>
      </c>
      <c r="AI8278" s="68" t="s">
        <v>2254</v>
      </c>
      <c r="AJ8278" s="67">
        <v>0</v>
      </c>
      <c r="AK8278" s="69">
        <v>280000</v>
      </c>
    </row>
    <row r="8279" spans="30:37" ht="10.5" customHeight="1" x14ac:dyDescent="0.2">
      <c r="AD8279" s="63">
        <v>36866</v>
      </c>
      <c r="AE8279" s="64">
        <v>36923</v>
      </c>
      <c r="AF8279" s="68" t="s">
        <v>4445</v>
      </c>
      <c r="AG8279" s="66" t="s">
        <v>4464</v>
      </c>
      <c r="AH8279" s="74">
        <v>7.96</v>
      </c>
      <c r="AI8279" s="68" t="s">
        <v>2254</v>
      </c>
      <c r="AJ8279" s="67">
        <v>0</v>
      </c>
      <c r="AK8279" s="69">
        <v>-280000</v>
      </c>
    </row>
    <row r="8280" spans="30:37" ht="10.5" customHeight="1" x14ac:dyDescent="0.2">
      <c r="AD8280" s="63">
        <v>36866</v>
      </c>
      <c r="AE8280" s="64">
        <v>36923</v>
      </c>
      <c r="AF8280" s="68" t="s">
        <v>4445</v>
      </c>
      <c r="AG8280" s="66" t="s">
        <v>4465</v>
      </c>
      <c r="AH8280" s="74">
        <v>7.99</v>
      </c>
      <c r="AI8280" s="68" t="s">
        <v>2254</v>
      </c>
      <c r="AJ8280" s="67">
        <v>0</v>
      </c>
      <c r="AK8280" s="69">
        <v>-280000</v>
      </c>
    </row>
    <row r="8281" spans="30:37" ht="10.5" customHeight="1" x14ac:dyDescent="0.2">
      <c r="AD8281" s="63">
        <v>36866</v>
      </c>
      <c r="AE8281" s="64">
        <v>36923</v>
      </c>
      <c r="AF8281" s="68" t="s">
        <v>4445</v>
      </c>
      <c r="AG8281" s="66" t="s">
        <v>4466</v>
      </c>
      <c r="AH8281" s="74">
        <v>8.01</v>
      </c>
      <c r="AI8281" s="68" t="s">
        <v>2254</v>
      </c>
      <c r="AJ8281" s="67">
        <v>0</v>
      </c>
      <c r="AK8281" s="69">
        <v>-280000</v>
      </c>
    </row>
    <row r="8282" spans="30:37" ht="10.5" customHeight="1" x14ac:dyDescent="0.2">
      <c r="AD8282" s="63">
        <v>36866</v>
      </c>
      <c r="AE8282" s="64">
        <v>36923</v>
      </c>
      <c r="AF8282" s="68" t="s">
        <v>4445</v>
      </c>
      <c r="AG8282" s="66" t="s">
        <v>4467</v>
      </c>
      <c r="AH8282" s="74">
        <v>8.0299999999999994</v>
      </c>
      <c r="AI8282" s="68" t="s">
        <v>2254</v>
      </c>
      <c r="AJ8282" s="67">
        <v>0</v>
      </c>
      <c r="AK8282" s="69">
        <v>-280000</v>
      </c>
    </row>
    <row r="8283" spans="30:37" ht="10.5" customHeight="1" x14ac:dyDescent="0.2">
      <c r="AD8283" s="63">
        <v>36866</v>
      </c>
      <c r="AE8283" s="64">
        <v>36923</v>
      </c>
      <c r="AF8283" s="68" t="s">
        <v>4445</v>
      </c>
      <c r="AG8283" s="66" t="s">
        <v>4468</v>
      </c>
      <c r="AH8283" s="74">
        <v>8.0500000000000007</v>
      </c>
      <c r="AI8283" s="68" t="s">
        <v>2254</v>
      </c>
      <c r="AJ8283" s="67">
        <v>0</v>
      </c>
      <c r="AK8283" s="69">
        <v>-280000</v>
      </c>
    </row>
    <row r="8284" spans="30:37" ht="10.5" customHeight="1" x14ac:dyDescent="0.2">
      <c r="AD8284" s="63">
        <v>36866</v>
      </c>
      <c r="AE8284" s="64">
        <v>36923</v>
      </c>
      <c r="AF8284" s="68" t="s">
        <v>4445</v>
      </c>
      <c r="AG8284" s="66" t="s">
        <v>4469</v>
      </c>
      <c r="AH8284" s="74">
        <v>8.0500000000000007</v>
      </c>
      <c r="AI8284" s="68" t="s">
        <v>2254</v>
      </c>
      <c r="AJ8284" s="67">
        <v>0</v>
      </c>
      <c r="AK8284" s="69">
        <v>-280000</v>
      </c>
    </row>
    <row r="8285" spans="30:37" ht="10.5" customHeight="1" x14ac:dyDescent="0.2">
      <c r="AD8285" s="63">
        <v>36866</v>
      </c>
      <c r="AE8285" s="64">
        <v>36923</v>
      </c>
      <c r="AF8285" s="68" t="s">
        <v>4445</v>
      </c>
      <c r="AG8285" s="66" t="s">
        <v>4470</v>
      </c>
      <c r="AH8285" s="74">
        <v>8.09</v>
      </c>
      <c r="AI8285" s="68" t="s">
        <v>2254</v>
      </c>
      <c r="AJ8285" s="67">
        <v>0</v>
      </c>
      <c r="AK8285" s="69">
        <v>-280000</v>
      </c>
    </row>
    <row r="8286" spans="30:37" ht="10.5" customHeight="1" x14ac:dyDescent="0.2">
      <c r="AD8286" s="63">
        <v>36866</v>
      </c>
      <c r="AE8286" s="64">
        <v>36923</v>
      </c>
      <c r="AF8286" s="68" t="s">
        <v>4445</v>
      </c>
      <c r="AG8286" s="66" t="s">
        <v>4471</v>
      </c>
      <c r="AH8286" s="74">
        <v>8.31</v>
      </c>
      <c r="AI8286" s="68" t="s">
        <v>2254</v>
      </c>
      <c r="AJ8286" s="67">
        <v>0</v>
      </c>
      <c r="AK8286" s="69">
        <v>-280000</v>
      </c>
    </row>
    <row r="8287" spans="30:37" ht="10.5" customHeight="1" x14ac:dyDescent="0.2">
      <c r="AD8287" s="63">
        <v>36866</v>
      </c>
      <c r="AE8287" s="64">
        <v>36923</v>
      </c>
      <c r="AF8287" s="68" t="s">
        <v>4445</v>
      </c>
      <c r="AG8287" s="66" t="s">
        <v>4472</v>
      </c>
      <c r="AH8287" s="74">
        <v>8.31</v>
      </c>
      <c r="AI8287" s="68" t="s">
        <v>2254</v>
      </c>
      <c r="AJ8287" s="67">
        <v>0</v>
      </c>
      <c r="AK8287" s="69">
        <v>-280000</v>
      </c>
    </row>
    <row r="8288" spans="30:37" ht="10.5" customHeight="1" x14ac:dyDescent="0.2">
      <c r="AD8288" s="63">
        <v>36866</v>
      </c>
      <c r="AE8288" s="64">
        <v>36923</v>
      </c>
      <c r="AF8288" s="68" t="s">
        <v>4445</v>
      </c>
      <c r="AG8288" s="66" t="s">
        <v>4473</v>
      </c>
      <c r="AH8288" s="74">
        <v>8.32</v>
      </c>
      <c r="AI8288" s="68" t="s">
        <v>2254</v>
      </c>
      <c r="AJ8288" s="67">
        <v>0</v>
      </c>
      <c r="AK8288" s="69">
        <v>-280000</v>
      </c>
    </row>
    <row r="8289" spans="30:37" ht="10.5" customHeight="1" x14ac:dyDescent="0.2">
      <c r="AD8289" s="63">
        <v>36866</v>
      </c>
      <c r="AE8289" s="64">
        <v>36923</v>
      </c>
      <c r="AF8289" s="68" t="s">
        <v>4445</v>
      </c>
      <c r="AG8289" s="66" t="s">
        <v>4474</v>
      </c>
      <c r="AH8289" s="74">
        <v>8.32</v>
      </c>
      <c r="AI8289" s="68" t="s">
        <v>2254</v>
      </c>
      <c r="AJ8289" s="67">
        <v>0</v>
      </c>
      <c r="AK8289" s="69">
        <v>-280000</v>
      </c>
    </row>
    <row r="8290" spans="30:37" ht="10.5" customHeight="1" x14ac:dyDescent="0.2">
      <c r="AD8290" s="63">
        <v>36866</v>
      </c>
      <c r="AE8290" s="64">
        <v>36923</v>
      </c>
      <c r="AF8290" s="68" t="s">
        <v>4445</v>
      </c>
      <c r="AG8290" s="66" t="s">
        <v>4475</v>
      </c>
      <c r="AH8290" s="74">
        <v>8.35</v>
      </c>
      <c r="AI8290" s="68" t="s">
        <v>2254</v>
      </c>
      <c r="AJ8290" s="67">
        <v>0</v>
      </c>
      <c r="AK8290" s="69">
        <v>-280000</v>
      </c>
    </row>
    <row r="8291" spans="30:37" ht="10.5" customHeight="1" x14ac:dyDescent="0.2">
      <c r="AD8291" s="63">
        <v>36866</v>
      </c>
      <c r="AE8291" s="64">
        <v>36923</v>
      </c>
      <c r="AF8291" s="68" t="s">
        <v>4445</v>
      </c>
      <c r="AG8291" s="66" t="s">
        <v>4458</v>
      </c>
      <c r="AH8291" s="74">
        <v>7.77</v>
      </c>
      <c r="AI8291" s="68" t="s">
        <v>2254</v>
      </c>
      <c r="AJ8291" s="67">
        <v>0</v>
      </c>
      <c r="AK8291" s="69">
        <v>-140000</v>
      </c>
    </row>
    <row r="8292" spans="30:37" ht="10.5" customHeight="1" x14ac:dyDescent="0.2">
      <c r="AD8292" s="63">
        <v>36866</v>
      </c>
      <c r="AE8292" s="64">
        <v>36923</v>
      </c>
      <c r="AF8292" s="68" t="s">
        <v>4445</v>
      </c>
      <c r="AG8292" s="66" t="s">
        <v>4459</v>
      </c>
      <c r="AH8292" s="74">
        <v>7.87</v>
      </c>
      <c r="AI8292" s="68" t="s">
        <v>2254</v>
      </c>
      <c r="AJ8292" s="67">
        <v>0</v>
      </c>
      <c r="AK8292" s="69">
        <v>-140000</v>
      </c>
    </row>
    <row r="8293" spans="30:37" ht="10.5" customHeight="1" x14ac:dyDescent="0.2">
      <c r="AD8293" s="63">
        <v>36866</v>
      </c>
      <c r="AE8293" s="64">
        <v>36923</v>
      </c>
      <c r="AF8293" s="68" t="s">
        <v>4445</v>
      </c>
      <c r="AG8293" s="66" t="s">
        <v>4476</v>
      </c>
      <c r="AH8293" s="74">
        <v>8.09</v>
      </c>
      <c r="AI8293" s="68" t="s">
        <v>2254</v>
      </c>
      <c r="AJ8293" s="67">
        <v>0</v>
      </c>
      <c r="AK8293" s="69">
        <v>-140000</v>
      </c>
    </row>
    <row r="8294" spans="30:37" ht="10.5" customHeight="1" x14ac:dyDescent="0.2">
      <c r="AD8294" s="63">
        <v>36866</v>
      </c>
      <c r="AE8294" s="64">
        <v>36923</v>
      </c>
      <c r="AF8294" s="68" t="s">
        <v>4445</v>
      </c>
      <c r="AG8294" s="66" t="s">
        <v>4477</v>
      </c>
      <c r="AH8294" s="74">
        <v>8.06</v>
      </c>
      <c r="AI8294" s="68" t="s">
        <v>2254</v>
      </c>
      <c r="AJ8294" s="67">
        <v>0</v>
      </c>
      <c r="AK8294" s="69">
        <v>-70000</v>
      </c>
    </row>
    <row r="8295" spans="30:37" ht="10.5" customHeight="1" x14ac:dyDescent="0.2">
      <c r="AD8295" s="63">
        <v>36866</v>
      </c>
      <c r="AE8295" s="64">
        <v>36923</v>
      </c>
      <c r="AF8295" s="68" t="s">
        <v>4445</v>
      </c>
      <c r="AG8295" s="66" t="s">
        <v>4478</v>
      </c>
      <c r="AH8295" s="74">
        <v>7.83</v>
      </c>
      <c r="AI8295" s="68" t="s">
        <v>2254</v>
      </c>
      <c r="AJ8295" s="67">
        <v>0</v>
      </c>
      <c r="AK8295" s="69">
        <v>70000</v>
      </c>
    </row>
    <row r="8296" spans="30:37" ht="10.5" customHeight="1" x14ac:dyDescent="0.2">
      <c r="AD8296" s="63">
        <v>36866</v>
      </c>
      <c r="AE8296" s="64">
        <v>36923</v>
      </c>
      <c r="AF8296" s="68" t="s">
        <v>4445</v>
      </c>
      <c r="AG8296" s="66" t="s">
        <v>4479</v>
      </c>
      <c r="AH8296" s="74">
        <v>8.1</v>
      </c>
      <c r="AI8296" s="68" t="s">
        <v>2254</v>
      </c>
      <c r="AJ8296" s="67">
        <v>0</v>
      </c>
      <c r="AK8296" s="69">
        <v>70000</v>
      </c>
    </row>
    <row r="8297" spans="30:37" ht="10.5" customHeight="1" x14ac:dyDescent="0.2">
      <c r="AD8297" s="63">
        <v>36866</v>
      </c>
      <c r="AE8297" s="64">
        <v>36923</v>
      </c>
      <c r="AF8297" s="68" t="s">
        <v>4445</v>
      </c>
      <c r="AG8297" s="66" t="s">
        <v>4480</v>
      </c>
      <c r="AH8297" s="74">
        <v>7.86</v>
      </c>
      <c r="AI8297" s="68" t="s">
        <v>2254</v>
      </c>
      <c r="AJ8297" s="67">
        <v>0</v>
      </c>
      <c r="AK8297" s="69">
        <v>140000</v>
      </c>
    </row>
    <row r="8298" spans="30:37" ht="10.5" customHeight="1" x14ac:dyDescent="0.2">
      <c r="AD8298" s="63">
        <v>36866</v>
      </c>
      <c r="AE8298" s="64">
        <v>36923</v>
      </c>
      <c r="AF8298" s="68" t="s">
        <v>4445</v>
      </c>
      <c r="AG8298" s="66" t="s">
        <v>4481</v>
      </c>
      <c r="AH8298" s="74">
        <v>7.88</v>
      </c>
      <c r="AI8298" s="68" t="s">
        <v>2254</v>
      </c>
      <c r="AJ8298" s="67">
        <v>0</v>
      </c>
      <c r="AK8298" s="69">
        <v>210000</v>
      </c>
    </row>
    <row r="8299" spans="30:37" ht="10.5" customHeight="1" x14ac:dyDescent="0.2">
      <c r="AD8299" s="63">
        <v>36866</v>
      </c>
      <c r="AE8299" s="64">
        <v>36923</v>
      </c>
      <c r="AF8299" s="68" t="s">
        <v>4445</v>
      </c>
      <c r="AG8299" s="66" t="s">
        <v>4482</v>
      </c>
      <c r="AH8299" s="74">
        <v>7.82</v>
      </c>
      <c r="AI8299" s="68" t="s">
        <v>2254</v>
      </c>
      <c r="AJ8299" s="67">
        <v>0</v>
      </c>
      <c r="AK8299" s="69">
        <v>280000</v>
      </c>
    </row>
    <row r="8300" spans="30:37" ht="10.5" customHeight="1" x14ac:dyDescent="0.2">
      <c r="AD8300" s="63">
        <v>36866</v>
      </c>
      <c r="AE8300" s="64">
        <v>36923</v>
      </c>
      <c r="AF8300" s="68" t="s">
        <v>4445</v>
      </c>
      <c r="AG8300" s="66" t="s">
        <v>4483</v>
      </c>
      <c r="AH8300" s="74">
        <v>7.83</v>
      </c>
      <c r="AI8300" s="68" t="s">
        <v>2254</v>
      </c>
      <c r="AJ8300" s="67">
        <v>0</v>
      </c>
      <c r="AK8300" s="69">
        <v>280000</v>
      </c>
    </row>
    <row r="8301" spans="30:37" ht="10.5" customHeight="1" x14ac:dyDescent="0.2">
      <c r="AD8301" s="63">
        <v>36866</v>
      </c>
      <c r="AE8301" s="64">
        <v>36923</v>
      </c>
      <c r="AF8301" s="68" t="s">
        <v>4445</v>
      </c>
      <c r="AG8301" s="66" t="s">
        <v>4484</v>
      </c>
      <c r="AH8301" s="74">
        <v>7.85</v>
      </c>
      <c r="AI8301" s="68" t="s">
        <v>2254</v>
      </c>
      <c r="AJ8301" s="67">
        <v>0</v>
      </c>
      <c r="AK8301" s="69">
        <v>280000</v>
      </c>
    </row>
    <row r="8302" spans="30:37" ht="10.5" customHeight="1" x14ac:dyDescent="0.2">
      <c r="AD8302" s="63">
        <v>36866</v>
      </c>
      <c r="AE8302" s="64">
        <v>36923</v>
      </c>
      <c r="AF8302" s="68" t="s">
        <v>4445</v>
      </c>
      <c r="AG8302" s="66" t="s">
        <v>4485</v>
      </c>
      <c r="AH8302" s="74">
        <v>7.91</v>
      </c>
      <c r="AI8302" s="68" t="s">
        <v>2254</v>
      </c>
      <c r="AJ8302" s="67">
        <v>0</v>
      </c>
      <c r="AK8302" s="69">
        <v>280000</v>
      </c>
    </row>
    <row r="8303" spans="30:37" ht="10.5" customHeight="1" x14ac:dyDescent="0.2">
      <c r="AD8303" s="63">
        <v>36866</v>
      </c>
      <c r="AE8303" s="64">
        <v>36923</v>
      </c>
      <c r="AF8303" s="68" t="s">
        <v>4445</v>
      </c>
      <c r="AG8303" s="66" t="s">
        <v>4486</v>
      </c>
      <c r="AH8303" s="74">
        <v>7.92</v>
      </c>
      <c r="AI8303" s="68" t="s">
        <v>2254</v>
      </c>
      <c r="AJ8303" s="67">
        <v>0</v>
      </c>
      <c r="AK8303" s="69">
        <v>280000</v>
      </c>
    </row>
    <row r="8304" spans="30:37" ht="10.5" customHeight="1" x14ac:dyDescent="0.2">
      <c r="AD8304" s="63">
        <v>36866</v>
      </c>
      <c r="AE8304" s="64">
        <v>36923</v>
      </c>
      <c r="AF8304" s="68" t="s">
        <v>4445</v>
      </c>
      <c r="AG8304" s="66" t="s">
        <v>4487</v>
      </c>
      <c r="AH8304" s="74">
        <v>7.93</v>
      </c>
      <c r="AI8304" s="68" t="s">
        <v>2254</v>
      </c>
      <c r="AJ8304" s="67">
        <v>0</v>
      </c>
      <c r="AK8304" s="69">
        <v>280000</v>
      </c>
    </row>
    <row r="8305" spans="30:37" ht="10.5" customHeight="1" x14ac:dyDescent="0.2">
      <c r="AD8305" s="63">
        <v>36866</v>
      </c>
      <c r="AE8305" s="64">
        <v>36923</v>
      </c>
      <c r="AF8305" s="68" t="s">
        <v>4445</v>
      </c>
      <c r="AG8305" s="66" t="s">
        <v>4488</v>
      </c>
      <c r="AH8305" s="74">
        <v>7.94</v>
      </c>
      <c r="AI8305" s="68" t="s">
        <v>2254</v>
      </c>
      <c r="AJ8305" s="67">
        <v>0</v>
      </c>
      <c r="AK8305" s="69">
        <v>280000</v>
      </c>
    </row>
    <row r="8306" spans="30:37" ht="10.5" customHeight="1" x14ac:dyDescent="0.2">
      <c r="AD8306" s="63">
        <v>36866</v>
      </c>
      <c r="AE8306" s="64">
        <v>36923</v>
      </c>
      <c r="AF8306" s="68" t="s">
        <v>4445</v>
      </c>
      <c r="AG8306" s="66" t="s">
        <v>4489</v>
      </c>
      <c r="AH8306" s="74">
        <v>7.94</v>
      </c>
      <c r="AI8306" s="68" t="s">
        <v>2254</v>
      </c>
      <c r="AJ8306" s="67">
        <v>0</v>
      </c>
      <c r="AK8306" s="69">
        <v>280000</v>
      </c>
    </row>
    <row r="8307" spans="30:37" ht="10.5" customHeight="1" x14ac:dyDescent="0.2">
      <c r="AD8307" s="63">
        <v>36866</v>
      </c>
      <c r="AE8307" s="64">
        <v>36923</v>
      </c>
      <c r="AF8307" s="68" t="s">
        <v>4445</v>
      </c>
      <c r="AG8307" s="66" t="s">
        <v>4490</v>
      </c>
      <c r="AH8307" s="74">
        <v>8.02</v>
      </c>
      <c r="AI8307" s="68" t="s">
        <v>2254</v>
      </c>
      <c r="AJ8307" s="67">
        <v>0</v>
      </c>
      <c r="AK8307" s="69">
        <v>280000</v>
      </c>
    </row>
    <row r="8308" spans="30:37" ht="10.5" customHeight="1" x14ac:dyDescent="0.2">
      <c r="AD8308" s="63">
        <v>36866</v>
      </c>
      <c r="AE8308" s="64">
        <v>36923</v>
      </c>
      <c r="AF8308" s="68" t="s">
        <v>4445</v>
      </c>
      <c r="AG8308" s="66" t="s">
        <v>4491</v>
      </c>
      <c r="AH8308" s="74">
        <v>8.02</v>
      </c>
      <c r="AI8308" s="68" t="s">
        <v>2254</v>
      </c>
      <c r="AJ8308" s="67">
        <v>0</v>
      </c>
      <c r="AK8308" s="69">
        <v>280000</v>
      </c>
    </row>
    <row r="8309" spans="30:37" ht="10.5" customHeight="1" x14ac:dyDescent="0.2">
      <c r="AD8309" s="63">
        <v>36866</v>
      </c>
      <c r="AE8309" s="64">
        <v>36923</v>
      </c>
      <c r="AF8309" s="68" t="s">
        <v>4445</v>
      </c>
      <c r="AG8309" s="66" t="s">
        <v>4492</v>
      </c>
      <c r="AH8309" s="74">
        <v>8.0399999999999991</v>
      </c>
      <c r="AI8309" s="68" t="s">
        <v>2254</v>
      </c>
      <c r="AJ8309" s="67">
        <v>0</v>
      </c>
      <c r="AK8309" s="69">
        <v>280000</v>
      </c>
    </row>
    <row r="8310" spans="30:37" ht="10.5" customHeight="1" x14ac:dyDescent="0.2">
      <c r="AD8310" s="63">
        <v>36866</v>
      </c>
      <c r="AE8310" s="64">
        <v>36923</v>
      </c>
      <c r="AF8310" s="68" t="s">
        <v>4445</v>
      </c>
      <c r="AG8310" s="66" t="s">
        <v>4493</v>
      </c>
      <c r="AH8310" s="74">
        <v>8.0500000000000007</v>
      </c>
      <c r="AI8310" s="68" t="s">
        <v>2254</v>
      </c>
      <c r="AJ8310" s="67">
        <v>0</v>
      </c>
      <c r="AK8310" s="69">
        <v>280000</v>
      </c>
    </row>
    <row r="8311" spans="30:37" ht="10.5" customHeight="1" x14ac:dyDescent="0.2">
      <c r="AD8311" s="63">
        <v>36866</v>
      </c>
      <c r="AE8311" s="64">
        <v>36923</v>
      </c>
      <c r="AF8311" s="68" t="s">
        <v>4445</v>
      </c>
      <c r="AG8311" s="66" t="s">
        <v>4494</v>
      </c>
      <c r="AH8311" s="74">
        <v>8.07</v>
      </c>
      <c r="AI8311" s="68" t="s">
        <v>2254</v>
      </c>
      <c r="AJ8311" s="67">
        <v>0</v>
      </c>
      <c r="AK8311" s="69">
        <v>280000</v>
      </c>
    </row>
    <row r="8312" spans="30:37" ht="10.5" customHeight="1" x14ac:dyDescent="0.2">
      <c r="AD8312" s="63">
        <v>36866</v>
      </c>
      <c r="AE8312" s="64">
        <v>36923</v>
      </c>
      <c r="AF8312" s="68" t="s">
        <v>4445</v>
      </c>
      <c r="AG8312" s="66" t="s">
        <v>4495</v>
      </c>
      <c r="AH8312" s="74">
        <v>8.07</v>
      </c>
      <c r="AI8312" s="68" t="s">
        <v>2254</v>
      </c>
      <c r="AJ8312" s="67">
        <v>0</v>
      </c>
      <c r="AK8312" s="69">
        <v>280000</v>
      </c>
    </row>
    <row r="8313" spans="30:37" ht="10.5" customHeight="1" x14ac:dyDescent="0.2">
      <c r="AD8313" s="63">
        <v>36866</v>
      </c>
      <c r="AE8313" s="64">
        <v>36923</v>
      </c>
      <c r="AF8313" s="68" t="s">
        <v>4445</v>
      </c>
      <c r="AG8313" s="66" t="s">
        <v>4496</v>
      </c>
      <c r="AH8313" s="74">
        <v>8.09</v>
      </c>
      <c r="AI8313" s="68" t="s">
        <v>2254</v>
      </c>
      <c r="AJ8313" s="67">
        <v>0</v>
      </c>
      <c r="AK8313" s="69">
        <v>280000</v>
      </c>
    </row>
    <row r="8314" spans="30:37" ht="10.5" customHeight="1" x14ac:dyDescent="0.2">
      <c r="AD8314" s="63">
        <v>36866</v>
      </c>
      <c r="AE8314" s="64">
        <v>36923</v>
      </c>
      <c r="AF8314" s="68" t="s">
        <v>4445</v>
      </c>
      <c r="AG8314" s="66" t="s">
        <v>4497</v>
      </c>
      <c r="AH8314" s="74">
        <v>8.25</v>
      </c>
      <c r="AI8314" s="68" t="s">
        <v>2254</v>
      </c>
      <c r="AJ8314" s="67">
        <v>0</v>
      </c>
      <c r="AK8314" s="69">
        <v>280000</v>
      </c>
    </row>
    <row r="8315" spans="30:37" ht="10.5" customHeight="1" x14ac:dyDescent="0.2">
      <c r="AD8315" s="63">
        <v>36866</v>
      </c>
      <c r="AE8315" s="64">
        <v>36923</v>
      </c>
      <c r="AF8315" s="68" t="s">
        <v>4445</v>
      </c>
      <c r="AG8315" s="66" t="s">
        <v>4498</v>
      </c>
      <c r="AH8315" s="74">
        <v>8.27</v>
      </c>
      <c r="AI8315" s="68" t="s">
        <v>2254</v>
      </c>
      <c r="AJ8315" s="67">
        <v>0</v>
      </c>
      <c r="AK8315" s="69">
        <v>280000</v>
      </c>
    </row>
    <row r="8316" spans="30:37" ht="10.5" customHeight="1" x14ac:dyDescent="0.2">
      <c r="AD8316" s="63">
        <v>36866</v>
      </c>
      <c r="AE8316" s="64">
        <v>36923</v>
      </c>
      <c r="AF8316" s="68" t="s">
        <v>4445</v>
      </c>
      <c r="AG8316" s="66" t="s">
        <v>4499</v>
      </c>
      <c r="AH8316" s="74">
        <v>8.2899999999999991</v>
      </c>
      <c r="AI8316" s="68" t="s">
        <v>2254</v>
      </c>
      <c r="AJ8316" s="67">
        <v>0</v>
      </c>
      <c r="AK8316" s="69">
        <v>280000</v>
      </c>
    </row>
    <row r="8317" spans="30:37" ht="10.5" customHeight="1" x14ac:dyDescent="0.2">
      <c r="AD8317" s="63">
        <v>36866</v>
      </c>
      <c r="AE8317" s="64">
        <v>36923</v>
      </c>
      <c r="AF8317" s="68" t="s">
        <v>4445</v>
      </c>
      <c r="AG8317" s="66" t="s">
        <v>4500</v>
      </c>
      <c r="AH8317" s="74">
        <v>8.2899999999999991</v>
      </c>
      <c r="AI8317" s="68" t="s">
        <v>2254</v>
      </c>
      <c r="AJ8317" s="67">
        <v>0</v>
      </c>
      <c r="AK8317" s="69">
        <v>280000</v>
      </c>
    </row>
    <row r="8318" spans="30:37" ht="10.5" customHeight="1" x14ac:dyDescent="0.2">
      <c r="AD8318" s="63">
        <v>36866</v>
      </c>
      <c r="AE8318" s="64">
        <v>36923</v>
      </c>
      <c r="AF8318" s="68" t="s">
        <v>4445</v>
      </c>
      <c r="AG8318" s="66" t="s">
        <v>4501</v>
      </c>
      <c r="AH8318" s="74">
        <v>8.31</v>
      </c>
      <c r="AI8318" s="68" t="s">
        <v>2254</v>
      </c>
      <c r="AJ8318" s="67">
        <v>0</v>
      </c>
      <c r="AK8318" s="69">
        <v>280000</v>
      </c>
    </row>
    <row r="8319" spans="30:37" ht="10.5" customHeight="1" x14ac:dyDescent="0.2">
      <c r="AD8319" s="63">
        <v>36866</v>
      </c>
      <c r="AE8319" s="64">
        <v>36923</v>
      </c>
      <c r="AF8319" s="68" t="s">
        <v>4445</v>
      </c>
      <c r="AG8319" s="66" t="s">
        <v>4502</v>
      </c>
      <c r="AH8319" s="74">
        <v>8.3000000000000007</v>
      </c>
      <c r="AI8319" s="68" t="s">
        <v>2254</v>
      </c>
      <c r="AJ8319" s="67">
        <v>0</v>
      </c>
      <c r="AK8319" s="69">
        <v>1000000</v>
      </c>
    </row>
    <row r="8320" spans="30:37" ht="10.5" customHeight="1" x14ac:dyDescent="0.2">
      <c r="AD8320" s="63">
        <v>36867</v>
      </c>
      <c r="AE8320" s="64">
        <v>36923</v>
      </c>
      <c r="AF8320" s="68" t="s">
        <v>2012</v>
      </c>
      <c r="AG8320" s="66" t="s">
        <v>2029</v>
      </c>
      <c r="AH8320" s="74">
        <v>7.81</v>
      </c>
      <c r="AI8320" s="68" t="s">
        <v>2254</v>
      </c>
      <c r="AJ8320" s="67">
        <v>0</v>
      </c>
      <c r="AK8320" s="69">
        <v>-280000</v>
      </c>
    </row>
    <row r="8321" spans="30:37" ht="10.5" customHeight="1" x14ac:dyDescent="0.2">
      <c r="AD8321" s="63">
        <v>36867</v>
      </c>
      <c r="AE8321" s="64">
        <v>36923</v>
      </c>
      <c r="AF8321" s="68" t="s">
        <v>2012</v>
      </c>
      <c r="AG8321" s="66" t="s">
        <v>2030</v>
      </c>
      <c r="AH8321" s="74">
        <v>7.94</v>
      </c>
      <c r="AI8321" s="68" t="s">
        <v>2254</v>
      </c>
      <c r="AJ8321" s="67">
        <v>0</v>
      </c>
      <c r="AK8321" s="69">
        <v>-280000</v>
      </c>
    </row>
    <row r="8322" spans="30:37" ht="10.5" customHeight="1" x14ac:dyDescent="0.2">
      <c r="AD8322" s="63">
        <v>36867</v>
      </c>
      <c r="AE8322" s="64">
        <v>36923</v>
      </c>
      <c r="AF8322" s="68" t="s">
        <v>2012</v>
      </c>
      <c r="AG8322" s="66" t="s">
        <v>2031</v>
      </c>
      <c r="AH8322" s="74">
        <v>7.94</v>
      </c>
      <c r="AI8322" s="68" t="s">
        <v>2254</v>
      </c>
      <c r="AJ8322" s="67">
        <v>0</v>
      </c>
      <c r="AK8322" s="69">
        <v>-280000</v>
      </c>
    </row>
    <row r="8323" spans="30:37" ht="10.5" customHeight="1" x14ac:dyDescent="0.2">
      <c r="AD8323" s="63">
        <v>36867</v>
      </c>
      <c r="AE8323" s="64">
        <v>36923</v>
      </c>
      <c r="AF8323" s="68" t="s">
        <v>2012</v>
      </c>
      <c r="AG8323" s="66" t="s">
        <v>2032</v>
      </c>
      <c r="AH8323" s="74">
        <v>7.94</v>
      </c>
      <c r="AI8323" s="68" t="s">
        <v>2254</v>
      </c>
      <c r="AJ8323" s="67">
        <v>0</v>
      </c>
      <c r="AK8323" s="69">
        <v>-280000</v>
      </c>
    </row>
    <row r="8324" spans="30:37" ht="10.5" customHeight="1" x14ac:dyDescent="0.2">
      <c r="AD8324" s="63">
        <v>36867</v>
      </c>
      <c r="AE8324" s="64">
        <v>36923</v>
      </c>
      <c r="AF8324" s="68" t="s">
        <v>2012</v>
      </c>
      <c r="AG8324" s="66" t="s">
        <v>2033</v>
      </c>
      <c r="AH8324" s="74">
        <v>7.95</v>
      </c>
      <c r="AI8324" s="68" t="s">
        <v>2254</v>
      </c>
      <c r="AJ8324" s="67">
        <v>0</v>
      </c>
      <c r="AK8324" s="69">
        <v>-280000</v>
      </c>
    </row>
    <row r="8325" spans="30:37" ht="10.5" customHeight="1" x14ac:dyDescent="0.2">
      <c r="AD8325" s="63">
        <v>36867</v>
      </c>
      <c r="AE8325" s="64">
        <v>36923</v>
      </c>
      <c r="AF8325" s="68" t="s">
        <v>2012</v>
      </c>
      <c r="AG8325" s="66" t="s">
        <v>2034</v>
      </c>
      <c r="AH8325" s="74">
        <v>7.96</v>
      </c>
      <c r="AI8325" s="68" t="s">
        <v>2254</v>
      </c>
      <c r="AJ8325" s="67">
        <v>0</v>
      </c>
      <c r="AK8325" s="69">
        <v>-280000</v>
      </c>
    </row>
    <row r="8326" spans="30:37" ht="10.5" customHeight="1" x14ac:dyDescent="0.2">
      <c r="AD8326" s="63">
        <v>36867</v>
      </c>
      <c r="AE8326" s="64">
        <v>36923</v>
      </c>
      <c r="AF8326" s="68" t="s">
        <v>2012</v>
      </c>
      <c r="AG8326" s="66" t="s">
        <v>2035</v>
      </c>
      <c r="AH8326" s="74">
        <v>7.96</v>
      </c>
      <c r="AI8326" s="68" t="s">
        <v>2254</v>
      </c>
      <c r="AJ8326" s="67">
        <v>0</v>
      </c>
      <c r="AK8326" s="69">
        <v>-280000</v>
      </c>
    </row>
    <row r="8327" spans="30:37" ht="10.5" customHeight="1" x14ac:dyDescent="0.2">
      <c r="AD8327" s="63">
        <v>36867</v>
      </c>
      <c r="AE8327" s="64">
        <v>36923</v>
      </c>
      <c r="AF8327" s="68" t="s">
        <v>2012</v>
      </c>
      <c r="AG8327" s="66" t="s">
        <v>2036</v>
      </c>
      <c r="AH8327" s="74">
        <v>7.97</v>
      </c>
      <c r="AI8327" s="68" t="s">
        <v>2254</v>
      </c>
      <c r="AJ8327" s="67">
        <v>0</v>
      </c>
      <c r="AK8327" s="69">
        <v>-280000</v>
      </c>
    </row>
    <row r="8328" spans="30:37" ht="10.5" customHeight="1" x14ac:dyDescent="0.2">
      <c r="AD8328" s="63">
        <v>36867</v>
      </c>
      <c r="AE8328" s="64">
        <v>36923</v>
      </c>
      <c r="AF8328" s="68" t="s">
        <v>2012</v>
      </c>
      <c r="AG8328" s="66" t="s">
        <v>2037</v>
      </c>
      <c r="AH8328" s="74">
        <v>7.97</v>
      </c>
      <c r="AI8328" s="68" t="s">
        <v>2254</v>
      </c>
      <c r="AJ8328" s="67">
        <v>0</v>
      </c>
      <c r="AK8328" s="69">
        <v>-280000</v>
      </c>
    </row>
    <row r="8329" spans="30:37" ht="10.5" customHeight="1" x14ac:dyDescent="0.2">
      <c r="AD8329" s="63">
        <v>36867</v>
      </c>
      <c r="AE8329" s="64">
        <v>36923</v>
      </c>
      <c r="AF8329" s="68" t="s">
        <v>2012</v>
      </c>
      <c r="AG8329" s="66" t="s">
        <v>2038</v>
      </c>
      <c r="AH8329" s="74">
        <v>7.97</v>
      </c>
      <c r="AI8329" s="68" t="s">
        <v>2254</v>
      </c>
      <c r="AJ8329" s="67">
        <v>0</v>
      </c>
      <c r="AK8329" s="69">
        <v>-280000</v>
      </c>
    </row>
    <row r="8330" spans="30:37" ht="10.5" customHeight="1" x14ac:dyDescent="0.2">
      <c r="AD8330" s="63">
        <v>36867</v>
      </c>
      <c r="AE8330" s="64">
        <v>36923</v>
      </c>
      <c r="AF8330" s="68" t="s">
        <v>2012</v>
      </c>
      <c r="AG8330" s="66" t="s">
        <v>2039</v>
      </c>
      <c r="AH8330" s="74">
        <v>7.97</v>
      </c>
      <c r="AI8330" s="68" t="s">
        <v>2254</v>
      </c>
      <c r="AJ8330" s="67">
        <v>0</v>
      </c>
      <c r="AK8330" s="69">
        <v>-280000</v>
      </c>
    </row>
    <row r="8331" spans="30:37" ht="10.5" customHeight="1" x14ac:dyDescent="0.2">
      <c r="AD8331" s="63">
        <v>36867</v>
      </c>
      <c r="AE8331" s="64">
        <v>36923</v>
      </c>
      <c r="AF8331" s="68" t="s">
        <v>2012</v>
      </c>
      <c r="AG8331" s="66" t="s">
        <v>2040</v>
      </c>
      <c r="AH8331" s="74">
        <v>7.97</v>
      </c>
      <c r="AI8331" s="68" t="s">
        <v>2254</v>
      </c>
      <c r="AJ8331" s="67">
        <v>0</v>
      </c>
      <c r="AK8331" s="69">
        <v>-280000</v>
      </c>
    </row>
    <row r="8332" spans="30:37" ht="10.5" customHeight="1" x14ac:dyDescent="0.2">
      <c r="AD8332" s="63">
        <v>36867</v>
      </c>
      <c r="AE8332" s="64">
        <v>36923</v>
      </c>
      <c r="AF8332" s="68" t="s">
        <v>2012</v>
      </c>
      <c r="AG8332" s="66" t="s">
        <v>2041</v>
      </c>
      <c r="AH8332" s="74">
        <v>7.98</v>
      </c>
      <c r="AI8332" s="68" t="s">
        <v>2254</v>
      </c>
      <c r="AJ8332" s="67">
        <v>0</v>
      </c>
      <c r="AK8332" s="69">
        <v>-280000</v>
      </c>
    </row>
    <row r="8333" spans="30:37" ht="10.5" customHeight="1" x14ac:dyDescent="0.2">
      <c r="AD8333" s="63">
        <v>36867</v>
      </c>
      <c r="AE8333" s="64">
        <v>36923</v>
      </c>
      <c r="AF8333" s="68" t="s">
        <v>2012</v>
      </c>
      <c r="AG8333" s="66" t="s">
        <v>2042</v>
      </c>
      <c r="AH8333" s="74">
        <v>7.99</v>
      </c>
      <c r="AI8333" s="68" t="s">
        <v>2254</v>
      </c>
      <c r="AJ8333" s="67">
        <v>0</v>
      </c>
      <c r="AK8333" s="69">
        <v>-280000</v>
      </c>
    </row>
    <row r="8334" spans="30:37" ht="10.5" customHeight="1" x14ac:dyDescent="0.2">
      <c r="AD8334" s="63">
        <v>36867</v>
      </c>
      <c r="AE8334" s="64">
        <v>36923</v>
      </c>
      <c r="AF8334" s="68" t="s">
        <v>2012</v>
      </c>
      <c r="AG8334" s="66" t="s">
        <v>2043</v>
      </c>
      <c r="AH8334" s="74">
        <v>7.99</v>
      </c>
      <c r="AI8334" s="68" t="s">
        <v>2254</v>
      </c>
      <c r="AJ8334" s="67">
        <v>0</v>
      </c>
      <c r="AK8334" s="69">
        <v>-280000</v>
      </c>
    </row>
    <row r="8335" spans="30:37" ht="10.5" customHeight="1" x14ac:dyDescent="0.2">
      <c r="AD8335" s="63">
        <v>36867</v>
      </c>
      <c r="AE8335" s="64">
        <v>36923</v>
      </c>
      <c r="AF8335" s="68" t="s">
        <v>2012</v>
      </c>
      <c r="AG8335" s="66" t="s">
        <v>2044</v>
      </c>
      <c r="AH8335" s="74">
        <v>8</v>
      </c>
      <c r="AI8335" s="68" t="s">
        <v>2254</v>
      </c>
      <c r="AJ8335" s="67">
        <v>0</v>
      </c>
      <c r="AK8335" s="69">
        <v>-280000</v>
      </c>
    </row>
    <row r="8336" spans="30:37" ht="10.5" customHeight="1" x14ac:dyDescent="0.2">
      <c r="AD8336" s="63">
        <v>36867</v>
      </c>
      <c r="AE8336" s="64">
        <v>36923</v>
      </c>
      <c r="AF8336" s="68" t="s">
        <v>2012</v>
      </c>
      <c r="AG8336" s="66" t="s">
        <v>2045</v>
      </c>
      <c r="AH8336" s="74">
        <v>8</v>
      </c>
      <c r="AI8336" s="68" t="s">
        <v>2254</v>
      </c>
      <c r="AJ8336" s="67">
        <v>0</v>
      </c>
      <c r="AK8336" s="69">
        <v>-280000</v>
      </c>
    </row>
    <row r="8337" spans="30:37" ht="10.5" customHeight="1" x14ac:dyDescent="0.2">
      <c r="AD8337" s="63">
        <v>36867</v>
      </c>
      <c r="AE8337" s="64">
        <v>36923</v>
      </c>
      <c r="AF8337" s="68" t="s">
        <v>2012</v>
      </c>
      <c r="AG8337" s="66" t="s">
        <v>2046</v>
      </c>
      <c r="AH8337" s="74">
        <v>8.01</v>
      </c>
      <c r="AI8337" s="68" t="s">
        <v>2254</v>
      </c>
      <c r="AJ8337" s="67">
        <v>0</v>
      </c>
      <c r="AK8337" s="69">
        <v>-280000</v>
      </c>
    </row>
    <row r="8338" spans="30:37" ht="10.5" customHeight="1" x14ac:dyDescent="0.2">
      <c r="AD8338" s="63">
        <v>36867</v>
      </c>
      <c r="AE8338" s="64">
        <v>36923</v>
      </c>
      <c r="AF8338" s="68" t="s">
        <v>2012</v>
      </c>
      <c r="AG8338" s="66" t="s">
        <v>2047</v>
      </c>
      <c r="AH8338" s="74">
        <v>7.9850000000000003</v>
      </c>
      <c r="AI8338" s="68" t="s">
        <v>2254</v>
      </c>
      <c r="AJ8338" s="67">
        <v>0</v>
      </c>
      <c r="AK8338" s="69">
        <v>-210000</v>
      </c>
    </row>
    <row r="8339" spans="30:37" ht="10.5" customHeight="1" x14ac:dyDescent="0.2">
      <c r="AD8339" s="63">
        <v>36867</v>
      </c>
      <c r="AE8339" s="64">
        <v>36923</v>
      </c>
      <c r="AF8339" s="68" t="s">
        <v>2012</v>
      </c>
      <c r="AG8339" s="66" t="s">
        <v>2048</v>
      </c>
      <c r="AH8339" s="74">
        <v>7.74</v>
      </c>
      <c r="AI8339" s="68" t="s">
        <v>2254</v>
      </c>
      <c r="AJ8339" s="67">
        <v>0</v>
      </c>
      <c r="AK8339" s="69">
        <v>-140000</v>
      </c>
    </row>
    <row r="8340" spans="30:37" ht="10.5" customHeight="1" x14ac:dyDescent="0.2">
      <c r="AD8340" s="63">
        <v>36867</v>
      </c>
      <c r="AE8340" s="64">
        <v>36923</v>
      </c>
      <c r="AF8340" s="68" t="s">
        <v>2012</v>
      </c>
      <c r="AG8340" s="66" t="s">
        <v>2049</v>
      </c>
      <c r="AH8340" s="74">
        <v>7.79</v>
      </c>
      <c r="AI8340" s="68" t="s">
        <v>2254</v>
      </c>
      <c r="AJ8340" s="67">
        <v>0</v>
      </c>
      <c r="AK8340" s="69">
        <v>-140000</v>
      </c>
    </row>
    <row r="8341" spans="30:37" ht="10.5" customHeight="1" x14ac:dyDescent="0.2">
      <c r="AD8341" s="63">
        <v>36867</v>
      </c>
      <c r="AE8341" s="64">
        <v>36923</v>
      </c>
      <c r="AF8341" s="68" t="s">
        <v>2012</v>
      </c>
      <c r="AG8341" s="66" t="s">
        <v>2050</v>
      </c>
      <c r="AH8341" s="74">
        <v>7.86</v>
      </c>
      <c r="AI8341" s="68" t="s">
        <v>2254</v>
      </c>
      <c r="AJ8341" s="67">
        <v>0</v>
      </c>
      <c r="AK8341" s="69">
        <v>-140000</v>
      </c>
    </row>
    <row r="8342" spans="30:37" ht="10.5" customHeight="1" x14ac:dyDescent="0.2">
      <c r="AD8342" s="63">
        <v>36867</v>
      </c>
      <c r="AE8342" s="64">
        <v>36923</v>
      </c>
      <c r="AF8342" s="68" t="s">
        <v>2012</v>
      </c>
      <c r="AG8342" s="66" t="s">
        <v>2051</v>
      </c>
      <c r="AH8342" s="74">
        <v>7.86</v>
      </c>
      <c r="AI8342" s="68" t="s">
        <v>2254</v>
      </c>
      <c r="AJ8342" s="67">
        <v>0</v>
      </c>
      <c r="AK8342" s="69">
        <v>-140000</v>
      </c>
    </row>
    <row r="8343" spans="30:37" ht="10.5" customHeight="1" x14ac:dyDescent="0.2">
      <c r="AD8343" s="63">
        <v>36867</v>
      </c>
      <c r="AE8343" s="64">
        <v>36923</v>
      </c>
      <c r="AF8343" s="68" t="s">
        <v>2012</v>
      </c>
      <c r="AG8343" s="66" t="s">
        <v>2013</v>
      </c>
      <c r="AH8343" s="74">
        <v>7.88</v>
      </c>
      <c r="AI8343" s="68" t="s">
        <v>2254</v>
      </c>
      <c r="AJ8343" s="67">
        <v>0</v>
      </c>
      <c r="AK8343" s="69">
        <v>-140000</v>
      </c>
    </row>
    <row r="8344" spans="30:37" ht="10.5" customHeight="1" x14ac:dyDescent="0.2">
      <c r="AD8344" s="63">
        <v>36867</v>
      </c>
      <c r="AE8344" s="64">
        <v>36923</v>
      </c>
      <c r="AF8344" s="68" t="s">
        <v>2012</v>
      </c>
      <c r="AG8344" s="66" t="s">
        <v>2014</v>
      </c>
      <c r="AH8344" s="74">
        <v>7.89</v>
      </c>
      <c r="AI8344" s="68" t="s">
        <v>2254</v>
      </c>
      <c r="AJ8344" s="67">
        <v>0</v>
      </c>
      <c r="AK8344" s="69">
        <v>-140000</v>
      </c>
    </row>
    <row r="8345" spans="30:37" ht="10.5" customHeight="1" x14ac:dyDescent="0.2">
      <c r="AD8345" s="63">
        <v>36867</v>
      </c>
      <c r="AE8345" s="64">
        <v>36923</v>
      </c>
      <c r="AF8345" s="68" t="s">
        <v>2012</v>
      </c>
      <c r="AG8345" s="66" t="s">
        <v>2052</v>
      </c>
      <c r="AH8345" s="74">
        <v>7.98</v>
      </c>
      <c r="AI8345" s="68" t="s">
        <v>2254</v>
      </c>
      <c r="AJ8345" s="67">
        <v>0</v>
      </c>
      <c r="AK8345" s="69">
        <v>-140000</v>
      </c>
    </row>
    <row r="8346" spans="30:37" ht="10.5" customHeight="1" x14ac:dyDescent="0.2">
      <c r="AD8346" s="63">
        <v>36867</v>
      </c>
      <c r="AE8346" s="64">
        <v>36923</v>
      </c>
      <c r="AF8346" s="68" t="s">
        <v>2012</v>
      </c>
      <c r="AG8346" s="66" t="s">
        <v>2053</v>
      </c>
      <c r="AH8346" s="74">
        <v>7.9950000000000001</v>
      </c>
      <c r="AI8346" s="68" t="s">
        <v>2254</v>
      </c>
      <c r="AJ8346" s="67">
        <v>0</v>
      </c>
      <c r="AK8346" s="69">
        <v>-140000</v>
      </c>
    </row>
    <row r="8347" spans="30:37" ht="10.5" customHeight="1" x14ac:dyDescent="0.2">
      <c r="AD8347" s="63">
        <v>36867</v>
      </c>
      <c r="AE8347" s="64">
        <v>36923</v>
      </c>
      <c r="AF8347" s="68" t="s">
        <v>2012</v>
      </c>
      <c r="AG8347" s="66" t="s">
        <v>2054</v>
      </c>
      <c r="AH8347" s="74">
        <v>8.01</v>
      </c>
      <c r="AI8347" s="68" t="s">
        <v>2254</v>
      </c>
      <c r="AJ8347" s="67">
        <v>0</v>
      </c>
      <c r="AK8347" s="69">
        <v>-140000</v>
      </c>
    </row>
    <row r="8348" spans="30:37" ht="10.5" customHeight="1" x14ac:dyDescent="0.2">
      <c r="AD8348" s="63">
        <v>36867</v>
      </c>
      <c r="AE8348" s="64">
        <v>36923</v>
      </c>
      <c r="AF8348" s="68" t="s">
        <v>2012</v>
      </c>
      <c r="AG8348" s="66" t="s">
        <v>2055</v>
      </c>
      <c r="AH8348" s="74">
        <v>8.01</v>
      </c>
      <c r="AI8348" s="68" t="s">
        <v>2254</v>
      </c>
      <c r="AJ8348" s="67">
        <v>0</v>
      </c>
      <c r="AK8348" s="69">
        <v>-140000</v>
      </c>
    </row>
    <row r="8349" spans="30:37" ht="10.5" customHeight="1" x14ac:dyDescent="0.2">
      <c r="AD8349" s="63">
        <v>36867</v>
      </c>
      <c r="AE8349" s="64">
        <v>36923</v>
      </c>
      <c r="AF8349" s="68" t="s">
        <v>2012</v>
      </c>
      <c r="AG8349" s="66" t="s">
        <v>2056</v>
      </c>
      <c r="AH8349" s="74">
        <v>8.02</v>
      </c>
      <c r="AI8349" s="68" t="s">
        <v>2254</v>
      </c>
      <c r="AJ8349" s="67">
        <v>0</v>
      </c>
      <c r="AK8349" s="69">
        <v>-140000</v>
      </c>
    </row>
    <row r="8350" spans="30:37" ht="10.5" customHeight="1" x14ac:dyDescent="0.2">
      <c r="AD8350" s="63">
        <v>36867</v>
      </c>
      <c r="AE8350" s="64">
        <v>36923</v>
      </c>
      <c r="AF8350" s="68" t="s">
        <v>2012</v>
      </c>
      <c r="AG8350" s="66" t="s">
        <v>2016</v>
      </c>
      <c r="AH8350" s="74">
        <v>7.79</v>
      </c>
      <c r="AI8350" s="68" t="s">
        <v>2254</v>
      </c>
      <c r="AJ8350" s="67">
        <v>0</v>
      </c>
      <c r="AK8350" s="69">
        <v>70000</v>
      </c>
    </row>
    <row r="8351" spans="30:37" ht="10.5" customHeight="1" x14ac:dyDescent="0.2">
      <c r="AD8351" s="63">
        <v>36867</v>
      </c>
      <c r="AE8351" s="64">
        <v>36923</v>
      </c>
      <c r="AF8351" s="68" t="s">
        <v>2012</v>
      </c>
      <c r="AG8351" s="66" t="s">
        <v>2017</v>
      </c>
      <c r="AH8351" s="74">
        <v>7.68</v>
      </c>
      <c r="AI8351" s="68" t="s">
        <v>2254</v>
      </c>
      <c r="AJ8351" s="67">
        <v>0</v>
      </c>
      <c r="AK8351" s="69">
        <v>140000</v>
      </c>
    </row>
    <row r="8352" spans="30:37" ht="10.5" customHeight="1" x14ac:dyDescent="0.2">
      <c r="AD8352" s="63">
        <v>36867</v>
      </c>
      <c r="AE8352" s="64">
        <v>36923</v>
      </c>
      <c r="AF8352" s="68" t="s">
        <v>2012</v>
      </c>
      <c r="AG8352" s="66" t="s">
        <v>2018</v>
      </c>
      <c r="AH8352" s="74">
        <v>7.81</v>
      </c>
      <c r="AI8352" s="68" t="s">
        <v>2254</v>
      </c>
      <c r="AJ8352" s="67">
        <v>0</v>
      </c>
      <c r="AK8352" s="69">
        <v>140000</v>
      </c>
    </row>
    <row r="8353" spans="30:37" ht="10.5" customHeight="1" x14ac:dyDescent="0.2">
      <c r="AD8353" s="63">
        <v>36867</v>
      </c>
      <c r="AE8353" s="64">
        <v>36923</v>
      </c>
      <c r="AF8353" s="68" t="s">
        <v>2012</v>
      </c>
      <c r="AG8353" s="66" t="s">
        <v>2019</v>
      </c>
      <c r="AH8353" s="74">
        <v>7.81</v>
      </c>
      <c r="AI8353" s="68" t="s">
        <v>2254</v>
      </c>
      <c r="AJ8353" s="67">
        <v>0</v>
      </c>
      <c r="AK8353" s="69">
        <v>140000</v>
      </c>
    </row>
    <row r="8354" spans="30:37" ht="10.5" customHeight="1" x14ac:dyDescent="0.2">
      <c r="AD8354" s="63">
        <v>36867</v>
      </c>
      <c r="AE8354" s="64">
        <v>36923</v>
      </c>
      <c r="AF8354" s="68" t="s">
        <v>2012</v>
      </c>
      <c r="AG8354" s="66" t="s">
        <v>2057</v>
      </c>
      <c r="AH8354" s="74">
        <v>7.835</v>
      </c>
      <c r="AI8354" s="68" t="s">
        <v>2254</v>
      </c>
      <c r="AJ8354" s="67">
        <v>0</v>
      </c>
      <c r="AK8354" s="69">
        <v>140000</v>
      </c>
    </row>
    <row r="8355" spans="30:37" ht="10.5" customHeight="1" x14ac:dyDescent="0.2">
      <c r="AD8355" s="63">
        <v>36867</v>
      </c>
      <c r="AE8355" s="64">
        <v>36923</v>
      </c>
      <c r="AF8355" s="68" t="s">
        <v>2012</v>
      </c>
      <c r="AG8355" s="66" t="s">
        <v>2020</v>
      </c>
      <c r="AH8355" s="74">
        <v>7.9</v>
      </c>
      <c r="AI8355" s="68" t="s">
        <v>2254</v>
      </c>
      <c r="AJ8355" s="67">
        <v>0</v>
      </c>
      <c r="AK8355" s="69">
        <v>140000</v>
      </c>
    </row>
    <row r="8356" spans="30:37" ht="10.5" customHeight="1" x14ac:dyDescent="0.2">
      <c r="AD8356" s="63">
        <v>36867</v>
      </c>
      <c r="AE8356" s="64">
        <v>36923</v>
      </c>
      <c r="AF8356" s="68" t="s">
        <v>2012</v>
      </c>
      <c r="AG8356" s="66" t="s">
        <v>2021</v>
      </c>
      <c r="AH8356" s="74">
        <v>7.95</v>
      </c>
      <c r="AI8356" s="68" t="s">
        <v>2254</v>
      </c>
      <c r="AJ8356" s="67">
        <v>0</v>
      </c>
      <c r="AK8356" s="69">
        <v>140000</v>
      </c>
    </row>
    <row r="8357" spans="30:37" ht="10.5" customHeight="1" x14ac:dyDescent="0.2">
      <c r="AD8357" s="63">
        <v>36867</v>
      </c>
      <c r="AE8357" s="64">
        <v>36923</v>
      </c>
      <c r="AF8357" s="68" t="s">
        <v>2012</v>
      </c>
      <c r="AG8357" s="66" t="s">
        <v>2022</v>
      </c>
      <c r="AH8357" s="74">
        <v>7.98</v>
      </c>
      <c r="AI8357" s="68" t="s">
        <v>2254</v>
      </c>
      <c r="AJ8357" s="67">
        <v>0</v>
      </c>
      <c r="AK8357" s="69">
        <v>140000</v>
      </c>
    </row>
    <row r="8358" spans="30:37" ht="10.5" customHeight="1" x14ac:dyDescent="0.2">
      <c r="AD8358" s="63">
        <v>36867</v>
      </c>
      <c r="AE8358" s="64">
        <v>36923</v>
      </c>
      <c r="AF8358" s="68" t="s">
        <v>2012</v>
      </c>
      <c r="AG8358" s="66" t="s">
        <v>2058</v>
      </c>
      <c r="AH8358" s="74">
        <v>7.76</v>
      </c>
      <c r="AI8358" s="68" t="s">
        <v>2254</v>
      </c>
      <c r="AJ8358" s="67">
        <v>0</v>
      </c>
      <c r="AK8358" s="69">
        <v>210000</v>
      </c>
    </row>
    <row r="8359" spans="30:37" ht="10.5" customHeight="1" x14ac:dyDescent="0.2">
      <c r="AD8359" s="63">
        <v>36867</v>
      </c>
      <c r="AE8359" s="64">
        <v>36923</v>
      </c>
      <c r="AF8359" s="68" t="s">
        <v>2012</v>
      </c>
      <c r="AG8359" s="66" t="s">
        <v>2059</v>
      </c>
      <c r="AH8359" s="74">
        <v>7.8150000000000004</v>
      </c>
      <c r="AI8359" s="68" t="s">
        <v>2254</v>
      </c>
      <c r="AJ8359" s="67">
        <v>0</v>
      </c>
      <c r="AK8359" s="69">
        <v>280000</v>
      </c>
    </row>
    <row r="8360" spans="30:37" ht="10.5" customHeight="1" x14ac:dyDescent="0.2">
      <c r="AD8360" s="63">
        <v>36867</v>
      </c>
      <c r="AE8360" s="64">
        <v>36923</v>
      </c>
      <c r="AF8360" s="68" t="s">
        <v>2012</v>
      </c>
      <c r="AG8360" s="66" t="s">
        <v>2060</v>
      </c>
      <c r="AH8360" s="74">
        <v>7.93</v>
      </c>
      <c r="AI8360" s="68" t="s">
        <v>2254</v>
      </c>
      <c r="AJ8360" s="67">
        <v>0</v>
      </c>
      <c r="AK8360" s="69">
        <v>280000</v>
      </c>
    </row>
    <row r="8361" spans="30:37" ht="10.5" customHeight="1" x14ac:dyDescent="0.2">
      <c r="AD8361" s="63">
        <v>36867</v>
      </c>
      <c r="AE8361" s="64">
        <v>36923</v>
      </c>
      <c r="AF8361" s="68" t="s">
        <v>2012</v>
      </c>
      <c r="AG8361" s="66" t="s">
        <v>2061</v>
      </c>
      <c r="AH8361" s="74">
        <v>7.9550000000000001</v>
      </c>
      <c r="AI8361" s="68" t="s">
        <v>2254</v>
      </c>
      <c r="AJ8361" s="67">
        <v>0</v>
      </c>
      <c r="AK8361" s="69">
        <v>280000</v>
      </c>
    </row>
    <row r="8362" spans="30:37" ht="10.5" customHeight="1" x14ac:dyDescent="0.2">
      <c r="AD8362" s="63">
        <v>36867</v>
      </c>
      <c r="AE8362" s="64">
        <v>36923</v>
      </c>
      <c r="AF8362" s="68" t="s">
        <v>2012</v>
      </c>
      <c r="AG8362" s="66" t="s">
        <v>2062</v>
      </c>
      <c r="AH8362" s="74">
        <v>7.98</v>
      </c>
      <c r="AI8362" s="68" t="s">
        <v>2254</v>
      </c>
      <c r="AJ8362" s="67">
        <v>0</v>
      </c>
      <c r="AK8362" s="69">
        <v>280000</v>
      </c>
    </row>
    <row r="8363" spans="30:37" ht="10.5" customHeight="1" x14ac:dyDescent="0.2">
      <c r="AD8363" s="63">
        <v>36867</v>
      </c>
      <c r="AE8363" s="64">
        <v>36923</v>
      </c>
      <c r="AF8363" s="68" t="s">
        <v>2012</v>
      </c>
      <c r="AG8363" s="66" t="s">
        <v>2063</v>
      </c>
      <c r="AH8363" s="74">
        <v>7.98</v>
      </c>
      <c r="AI8363" s="68" t="s">
        <v>2254</v>
      </c>
      <c r="AJ8363" s="67">
        <v>0</v>
      </c>
      <c r="AK8363" s="69">
        <v>280000</v>
      </c>
    </row>
    <row r="8364" spans="30:37" ht="10.5" customHeight="1" x14ac:dyDescent="0.2">
      <c r="AD8364" s="63">
        <v>36871</v>
      </c>
      <c r="AE8364" s="64">
        <v>36923</v>
      </c>
      <c r="AF8364" s="68" t="s">
        <v>5223</v>
      </c>
      <c r="AG8364" s="66" t="s">
        <v>5248</v>
      </c>
      <c r="AH8364" s="74">
        <v>9.0950000000000006</v>
      </c>
      <c r="AI8364" s="68" t="s">
        <v>2254</v>
      </c>
      <c r="AJ8364" s="67">
        <v>0</v>
      </c>
      <c r="AK8364" s="69">
        <v>-560000</v>
      </c>
    </row>
    <row r="8365" spans="30:37" ht="10.5" customHeight="1" x14ac:dyDescent="0.2">
      <c r="AD8365" s="63">
        <v>36871</v>
      </c>
      <c r="AE8365" s="64">
        <v>36923</v>
      </c>
      <c r="AF8365" s="68" t="s">
        <v>5223</v>
      </c>
      <c r="AG8365" s="66" t="s">
        <v>5249</v>
      </c>
      <c r="AH8365" s="74">
        <v>9.1199999999999992</v>
      </c>
      <c r="AI8365" s="68" t="s">
        <v>2254</v>
      </c>
      <c r="AJ8365" s="67">
        <v>0</v>
      </c>
      <c r="AK8365" s="69">
        <v>-280000</v>
      </c>
    </row>
    <row r="8366" spans="30:37" ht="10.5" customHeight="1" x14ac:dyDescent="0.2">
      <c r="AD8366" s="63">
        <v>36871</v>
      </c>
      <c r="AE8366" s="64">
        <v>36923</v>
      </c>
      <c r="AF8366" s="68" t="s">
        <v>5223</v>
      </c>
      <c r="AG8366" s="66" t="s">
        <v>5250</v>
      </c>
      <c r="AH8366" s="74">
        <v>9.1199999999999992</v>
      </c>
      <c r="AI8366" s="68" t="s">
        <v>2254</v>
      </c>
      <c r="AJ8366" s="67">
        <v>0</v>
      </c>
      <c r="AK8366" s="69">
        <v>-280000</v>
      </c>
    </row>
    <row r="8367" spans="30:37" ht="10.5" customHeight="1" x14ac:dyDescent="0.2">
      <c r="AD8367" s="63">
        <v>36871</v>
      </c>
      <c r="AE8367" s="64">
        <v>36923</v>
      </c>
      <c r="AF8367" s="68" t="s">
        <v>5223</v>
      </c>
      <c r="AG8367" s="66" t="s">
        <v>5251</v>
      </c>
      <c r="AH8367" s="74">
        <v>9.14</v>
      </c>
      <c r="AI8367" s="68" t="s">
        <v>2254</v>
      </c>
      <c r="AJ8367" s="67">
        <v>0</v>
      </c>
      <c r="AK8367" s="69">
        <v>-280000</v>
      </c>
    </row>
    <row r="8368" spans="30:37" ht="10.5" customHeight="1" x14ac:dyDescent="0.2">
      <c r="AD8368" s="63">
        <v>36871</v>
      </c>
      <c r="AE8368" s="64">
        <v>36923</v>
      </c>
      <c r="AF8368" s="68" t="s">
        <v>5223</v>
      </c>
      <c r="AG8368" s="66" t="s">
        <v>5233</v>
      </c>
      <c r="AH8368" s="74">
        <v>8.8800000000000008</v>
      </c>
      <c r="AI8368" s="68" t="s">
        <v>2254</v>
      </c>
      <c r="AJ8368" s="67">
        <v>0</v>
      </c>
      <c r="AK8368" s="69">
        <v>-140000</v>
      </c>
    </row>
    <row r="8369" spans="30:37" ht="10.5" customHeight="1" x14ac:dyDescent="0.2">
      <c r="AD8369" s="63">
        <v>36871</v>
      </c>
      <c r="AE8369" s="64">
        <v>36923</v>
      </c>
      <c r="AF8369" s="68" t="s">
        <v>5223</v>
      </c>
      <c r="AG8369" s="66" t="s">
        <v>5252</v>
      </c>
      <c r="AH8369" s="74">
        <v>9.1050000000000004</v>
      </c>
      <c r="AI8369" s="68" t="s">
        <v>2254</v>
      </c>
      <c r="AJ8369" s="67">
        <v>0</v>
      </c>
      <c r="AK8369" s="69">
        <v>70000</v>
      </c>
    </row>
    <row r="8370" spans="30:37" ht="10.5" customHeight="1" x14ac:dyDescent="0.2">
      <c r="AD8370" s="63">
        <v>36871</v>
      </c>
      <c r="AE8370" s="64">
        <v>36923</v>
      </c>
      <c r="AF8370" s="68" t="s">
        <v>5223</v>
      </c>
      <c r="AG8370" s="66" t="s">
        <v>5253</v>
      </c>
      <c r="AH8370" s="74">
        <v>8.94</v>
      </c>
      <c r="AI8370" s="68" t="s">
        <v>2254</v>
      </c>
      <c r="AJ8370" s="67">
        <v>0</v>
      </c>
      <c r="AK8370" s="69">
        <v>140000</v>
      </c>
    </row>
    <row r="8371" spans="30:37" ht="10.5" customHeight="1" x14ac:dyDescent="0.2">
      <c r="AD8371" s="63">
        <v>36871</v>
      </c>
      <c r="AE8371" s="64">
        <v>36923</v>
      </c>
      <c r="AF8371" s="68" t="s">
        <v>5223</v>
      </c>
      <c r="AG8371" s="66" t="s">
        <v>5236</v>
      </c>
      <c r="AH8371" s="74">
        <v>8.98</v>
      </c>
      <c r="AI8371" s="68" t="s">
        <v>2254</v>
      </c>
      <c r="AJ8371" s="67">
        <v>0</v>
      </c>
      <c r="AK8371" s="69">
        <v>140000</v>
      </c>
    </row>
    <row r="8372" spans="30:37" ht="10.5" customHeight="1" x14ac:dyDescent="0.2">
      <c r="AD8372" s="63">
        <v>36871</v>
      </c>
      <c r="AE8372" s="64">
        <v>36923</v>
      </c>
      <c r="AF8372" s="68" t="s">
        <v>5223</v>
      </c>
      <c r="AG8372" s="66" t="s">
        <v>5254</v>
      </c>
      <c r="AH8372" s="74">
        <v>9.09</v>
      </c>
      <c r="AI8372" s="68" t="s">
        <v>2254</v>
      </c>
      <c r="AJ8372" s="67">
        <v>0</v>
      </c>
      <c r="AK8372" s="69">
        <v>140000</v>
      </c>
    </row>
    <row r="8373" spans="30:37" ht="10.5" customHeight="1" x14ac:dyDescent="0.2">
      <c r="AD8373" s="63">
        <v>36871</v>
      </c>
      <c r="AE8373" s="64">
        <v>36923</v>
      </c>
      <c r="AF8373" s="68" t="s">
        <v>5223</v>
      </c>
      <c r="AG8373" s="66" t="s">
        <v>5255</v>
      </c>
      <c r="AH8373" s="74">
        <v>9.1150000000000002</v>
      </c>
      <c r="AI8373" s="68" t="s">
        <v>2254</v>
      </c>
      <c r="AJ8373" s="67">
        <v>0</v>
      </c>
      <c r="AK8373" s="69">
        <v>140000</v>
      </c>
    </row>
    <row r="8374" spans="30:37" ht="10.5" customHeight="1" x14ac:dyDescent="0.2">
      <c r="AD8374" s="63">
        <v>36871</v>
      </c>
      <c r="AE8374" s="64">
        <v>36923</v>
      </c>
      <c r="AF8374" s="68" t="s">
        <v>5223</v>
      </c>
      <c r="AG8374" s="66" t="s">
        <v>5256</v>
      </c>
      <c r="AH8374" s="74">
        <v>9.1649999999999991</v>
      </c>
      <c r="AI8374" s="68" t="s">
        <v>2254</v>
      </c>
      <c r="AJ8374" s="67">
        <v>0</v>
      </c>
      <c r="AK8374" s="69">
        <v>140000</v>
      </c>
    </row>
    <row r="8375" spans="30:37" ht="10.5" customHeight="1" x14ac:dyDescent="0.2">
      <c r="AD8375" s="63">
        <v>36871</v>
      </c>
      <c r="AE8375" s="64">
        <v>36923</v>
      </c>
      <c r="AF8375" s="68" t="s">
        <v>5223</v>
      </c>
      <c r="AG8375" s="66" t="s">
        <v>5257</v>
      </c>
      <c r="AH8375" s="74">
        <v>9.1999999999999993</v>
      </c>
      <c r="AI8375" s="68" t="s">
        <v>2254</v>
      </c>
      <c r="AJ8375" s="67">
        <v>0</v>
      </c>
      <c r="AK8375" s="69">
        <v>140000</v>
      </c>
    </row>
    <row r="8376" spans="30:37" ht="10.5" customHeight="1" x14ac:dyDescent="0.2">
      <c r="AD8376" s="63">
        <v>36871</v>
      </c>
      <c r="AE8376" s="64">
        <v>36923</v>
      </c>
      <c r="AF8376" s="68" t="s">
        <v>5223</v>
      </c>
      <c r="AG8376" s="66" t="s">
        <v>5258</v>
      </c>
      <c r="AH8376" s="74">
        <v>9.2249999999999996</v>
      </c>
      <c r="AI8376" s="68" t="s">
        <v>2254</v>
      </c>
      <c r="AJ8376" s="67">
        <v>0</v>
      </c>
      <c r="AK8376" s="69">
        <v>140000</v>
      </c>
    </row>
    <row r="8377" spans="30:37" ht="10.5" customHeight="1" x14ac:dyDescent="0.2">
      <c r="AD8377" s="63">
        <v>36871</v>
      </c>
      <c r="AE8377" s="64">
        <v>36923</v>
      </c>
      <c r="AF8377" s="68" t="s">
        <v>5223</v>
      </c>
      <c r="AG8377" s="66" t="s">
        <v>5259</v>
      </c>
      <c r="AH8377" s="74">
        <v>9.33</v>
      </c>
      <c r="AI8377" s="68" t="s">
        <v>2254</v>
      </c>
      <c r="AJ8377" s="67">
        <v>0</v>
      </c>
      <c r="AK8377" s="69">
        <v>140000</v>
      </c>
    </row>
    <row r="8378" spans="30:37" ht="10.5" customHeight="1" x14ac:dyDescent="0.2">
      <c r="AD8378" s="63">
        <v>36871</v>
      </c>
      <c r="AE8378" s="64">
        <v>36923</v>
      </c>
      <c r="AF8378" s="68" t="s">
        <v>5223</v>
      </c>
      <c r="AG8378" s="66" t="s">
        <v>5260</v>
      </c>
      <c r="AH8378" s="74">
        <v>8.9499999999999993</v>
      </c>
      <c r="AI8378" s="68" t="s">
        <v>2254</v>
      </c>
      <c r="AJ8378" s="67">
        <v>0</v>
      </c>
      <c r="AK8378" s="69">
        <v>280000</v>
      </c>
    </row>
    <row r="8379" spans="30:37" ht="10.5" customHeight="1" x14ac:dyDescent="0.2">
      <c r="AD8379" s="63">
        <v>36871</v>
      </c>
      <c r="AE8379" s="64">
        <v>36923</v>
      </c>
      <c r="AF8379" s="68" t="s">
        <v>5223</v>
      </c>
      <c r="AG8379" s="66" t="s">
        <v>5261</v>
      </c>
      <c r="AH8379" s="74">
        <v>9.1050000000000004</v>
      </c>
      <c r="AI8379" s="68" t="s">
        <v>2254</v>
      </c>
      <c r="AJ8379" s="67">
        <v>0</v>
      </c>
      <c r="AK8379" s="69">
        <v>280000</v>
      </c>
    </row>
    <row r="8380" spans="30:37" ht="10.5" customHeight="1" x14ac:dyDescent="0.2">
      <c r="AD8380" s="63">
        <v>36871</v>
      </c>
      <c r="AE8380" s="64">
        <v>36923</v>
      </c>
      <c r="AF8380" s="68" t="s">
        <v>5223</v>
      </c>
      <c r="AG8380" s="66" t="s">
        <v>5262</v>
      </c>
      <c r="AH8380" s="74">
        <v>9.18</v>
      </c>
      <c r="AI8380" s="68" t="s">
        <v>2254</v>
      </c>
      <c r="AJ8380" s="67">
        <v>0</v>
      </c>
      <c r="AK8380" s="69">
        <v>280000</v>
      </c>
    </row>
    <row r="8381" spans="30:37" ht="10.5" customHeight="1" x14ac:dyDescent="0.2">
      <c r="AD8381" s="63">
        <v>36871</v>
      </c>
      <c r="AE8381" s="64">
        <v>36923</v>
      </c>
      <c r="AF8381" s="68" t="s">
        <v>5223</v>
      </c>
      <c r="AG8381" s="66" t="s">
        <v>5263</v>
      </c>
      <c r="AH8381" s="74">
        <v>9.1999999999999993</v>
      </c>
      <c r="AI8381" s="68" t="s">
        <v>2254</v>
      </c>
      <c r="AJ8381" s="67">
        <v>0</v>
      </c>
      <c r="AK8381" s="69">
        <v>280000</v>
      </c>
    </row>
    <row r="8382" spans="30:37" ht="10.5" customHeight="1" x14ac:dyDescent="0.2">
      <c r="AD8382" s="63">
        <v>36871</v>
      </c>
      <c r="AE8382" s="64">
        <v>36923</v>
      </c>
      <c r="AF8382" s="68" t="s">
        <v>5223</v>
      </c>
      <c r="AG8382" s="66" t="s">
        <v>5264</v>
      </c>
      <c r="AH8382" s="74">
        <v>9.3550000000000004</v>
      </c>
      <c r="AI8382" s="68" t="s">
        <v>2254</v>
      </c>
      <c r="AJ8382" s="67">
        <v>0</v>
      </c>
      <c r="AK8382" s="69">
        <v>280000</v>
      </c>
    </row>
    <row r="8383" spans="30:37" ht="10.5" customHeight="1" x14ac:dyDescent="0.2">
      <c r="AD8383" s="63">
        <v>36872</v>
      </c>
      <c r="AE8383" s="64">
        <v>36923</v>
      </c>
      <c r="AF8383" s="68" t="s">
        <v>2769</v>
      </c>
      <c r="AG8383" s="66" t="s">
        <v>2771</v>
      </c>
      <c r="AH8383" s="74">
        <v>8.7200000000000006</v>
      </c>
      <c r="AI8383" s="68" t="s">
        <v>2254</v>
      </c>
      <c r="AJ8383" s="67">
        <v>0</v>
      </c>
      <c r="AK8383" s="69">
        <v>140000</v>
      </c>
    </row>
    <row r="8384" spans="30:37" ht="10.5" customHeight="1" x14ac:dyDescent="0.2">
      <c r="AD8384" s="63">
        <v>36872</v>
      </c>
      <c r="AE8384" s="64">
        <v>36923</v>
      </c>
      <c r="AF8384" s="68" t="s">
        <v>2769</v>
      </c>
      <c r="AG8384" s="66" t="s">
        <v>2774</v>
      </c>
      <c r="AH8384" s="74">
        <v>8.73</v>
      </c>
      <c r="AI8384" s="68" t="s">
        <v>2254</v>
      </c>
      <c r="AJ8384" s="67">
        <v>0</v>
      </c>
      <c r="AK8384" s="69">
        <v>-140000</v>
      </c>
    </row>
    <row r="8385" spans="30:37" ht="10.5" customHeight="1" x14ac:dyDescent="0.2">
      <c r="AD8385" s="63">
        <v>36872</v>
      </c>
      <c r="AE8385" s="64">
        <v>36923</v>
      </c>
      <c r="AF8385" s="68" t="s">
        <v>2769</v>
      </c>
      <c r="AG8385" s="66" t="s">
        <v>2778</v>
      </c>
      <c r="AH8385" s="74">
        <v>7.94</v>
      </c>
      <c r="AI8385" s="68" t="s">
        <v>2254</v>
      </c>
      <c r="AJ8385" s="67">
        <v>0</v>
      </c>
      <c r="AK8385" s="69">
        <v>140000</v>
      </c>
    </row>
    <row r="8386" spans="30:37" ht="10.5" customHeight="1" x14ac:dyDescent="0.2">
      <c r="AD8386" s="63">
        <v>36872</v>
      </c>
      <c r="AE8386" s="64">
        <v>36923</v>
      </c>
      <c r="AF8386" s="68" t="s">
        <v>2769</v>
      </c>
      <c r="AG8386" s="66" t="s">
        <v>2783</v>
      </c>
      <c r="AH8386" s="74">
        <v>7.74</v>
      </c>
      <c r="AI8386" s="68" t="s">
        <v>2254</v>
      </c>
      <c r="AJ8386" s="67">
        <v>0</v>
      </c>
      <c r="AK8386" s="69">
        <v>140000</v>
      </c>
    </row>
    <row r="8387" spans="30:37" ht="10.5" customHeight="1" x14ac:dyDescent="0.2">
      <c r="AD8387" s="63">
        <v>36872</v>
      </c>
      <c r="AE8387" s="64">
        <v>36923</v>
      </c>
      <c r="AF8387" s="68" t="s">
        <v>2769</v>
      </c>
      <c r="AG8387" s="66" t="s">
        <v>2784</v>
      </c>
      <c r="AH8387" s="74">
        <v>7.78</v>
      </c>
      <c r="AI8387" s="68" t="s">
        <v>2254</v>
      </c>
      <c r="AJ8387" s="67">
        <v>0</v>
      </c>
      <c r="AK8387" s="69">
        <v>140000</v>
      </c>
    </row>
    <row r="8388" spans="30:37" ht="10.5" customHeight="1" x14ac:dyDescent="0.2">
      <c r="AD8388" s="63">
        <v>36872</v>
      </c>
      <c r="AE8388" s="64">
        <v>36923</v>
      </c>
      <c r="AF8388" s="68" t="s">
        <v>2769</v>
      </c>
      <c r="AG8388" s="66" t="s">
        <v>2819</v>
      </c>
      <c r="AH8388" s="74">
        <v>8.0549999999999997</v>
      </c>
      <c r="AI8388" s="68" t="s">
        <v>2254</v>
      </c>
      <c r="AJ8388" s="67">
        <v>0</v>
      </c>
      <c r="AK8388" s="69">
        <v>280000</v>
      </c>
    </row>
    <row r="8389" spans="30:37" ht="10.5" customHeight="1" x14ac:dyDescent="0.2">
      <c r="AD8389" s="63">
        <v>36872</v>
      </c>
      <c r="AE8389" s="64">
        <v>36923</v>
      </c>
      <c r="AF8389" s="68" t="s">
        <v>2769</v>
      </c>
      <c r="AG8389" s="66" t="s">
        <v>2820</v>
      </c>
      <c r="AH8389" s="74">
        <v>8.0399999999999991</v>
      </c>
      <c r="AI8389" s="68" t="s">
        <v>2254</v>
      </c>
      <c r="AJ8389" s="67">
        <v>0</v>
      </c>
      <c r="AK8389" s="69">
        <v>280000</v>
      </c>
    </row>
    <row r="8390" spans="30:37" ht="10.5" customHeight="1" x14ac:dyDescent="0.2">
      <c r="AD8390" s="63">
        <v>36872</v>
      </c>
      <c r="AE8390" s="64">
        <v>36923</v>
      </c>
      <c r="AF8390" s="68" t="s">
        <v>2769</v>
      </c>
      <c r="AG8390" s="66" t="s">
        <v>2821</v>
      </c>
      <c r="AH8390" s="74">
        <v>8.1150000000000002</v>
      </c>
      <c r="AI8390" s="68" t="s">
        <v>2254</v>
      </c>
      <c r="AJ8390" s="67">
        <v>0</v>
      </c>
      <c r="AK8390" s="69">
        <v>140000</v>
      </c>
    </row>
    <row r="8391" spans="30:37" ht="10.5" customHeight="1" x14ac:dyDescent="0.2">
      <c r="AD8391" s="63">
        <v>36872</v>
      </c>
      <c r="AE8391" s="64">
        <v>36923</v>
      </c>
      <c r="AF8391" s="68" t="s">
        <v>2769</v>
      </c>
      <c r="AG8391" s="66" t="s">
        <v>2822</v>
      </c>
      <c r="AH8391" s="74">
        <v>8.1950000000000003</v>
      </c>
      <c r="AI8391" s="68" t="s">
        <v>2254</v>
      </c>
      <c r="AJ8391" s="67">
        <v>0</v>
      </c>
      <c r="AK8391" s="69">
        <v>140000</v>
      </c>
    </row>
    <row r="8392" spans="30:37" ht="10.5" customHeight="1" x14ac:dyDescent="0.2">
      <c r="AD8392" s="63">
        <v>36872</v>
      </c>
      <c r="AE8392" s="64">
        <v>36923</v>
      </c>
      <c r="AF8392" s="68" t="s">
        <v>2769</v>
      </c>
      <c r="AG8392" s="66" t="s">
        <v>2823</v>
      </c>
      <c r="AH8392" s="74">
        <v>8.2949999999999999</v>
      </c>
      <c r="AI8392" s="68" t="s">
        <v>2254</v>
      </c>
      <c r="AJ8392" s="67">
        <v>0</v>
      </c>
      <c r="AK8392" s="69">
        <v>140000</v>
      </c>
    </row>
    <row r="8393" spans="30:37" ht="10.5" customHeight="1" x14ac:dyDescent="0.2">
      <c r="AD8393" s="63">
        <v>36872</v>
      </c>
      <c r="AE8393" s="64">
        <v>36923</v>
      </c>
      <c r="AF8393" s="68" t="s">
        <v>2769</v>
      </c>
      <c r="AG8393" s="66" t="s">
        <v>2824</v>
      </c>
      <c r="AH8393" s="74">
        <v>8.2949999999999999</v>
      </c>
      <c r="AI8393" s="68" t="s">
        <v>2254</v>
      </c>
      <c r="AJ8393" s="67">
        <v>0</v>
      </c>
      <c r="AK8393" s="69">
        <v>280000</v>
      </c>
    </row>
    <row r="8394" spans="30:37" ht="10.5" customHeight="1" x14ac:dyDescent="0.2">
      <c r="AD8394" s="63">
        <v>36872</v>
      </c>
      <c r="AE8394" s="64">
        <v>36923</v>
      </c>
      <c r="AF8394" s="68" t="s">
        <v>2769</v>
      </c>
      <c r="AG8394" s="66" t="s">
        <v>2825</v>
      </c>
      <c r="AH8394" s="74">
        <v>8.3450000000000006</v>
      </c>
      <c r="AI8394" s="68" t="s">
        <v>2254</v>
      </c>
      <c r="AJ8394" s="67">
        <v>0</v>
      </c>
      <c r="AK8394" s="69">
        <v>140000</v>
      </c>
    </row>
    <row r="8395" spans="30:37" ht="10.5" customHeight="1" x14ac:dyDescent="0.2">
      <c r="AD8395" s="63">
        <v>36872</v>
      </c>
      <c r="AE8395" s="64">
        <v>36923</v>
      </c>
      <c r="AF8395" s="68" t="s">
        <v>2769</v>
      </c>
      <c r="AG8395" s="66" t="s">
        <v>2826</v>
      </c>
      <c r="AH8395" s="74">
        <v>8.32</v>
      </c>
      <c r="AI8395" s="68" t="s">
        <v>2254</v>
      </c>
      <c r="AJ8395" s="67">
        <v>0</v>
      </c>
      <c r="AK8395" s="69">
        <v>140000</v>
      </c>
    </row>
    <row r="8396" spans="30:37" ht="10.5" customHeight="1" x14ac:dyDescent="0.2">
      <c r="AD8396" s="63">
        <v>36872</v>
      </c>
      <c r="AE8396" s="64">
        <v>36923</v>
      </c>
      <c r="AF8396" s="68" t="s">
        <v>2769</v>
      </c>
      <c r="AG8396" s="66" t="s">
        <v>2827</v>
      </c>
      <c r="AH8396" s="74">
        <v>8.2200000000000006</v>
      </c>
      <c r="AI8396" s="68" t="s">
        <v>2254</v>
      </c>
      <c r="AJ8396" s="67">
        <v>0</v>
      </c>
      <c r="AK8396" s="69">
        <v>140000</v>
      </c>
    </row>
    <row r="8397" spans="30:37" ht="10.5" customHeight="1" x14ac:dyDescent="0.2">
      <c r="AD8397" s="63">
        <v>36872</v>
      </c>
      <c r="AE8397" s="64">
        <v>36923</v>
      </c>
      <c r="AF8397" s="68" t="s">
        <v>2769</v>
      </c>
      <c r="AG8397" s="66" t="s">
        <v>2789</v>
      </c>
      <c r="AH8397" s="74">
        <v>7.86</v>
      </c>
      <c r="AI8397" s="68" t="s">
        <v>2254</v>
      </c>
      <c r="AJ8397" s="67">
        <v>0</v>
      </c>
      <c r="AK8397" s="69">
        <v>-140000</v>
      </c>
    </row>
    <row r="8398" spans="30:37" ht="10.5" customHeight="1" x14ac:dyDescent="0.2">
      <c r="AD8398" s="63">
        <v>36872</v>
      </c>
      <c r="AE8398" s="64">
        <v>36923</v>
      </c>
      <c r="AF8398" s="68" t="s">
        <v>2769</v>
      </c>
      <c r="AG8398" s="66" t="s">
        <v>2790</v>
      </c>
      <c r="AH8398" s="74">
        <v>7.8</v>
      </c>
      <c r="AI8398" s="68" t="s">
        <v>2254</v>
      </c>
      <c r="AJ8398" s="67">
        <v>0</v>
      </c>
      <c r="AK8398" s="69">
        <v>-140000</v>
      </c>
    </row>
    <row r="8399" spans="30:37" ht="10.5" customHeight="1" x14ac:dyDescent="0.2">
      <c r="AD8399" s="63">
        <v>36872</v>
      </c>
      <c r="AE8399" s="64">
        <v>36923</v>
      </c>
      <c r="AF8399" s="68" t="s">
        <v>2769</v>
      </c>
      <c r="AG8399" s="66" t="s">
        <v>2828</v>
      </c>
      <c r="AH8399" s="74">
        <v>8.0050000000000008</v>
      </c>
      <c r="AI8399" s="68" t="s">
        <v>2254</v>
      </c>
      <c r="AJ8399" s="67">
        <v>0</v>
      </c>
      <c r="AK8399" s="69">
        <v>210000</v>
      </c>
    </row>
    <row r="8400" spans="30:37" ht="10.5" customHeight="1" x14ac:dyDescent="0.2">
      <c r="AD8400" s="63">
        <v>36872</v>
      </c>
      <c r="AE8400" s="64">
        <v>36923</v>
      </c>
      <c r="AF8400" s="68" t="s">
        <v>2769</v>
      </c>
      <c r="AG8400" s="66" t="s">
        <v>2829</v>
      </c>
      <c r="AH8400" s="74">
        <v>8.0050000000000008</v>
      </c>
      <c r="AI8400" s="68" t="s">
        <v>2254</v>
      </c>
      <c r="AJ8400" s="67">
        <v>0</v>
      </c>
      <c r="AK8400" s="69">
        <v>280000</v>
      </c>
    </row>
    <row r="8401" spans="30:37" ht="10.5" customHeight="1" x14ac:dyDescent="0.2">
      <c r="AD8401" s="63">
        <v>36872</v>
      </c>
      <c r="AE8401" s="64">
        <v>36923</v>
      </c>
      <c r="AF8401" s="68" t="s">
        <v>2769</v>
      </c>
      <c r="AG8401" s="66" t="s">
        <v>2809</v>
      </c>
      <c r="AH8401" s="74">
        <v>7.81</v>
      </c>
      <c r="AI8401" s="68" t="s">
        <v>2254</v>
      </c>
      <c r="AJ8401" s="67">
        <v>0</v>
      </c>
      <c r="AK8401" s="69">
        <v>-140000</v>
      </c>
    </row>
    <row r="8402" spans="30:37" ht="10.5" customHeight="1" x14ac:dyDescent="0.2">
      <c r="AD8402" s="63">
        <v>36872</v>
      </c>
      <c r="AE8402" s="64">
        <v>36923</v>
      </c>
      <c r="AF8402" s="68" t="s">
        <v>2769</v>
      </c>
      <c r="AG8402" s="66" t="s">
        <v>2830</v>
      </c>
      <c r="AH8402" s="74">
        <v>7.92</v>
      </c>
      <c r="AI8402" s="68" t="s">
        <v>2254</v>
      </c>
      <c r="AJ8402" s="67">
        <v>0</v>
      </c>
      <c r="AK8402" s="69">
        <v>70000</v>
      </c>
    </row>
    <row r="8403" spans="30:37" ht="10.5" customHeight="1" x14ac:dyDescent="0.2">
      <c r="AD8403" s="63">
        <v>36872</v>
      </c>
      <c r="AE8403" s="64">
        <v>36923</v>
      </c>
      <c r="AF8403" s="68" t="s">
        <v>2769</v>
      </c>
      <c r="AG8403" s="66" t="s">
        <v>2812</v>
      </c>
      <c r="AH8403" s="74">
        <v>7.76</v>
      </c>
      <c r="AI8403" s="68" t="s">
        <v>2254</v>
      </c>
      <c r="AJ8403" s="67">
        <v>0</v>
      </c>
      <c r="AK8403" s="69">
        <v>-140000</v>
      </c>
    </row>
    <row r="8404" spans="30:37" ht="10.5" customHeight="1" x14ac:dyDescent="0.2">
      <c r="AD8404" s="63">
        <v>36872</v>
      </c>
      <c r="AE8404" s="64">
        <v>36923</v>
      </c>
      <c r="AF8404" s="68" t="s">
        <v>2769</v>
      </c>
      <c r="AG8404" s="66" t="s">
        <v>2813</v>
      </c>
      <c r="AH8404" s="74">
        <v>7.82</v>
      </c>
      <c r="AI8404" s="68" t="s">
        <v>2254</v>
      </c>
      <c r="AJ8404" s="67">
        <v>0</v>
      </c>
      <c r="AK8404" s="69">
        <v>-140000</v>
      </c>
    </row>
    <row r="8405" spans="30:37" ht="10.5" customHeight="1" x14ac:dyDescent="0.2">
      <c r="AD8405" s="63">
        <v>36872</v>
      </c>
      <c r="AE8405" s="64">
        <v>36923</v>
      </c>
      <c r="AF8405" s="68" t="s">
        <v>2769</v>
      </c>
      <c r="AG8405" s="66" t="s">
        <v>2815</v>
      </c>
      <c r="AH8405" s="74">
        <v>7.7</v>
      </c>
      <c r="AI8405" s="68" t="s">
        <v>2254</v>
      </c>
      <c r="AJ8405" s="67">
        <v>0</v>
      </c>
      <c r="AK8405" s="69">
        <v>140000</v>
      </c>
    </row>
    <row r="8406" spans="30:37" ht="10.5" customHeight="1" x14ac:dyDescent="0.2">
      <c r="AD8406" s="63">
        <v>36873</v>
      </c>
      <c r="AE8406" s="64">
        <v>36923</v>
      </c>
      <c r="AF8406" s="68" t="s">
        <v>229</v>
      </c>
      <c r="AG8406" s="66" t="s">
        <v>254</v>
      </c>
      <c r="AH8406" s="74">
        <v>8</v>
      </c>
      <c r="AI8406" s="68" t="s">
        <v>2254</v>
      </c>
      <c r="AJ8406" s="67">
        <v>0</v>
      </c>
      <c r="AK8406" s="69">
        <v>-4500000</v>
      </c>
    </row>
    <row r="8407" spans="30:37" ht="10.5" customHeight="1" x14ac:dyDescent="0.2">
      <c r="AD8407" s="63">
        <v>36873</v>
      </c>
      <c r="AE8407" s="64">
        <v>36923</v>
      </c>
      <c r="AF8407" s="68" t="s">
        <v>229</v>
      </c>
      <c r="AG8407" s="66" t="s">
        <v>255</v>
      </c>
      <c r="AH8407" s="74">
        <v>7.55</v>
      </c>
      <c r="AI8407" s="68" t="s">
        <v>2254</v>
      </c>
      <c r="AJ8407" s="67">
        <v>0</v>
      </c>
      <c r="AK8407" s="69">
        <v>-280000</v>
      </c>
    </row>
    <row r="8408" spans="30:37" ht="10.5" customHeight="1" x14ac:dyDescent="0.2">
      <c r="AD8408" s="63">
        <v>36873</v>
      </c>
      <c r="AE8408" s="64">
        <v>36923</v>
      </c>
      <c r="AF8408" s="68" t="s">
        <v>229</v>
      </c>
      <c r="AG8408" s="66" t="s">
        <v>256</v>
      </c>
      <c r="AH8408" s="74">
        <v>7.87</v>
      </c>
      <c r="AI8408" s="68" t="s">
        <v>2254</v>
      </c>
      <c r="AJ8408" s="67">
        <v>0</v>
      </c>
      <c r="AK8408" s="69">
        <v>-280000</v>
      </c>
    </row>
    <row r="8409" spans="30:37" ht="10.5" customHeight="1" x14ac:dyDescent="0.2">
      <c r="AD8409" s="63">
        <v>36873</v>
      </c>
      <c r="AE8409" s="64">
        <v>36923</v>
      </c>
      <c r="AF8409" s="68" t="s">
        <v>229</v>
      </c>
      <c r="AG8409" s="66" t="s">
        <v>245</v>
      </c>
      <c r="AH8409" s="74">
        <v>7.4</v>
      </c>
      <c r="AI8409" s="68" t="s">
        <v>2254</v>
      </c>
      <c r="AJ8409" s="67">
        <v>0</v>
      </c>
      <c r="AK8409" s="69">
        <v>-140000</v>
      </c>
    </row>
    <row r="8410" spans="30:37" ht="10.5" customHeight="1" x14ac:dyDescent="0.2">
      <c r="AD8410" s="63">
        <v>36873</v>
      </c>
      <c r="AE8410" s="64">
        <v>36923</v>
      </c>
      <c r="AF8410" s="68" t="s">
        <v>229</v>
      </c>
      <c r="AG8410" s="66" t="s">
        <v>246</v>
      </c>
      <c r="AH8410" s="74">
        <v>7.46</v>
      </c>
      <c r="AI8410" s="68" t="s">
        <v>2254</v>
      </c>
      <c r="AJ8410" s="67">
        <v>0</v>
      </c>
      <c r="AK8410" s="69">
        <v>-140000</v>
      </c>
    </row>
    <row r="8411" spans="30:37" ht="10.5" customHeight="1" x14ac:dyDescent="0.2">
      <c r="AD8411" s="63">
        <v>36873</v>
      </c>
      <c r="AE8411" s="64">
        <v>36923</v>
      </c>
      <c r="AF8411" s="68" t="s">
        <v>229</v>
      </c>
      <c r="AG8411" s="66" t="s">
        <v>247</v>
      </c>
      <c r="AH8411" s="74">
        <v>7.48</v>
      </c>
      <c r="AI8411" s="68" t="s">
        <v>2254</v>
      </c>
      <c r="AJ8411" s="67">
        <v>0</v>
      </c>
      <c r="AK8411" s="69">
        <v>-140000</v>
      </c>
    </row>
    <row r="8412" spans="30:37" ht="10.5" customHeight="1" x14ac:dyDescent="0.2">
      <c r="AD8412" s="63">
        <v>36873</v>
      </c>
      <c r="AE8412" s="64">
        <v>36923</v>
      </c>
      <c r="AF8412" s="68" t="s">
        <v>229</v>
      </c>
      <c r="AG8412" s="66" t="s">
        <v>251</v>
      </c>
      <c r="AH8412" s="74">
        <v>7.73</v>
      </c>
      <c r="AI8412" s="68" t="s">
        <v>2254</v>
      </c>
      <c r="AJ8412" s="67">
        <v>0</v>
      </c>
      <c r="AK8412" s="69">
        <v>140000</v>
      </c>
    </row>
    <row r="8413" spans="30:37" ht="10.5" customHeight="1" x14ac:dyDescent="0.2">
      <c r="AD8413" s="63">
        <v>36873</v>
      </c>
      <c r="AE8413" s="64">
        <v>36923</v>
      </c>
      <c r="AF8413" s="68" t="s">
        <v>229</v>
      </c>
      <c r="AG8413" s="66" t="s">
        <v>252</v>
      </c>
      <c r="AH8413" s="74">
        <v>7.79</v>
      </c>
      <c r="AI8413" s="68" t="s">
        <v>2254</v>
      </c>
      <c r="AJ8413" s="67">
        <v>0</v>
      </c>
      <c r="AK8413" s="69">
        <v>140000</v>
      </c>
    </row>
    <row r="8414" spans="30:37" ht="10.5" customHeight="1" x14ac:dyDescent="0.2">
      <c r="AD8414" s="63">
        <v>36873</v>
      </c>
      <c r="AE8414" s="64">
        <v>36923</v>
      </c>
      <c r="AF8414" s="68" t="s">
        <v>229</v>
      </c>
      <c r="AG8414" s="66" t="s">
        <v>257</v>
      </c>
      <c r="AH8414" s="74">
        <v>7.9</v>
      </c>
      <c r="AI8414" s="68" t="s">
        <v>2254</v>
      </c>
      <c r="AJ8414" s="67">
        <v>0</v>
      </c>
      <c r="AK8414" s="69">
        <v>1500000</v>
      </c>
    </row>
    <row r="8415" spans="30:37" ht="10.5" customHeight="1" x14ac:dyDescent="0.2">
      <c r="AD8415" s="63">
        <v>36873</v>
      </c>
      <c r="AE8415" s="64">
        <v>36923</v>
      </c>
      <c r="AF8415" s="68" t="s">
        <v>229</v>
      </c>
      <c r="AG8415" s="66" t="s">
        <v>3341</v>
      </c>
      <c r="AH8415" s="74">
        <v>7.31</v>
      </c>
      <c r="AI8415" s="68" t="s">
        <v>2254</v>
      </c>
      <c r="AJ8415" s="67">
        <v>0</v>
      </c>
      <c r="AK8415" s="69">
        <v>-210000</v>
      </c>
    </row>
    <row r="8416" spans="30:37" ht="10.5" customHeight="1" x14ac:dyDescent="0.2">
      <c r="AD8416" s="63">
        <v>36873</v>
      </c>
      <c r="AE8416" s="64">
        <v>36923</v>
      </c>
      <c r="AF8416" s="68" t="s">
        <v>229</v>
      </c>
      <c r="AG8416" s="66" t="s">
        <v>3340</v>
      </c>
      <c r="AH8416" s="74">
        <v>7.23</v>
      </c>
      <c r="AI8416" s="68" t="s">
        <v>2254</v>
      </c>
      <c r="AJ8416" s="67">
        <v>0</v>
      </c>
      <c r="AK8416" s="69">
        <v>-140000</v>
      </c>
    </row>
    <row r="8417" spans="30:37" ht="10.5" customHeight="1" x14ac:dyDescent="0.2">
      <c r="AD8417" s="63">
        <v>36874</v>
      </c>
      <c r="AE8417" s="64">
        <v>36923</v>
      </c>
      <c r="AF8417" s="68" t="s">
        <v>720</v>
      </c>
      <c r="AG8417" s="66" t="s">
        <v>722</v>
      </c>
      <c r="AH8417" s="74">
        <v>7.42</v>
      </c>
      <c r="AI8417" s="68" t="s">
        <v>2254</v>
      </c>
      <c r="AJ8417" s="67">
        <v>0</v>
      </c>
      <c r="AK8417" s="69">
        <v>-140000</v>
      </c>
    </row>
    <row r="8418" spans="30:37" ht="10.5" customHeight="1" x14ac:dyDescent="0.2">
      <c r="AD8418" s="63">
        <v>36874</v>
      </c>
      <c r="AE8418" s="64">
        <v>36923</v>
      </c>
      <c r="AF8418" s="68" t="s">
        <v>720</v>
      </c>
      <c r="AG8418" s="66" t="s">
        <v>724</v>
      </c>
      <c r="AH8418" s="74">
        <v>7.32</v>
      </c>
      <c r="AI8418" s="68" t="s">
        <v>2254</v>
      </c>
      <c r="AJ8418" s="67">
        <v>0</v>
      </c>
      <c r="AK8418" s="69">
        <v>-140000</v>
      </c>
    </row>
    <row r="8419" spans="30:37" ht="10.5" customHeight="1" x14ac:dyDescent="0.2">
      <c r="AD8419" s="63">
        <v>36874</v>
      </c>
      <c r="AE8419" s="64">
        <v>36923</v>
      </c>
      <c r="AF8419" s="68" t="s">
        <v>720</v>
      </c>
      <c r="AG8419" s="66" t="s">
        <v>727</v>
      </c>
      <c r="AH8419" s="74">
        <v>7.45</v>
      </c>
      <c r="AI8419" s="68" t="s">
        <v>2254</v>
      </c>
      <c r="AJ8419" s="67">
        <v>0</v>
      </c>
      <c r="AK8419" s="69">
        <v>-140000</v>
      </c>
    </row>
    <row r="8420" spans="30:37" ht="10.5" customHeight="1" x14ac:dyDescent="0.2">
      <c r="AD8420" s="63">
        <v>36874</v>
      </c>
      <c r="AE8420" s="64">
        <v>36923</v>
      </c>
      <c r="AF8420" s="68" t="s">
        <v>720</v>
      </c>
      <c r="AG8420" s="66" t="s">
        <v>728</v>
      </c>
      <c r="AH8420" s="74">
        <v>7.47</v>
      </c>
      <c r="AI8420" s="68" t="s">
        <v>2254</v>
      </c>
      <c r="AJ8420" s="67">
        <v>0</v>
      </c>
      <c r="AK8420" s="69">
        <v>-140000</v>
      </c>
    </row>
    <row r="8421" spans="30:37" ht="10.5" customHeight="1" x14ac:dyDescent="0.2">
      <c r="AD8421" s="63">
        <v>36874</v>
      </c>
      <c r="AE8421" s="64">
        <v>36923</v>
      </c>
      <c r="AF8421" s="68" t="s">
        <v>720</v>
      </c>
      <c r="AG8421" s="66" t="s">
        <v>731</v>
      </c>
      <c r="AH8421" s="74">
        <v>7.61</v>
      </c>
      <c r="AI8421" s="68" t="s">
        <v>2254</v>
      </c>
      <c r="AJ8421" s="67">
        <v>0</v>
      </c>
      <c r="AK8421" s="69">
        <v>-140000</v>
      </c>
    </row>
    <row r="8422" spans="30:37" ht="10.5" customHeight="1" x14ac:dyDescent="0.2">
      <c r="AD8422" s="63">
        <v>36874</v>
      </c>
      <c r="AE8422" s="64">
        <v>36923</v>
      </c>
      <c r="AF8422" s="68" t="s">
        <v>720</v>
      </c>
      <c r="AG8422" s="66" t="s">
        <v>732</v>
      </c>
      <c r="AH8422" s="74">
        <v>7.55</v>
      </c>
      <c r="AI8422" s="68" t="s">
        <v>2254</v>
      </c>
      <c r="AJ8422" s="67">
        <v>0</v>
      </c>
      <c r="AK8422" s="69">
        <v>-140000</v>
      </c>
    </row>
    <row r="8423" spans="30:37" ht="10.5" customHeight="1" x14ac:dyDescent="0.2">
      <c r="AD8423" s="63">
        <v>36874</v>
      </c>
      <c r="AE8423" s="64">
        <v>36923</v>
      </c>
      <c r="AF8423" s="68" t="s">
        <v>720</v>
      </c>
      <c r="AG8423" s="66" t="s">
        <v>737</v>
      </c>
      <c r="AH8423" s="74">
        <v>7.56</v>
      </c>
      <c r="AI8423" s="68" t="s">
        <v>2254</v>
      </c>
      <c r="AJ8423" s="67">
        <v>0</v>
      </c>
      <c r="AK8423" s="69">
        <v>280000</v>
      </c>
    </row>
    <row r="8424" spans="30:37" ht="10.5" customHeight="1" x14ac:dyDescent="0.2">
      <c r="AD8424" s="63">
        <v>36874</v>
      </c>
      <c r="AE8424" s="64">
        <v>36923</v>
      </c>
      <c r="AF8424" s="68" t="s">
        <v>720</v>
      </c>
      <c r="AG8424" s="66" t="s">
        <v>738</v>
      </c>
      <c r="AH8424" s="74">
        <v>7.54</v>
      </c>
      <c r="AI8424" s="68" t="s">
        <v>2254</v>
      </c>
      <c r="AJ8424" s="67">
        <v>0</v>
      </c>
      <c r="AK8424" s="69">
        <v>280000</v>
      </c>
    </row>
    <row r="8425" spans="30:37" ht="10.5" customHeight="1" x14ac:dyDescent="0.2">
      <c r="AD8425" s="63">
        <v>36874</v>
      </c>
      <c r="AE8425" s="64">
        <v>36923</v>
      </c>
      <c r="AF8425" s="68" t="s">
        <v>720</v>
      </c>
      <c r="AG8425" s="66" t="s">
        <v>739</v>
      </c>
      <c r="AH8425" s="74">
        <v>7.5250000000000004</v>
      </c>
      <c r="AI8425" s="68" t="s">
        <v>2254</v>
      </c>
      <c r="AJ8425" s="67">
        <v>0</v>
      </c>
      <c r="AK8425" s="69">
        <v>280000</v>
      </c>
    </row>
    <row r="8426" spans="30:37" ht="10.5" customHeight="1" x14ac:dyDescent="0.2">
      <c r="AD8426" s="63">
        <v>36874</v>
      </c>
      <c r="AE8426" s="64">
        <v>36923</v>
      </c>
      <c r="AF8426" s="68" t="s">
        <v>720</v>
      </c>
      <c r="AG8426" s="66" t="s">
        <v>740</v>
      </c>
      <c r="AH8426" s="74">
        <v>7.5449999999999999</v>
      </c>
      <c r="AI8426" s="68" t="s">
        <v>2254</v>
      </c>
      <c r="AJ8426" s="67">
        <v>0</v>
      </c>
      <c r="AK8426" s="69">
        <v>280000</v>
      </c>
    </row>
    <row r="8427" spans="30:37" ht="10.5" customHeight="1" x14ac:dyDescent="0.2">
      <c r="AD8427" s="63">
        <v>36874</v>
      </c>
      <c r="AE8427" s="64">
        <v>36923</v>
      </c>
      <c r="AF8427" s="68" t="s">
        <v>720</v>
      </c>
      <c r="AG8427" s="66" t="s">
        <v>741</v>
      </c>
      <c r="AH8427" s="74">
        <v>7.5350000000000001</v>
      </c>
      <c r="AI8427" s="68" t="s">
        <v>2254</v>
      </c>
      <c r="AJ8427" s="67">
        <v>0</v>
      </c>
      <c r="AK8427" s="69">
        <v>280000</v>
      </c>
    </row>
    <row r="8428" spans="30:37" ht="10.5" customHeight="1" x14ac:dyDescent="0.2">
      <c r="AD8428" s="63">
        <v>36874</v>
      </c>
      <c r="AE8428" s="64">
        <v>36923</v>
      </c>
      <c r="AF8428" s="68" t="s">
        <v>720</v>
      </c>
      <c r="AG8428" s="66" t="s">
        <v>742</v>
      </c>
      <c r="AH8428" s="74">
        <v>7.58</v>
      </c>
      <c r="AI8428" s="68" t="s">
        <v>2254</v>
      </c>
      <c r="AJ8428" s="67">
        <v>0</v>
      </c>
      <c r="AK8428" s="69">
        <v>280000</v>
      </c>
    </row>
    <row r="8429" spans="30:37" ht="10.5" customHeight="1" x14ac:dyDescent="0.2">
      <c r="AD8429" s="63">
        <v>36874</v>
      </c>
      <c r="AE8429" s="64">
        <v>36923</v>
      </c>
      <c r="AF8429" s="68" t="s">
        <v>720</v>
      </c>
      <c r="AG8429" s="66" t="s">
        <v>743</v>
      </c>
      <c r="AH8429" s="74">
        <v>7.48</v>
      </c>
      <c r="AI8429" s="68" t="s">
        <v>2254</v>
      </c>
      <c r="AJ8429" s="67">
        <v>0</v>
      </c>
      <c r="AK8429" s="69">
        <v>210000</v>
      </c>
    </row>
    <row r="8430" spans="30:37" ht="10.5" customHeight="1" x14ac:dyDescent="0.2">
      <c r="AD8430" s="63">
        <v>36874</v>
      </c>
      <c r="AE8430" s="64">
        <v>36923</v>
      </c>
      <c r="AF8430" s="68" t="s">
        <v>720</v>
      </c>
      <c r="AG8430" s="66" t="s">
        <v>744</v>
      </c>
      <c r="AH8430" s="74">
        <v>7.48</v>
      </c>
      <c r="AI8430" s="68" t="s">
        <v>2254</v>
      </c>
      <c r="AJ8430" s="67">
        <v>0</v>
      </c>
      <c r="AK8430" s="69">
        <v>70000</v>
      </c>
    </row>
    <row r="8431" spans="30:37" ht="10.5" customHeight="1" x14ac:dyDescent="0.2">
      <c r="AD8431" s="63">
        <v>36874</v>
      </c>
      <c r="AE8431" s="64">
        <v>36923</v>
      </c>
      <c r="AF8431" s="68" t="s">
        <v>720</v>
      </c>
      <c r="AG8431" s="66" t="s">
        <v>745</v>
      </c>
      <c r="AH8431" s="74">
        <v>7.42</v>
      </c>
      <c r="AI8431" s="68" t="s">
        <v>2254</v>
      </c>
      <c r="AJ8431" s="67">
        <v>0</v>
      </c>
      <c r="AK8431" s="69">
        <v>210000</v>
      </c>
    </row>
    <row r="8432" spans="30:37" ht="10.5" customHeight="1" x14ac:dyDescent="0.2">
      <c r="AD8432" s="63">
        <v>36874</v>
      </c>
      <c r="AE8432" s="64">
        <v>36923</v>
      </c>
      <c r="AF8432" s="68" t="s">
        <v>720</v>
      </c>
      <c r="AG8432" s="66" t="s">
        <v>746</v>
      </c>
      <c r="AH8432" s="74">
        <v>7.42</v>
      </c>
      <c r="AI8432" s="68" t="s">
        <v>2254</v>
      </c>
      <c r="AJ8432" s="67">
        <v>0</v>
      </c>
      <c r="AK8432" s="69">
        <v>70000</v>
      </c>
    </row>
    <row r="8433" spans="30:37" ht="10.5" customHeight="1" x14ac:dyDescent="0.2">
      <c r="AD8433" s="63">
        <v>36874</v>
      </c>
      <c r="AE8433" s="64">
        <v>36923</v>
      </c>
      <c r="AF8433" s="68" t="s">
        <v>720</v>
      </c>
      <c r="AG8433" s="66" t="s">
        <v>747</v>
      </c>
      <c r="AH8433" s="74">
        <v>7.36</v>
      </c>
      <c r="AI8433" s="68" t="s">
        <v>2254</v>
      </c>
      <c r="AJ8433" s="67">
        <v>0</v>
      </c>
      <c r="AK8433" s="69">
        <v>280000</v>
      </c>
    </row>
    <row r="8434" spans="30:37" ht="10.5" customHeight="1" x14ac:dyDescent="0.2">
      <c r="AD8434" s="63">
        <v>36874</v>
      </c>
      <c r="AE8434" s="64">
        <v>36923</v>
      </c>
      <c r="AF8434" s="68" t="s">
        <v>720</v>
      </c>
      <c r="AG8434" s="66" t="s">
        <v>748</v>
      </c>
      <c r="AH8434" s="74">
        <v>7.3</v>
      </c>
      <c r="AI8434" s="68" t="s">
        <v>2254</v>
      </c>
      <c r="AJ8434" s="67">
        <v>0</v>
      </c>
      <c r="AK8434" s="69">
        <v>70000</v>
      </c>
    </row>
    <row r="8435" spans="30:37" ht="10.5" customHeight="1" x14ac:dyDescent="0.2">
      <c r="AD8435" s="63">
        <v>36874</v>
      </c>
      <c r="AE8435" s="64">
        <v>36923</v>
      </c>
      <c r="AF8435" s="68" t="s">
        <v>720</v>
      </c>
      <c r="AG8435" s="66" t="s">
        <v>749</v>
      </c>
      <c r="AH8435" s="74">
        <v>7.3</v>
      </c>
      <c r="AI8435" s="68" t="s">
        <v>2254</v>
      </c>
      <c r="AJ8435" s="67">
        <v>0</v>
      </c>
      <c r="AK8435" s="69">
        <v>210000</v>
      </c>
    </row>
    <row r="8436" spans="30:37" ht="10.5" customHeight="1" x14ac:dyDescent="0.2">
      <c r="AD8436" s="63">
        <v>36874</v>
      </c>
      <c r="AE8436" s="64">
        <v>36923</v>
      </c>
      <c r="AF8436" s="68" t="s">
        <v>720</v>
      </c>
      <c r="AG8436" s="66" t="s">
        <v>750</v>
      </c>
      <c r="AH8436" s="74">
        <v>8.2949999999999999</v>
      </c>
      <c r="AI8436" s="68" t="s">
        <v>2254</v>
      </c>
      <c r="AJ8436" s="67">
        <v>0</v>
      </c>
      <c r="AK8436" s="69">
        <v>280000</v>
      </c>
    </row>
    <row r="8437" spans="30:37" ht="10.5" customHeight="1" x14ac:dyDescent="0.2">
      <c r="AD8437" s="63">
        <v>36875</v>
      </c>
      <c r="AE8437" s="64">
        <v>36923</v>
      </c>
      <c r="AF8437" s="68" t="s">
        <v>3822</v>
      </c>
      <c r="AG8437" s="66" t="s">
        <v>3849</v>
      </c>
      <c r="AH8437" s="74">
        <v>8.4</v>
      </c>
      <c r="AI8437" s="68" t="s">
        <v>2254</v>
      </c>
      <c r="AJ8437" s="67">
        <v>0</v>
      </c>
      <c r="AK8437" s="69">
        <v>-2000000</v>
      </c>
    </row>
    <row r="8438" spans="30:37" ht="10.5" customHeight="1" x14ac:dyDescent="0.2">
      <c r="AD8438" s="63">
        <v>36875</v>
      </c>
      <c r="AE8438" s="64">
        <v>36923</v>
      </c>
      <c r="AF8438" s="68" t="s">
        <v>3822</v>
      </c>
      <c r="AG8438" s="66" t="s">
        <v>3850</v>
      </c>
      <c r="AH8438" s="74">
        <v>8.3849999999999998</v>
      </c>
      <c r="AI8438" s="68" t="s">
        <v>2254</v>
      </c>
      <c r="AJ8438" s="67">
        <v>0</v>
      </c>
      <c r="AK8438" s="69">
        <v>-280000</v>
      </c>
    </row>
    <row r="8439" spans="30:37" ht="10.5" customHeight="1" x14ac:dyDescent="0.2">
      <c r="AD8439" s="63">
        <v>36875</v>
      </c>
      <c r="AE8439" s="64">
        <v>36923</v>
      </c>
      <c r="AF8439" s="68" t="s">
        <v>3822</v>
      </c>
      <c r="AG8439" s="66" t="s">
        <v>3851</v>
      </c>
      <c r="AH8439" s="74">
        <v>8.4149999999999991</v>
      </c>
      <c r="AI8439" s="68" t="s">
        <v>2254</v>
      </c>
      <c r="AJ8439" s="67">
        <v>0</v>
      </c>
      <c r="AK8439" s="69">
        <v>-280000</v>
      </c>
    </row>
    <row r="8440" spans="30:37" ht="10.5" customHeight="1" x14ac:dyDescent="0.2">
      <c r="AD8440" s="63">
        <v>36875</v>
      </c>
      <c r="AE8440" s="64">
        <v>36923</v>
      </c>
      <c r="AF8440" s="68" t="s">
        <v>3822</v>
      </c>
      <c r="AG8440" s="66" t="s">
        <v>3826</v>
      </c>
      <c r="AH8440" s="74">
        <v>8.2200000000000006</v>
      </c>
      <c r="AI8440" s="68" t="s">
        <v>2254</v>
      </c>
      <c r="AJ8440" s="67">
        <v>0</v>
      </c>
      <c r="AK8440" s="69">
        <v>-140000</v>
      </c>
    </row>
    <row r="8441" spans="30:37" ht="10.5" customHeight="1" x14ac:dyDescent="0.2">
      <c r="AD8441" s="63">
        <v>36875</v>
      </c>
      <c r="AE8441" s="64">
        <v>36923</v>
      </c>
      <c r="AF8441" s="68" t="s">
        <v>3822</v>
      </c>
      <c r="AG8441" s="66" t="s">
        <v>3827</v>
      </c>
      <c r="AH8441" s="74">
        <v>8.6999999999999993</v>
      </c>
      <c r="AI8441" s="68" t="s">
        <v>2254</v>
      </c>
      <c r="AJ8441" s="67">
        <v>0</v>
      </c>
      <c r="AK8441" s="69">
        <v>-140000</v>
      </c>
    </row>
    <row r="8442" spans="30:37" ht="10.5" customHeight="1" x14ac:dyDescent="0.2">
      <c r="AD8442" s="63">
        <v>36875</v>
      </c>
      <c r="AE8442" s="64">
        <v>36923</v>
      </c>
      <c r="AF8442" s="68" t="s">
        <v>3822</v>
      </c>
      <c r="AG8442" s="66" t="s">
        <v>3852</v>
      </c>
      <c r="AH8442" s="74">
        <v>8.86</v>
      </c>
      <c r="AI8442" s="68" t="s">
        <v>2254</v>
      </c>
      <c r="AJ8442" s="67">
        <v>0</v>
      </c>
      <c r="AK8442" s="69">
        <v>-140000</v>
      </c>
    </row>
    <row r="8443" spans="30:37" ht="10.5" customHeight="1" x14ac:dyDescent="0.2">
      <c r="AD8443" s="63">
        <v>36875</v>
      </c>
      <c r="AE8443" s="64">
        <v>36923</v>
      </c>
      <c r="AF8443" s="68" t="s">
        <v>3822</v>
      </c>
      <c r="AG8443" s="66" t="s">
        <v>3853</v>
      </c>
      <c r="AH8443" s="74">
        <v>8.9</v>
      </c>
      <c r="AI8443" s="68" t="s">
        <v>2254</v>
      </c>
      <c r="AJ8443" s="67">
        <v>0</v>
      </c>
      <c r="AK8443" s="69">
        <v>-70000</v>
      </c>
    </row>
    <row r="8444" spans="30:37" ht="10.5" customHeight="1" x14ac:dyDescent="0.2">
      <c r="AD8444" s="63">
        <v>36875</v>
      </c>
      <c r="AE8444" s="64">
        <v>36923</v>
      </c>
      <c r="AF8444" s="68" t="s">
        <v>3822</v>
      </c>
      <c r="AG8444" s="66" t="s">
        <v>3828</v>
      </c>
      <c r="AH8444" s="74">
        <v>8.49</v>
      </c>
      <c r="AI8444" s="68" t="s">
        <v>2254</v>
      </c>
      <c r="AJ8444" s="67">
        <v>0</v>
      </c>
      <c r="AK8444" s="69">
        <v>140000</v>
      </c>
    </row>
    <row r="8445" spans="30:37" ht="10.5" customHeight="1" x14ac:dyDescent="0.2">
      <c r="AD8445" s="63">
        <v>36875</v>
      </c>
      <c r="AE8445" s="64">
        <v>36923</v>
      </c>
      <c r="AF8445" s="68" t="s">
        <v>3822</v>
      </c>
      <c r="AG8445" s="66" t="s">
        <v>3829</v>
      </c>
      <c r="AH8445" s="74">
        <v>8.6199999999999992</v>
      </c>
      <c r="AI8445" s="68" t="s">
        <v>2254</v>
      </c>
      <c r="AJ8445" s="67">
        <v>0</v>
      </c>
      <c r="AK8445" s="69">
        <v>140000</v>
      </c>
    </row>
    <row r="8446" spans="30:37" ht="10.5" customHeight="1" x14ac:dyDescent="0.2">
      <c r="AD8446" s="63">
        <v>36875</v>
      </c>
      <c r="AE8446" s="64">
        <v>36923</v>
      </c>
      <c r="AF8446" s="68" t="s">
        <v>3822</v>
      </c>
      <c r="AG8446" s="66" t="s">
        <v>3830</v>
      </c>
      <c r="AH8446" s="74">
        <v>8.65</v>
      </c>
      <c r="AI8446" s="68" t="s">
        <v>2254</v>
      </c>
      <c r="AJ8446" s="67">
        <v>0</v>
      </c>
      <c r="AK8446" s="69">
        <v>140000</v>
      </c>
    </row>
    <row r="8447" spans="30:37" ht="10.5" customHeight="1" x14ac:dyDescent="0.2">
      <c r="AD8447" s="63">
        <v>36875</v>
      </c>
      <c r="AE8447" s="64">
        <v>36923</v>
      </c>
      <c r="AF8447" s="68" t="s">
        <v>3822</v>
      </c>
      <c r="AG8447" s="66" t="s">
        <v>3831</v>
      </c>
      <c r="AH8447" s="74">
        <v>8.66</v>
      </c>
      <c r="AI8447" s="68" t="s">
        <v>2254</v>
      </c>
      <c r="AJ8447" s="67">
        <v>0</v>
      </c>
      <c r="AK8447" s="69">
        <v>140000</v>
      </c>
    </row>
    <row r="8448" spans="30:37" ht="10.5" customHeight="1" x14ac:dyDescent="0.2">
      <c r="AD8448" s="63">
        <v>36875</v>
      </c>
      <c r="AE8448" s="64">
        <v>36923</v>
      </c>
      <c r="AF8448" s="68" t="s">
        <v>3822</v>
      </c>
      <c r="AG8448" s="66" t="s">
        <v>3854</v>
      </c>
      <c r="AH8448" s="74">
        <v>8.9499999999999993</v>
      </c>
      <c r="AI8448" s="68" t="s">
        <v>2254</v>
      </c>
      <c r="AJ8448" s="67">
        <v>0</v>
      </c>
      <c r="AK8448" s="69">
        <v>140000</v>
      </c>
    </row>
    <row r="8449" spans="30:37" ht="10.5" customHeight="1" x14ac:dyDescent="0.2">
      <c r="AD8449" s="63">
        <v>36875</v>
      </c>
      <c r="AE8449" s="64">
        <v>36923</v>
      </c>
      <c r="AF8449" s="68" t="s">
        <v>3822</v>
      </c>
      <c r="AG8449" s="66" t="s">
        <v>3855</v>
      </c>
      <c r="AH8449" s="74">
        <v>8.81</v>
      </c>
      <c r="AI8449" s="68" t="s">
        <v>2254</v>
      </c>
      <c r="AJ8449" s="67">
        <v>0</v>
      </c>
      <c r="AK8449" s="69">
        <v>280000</v>
      </c>
    </row>
    <row r="8450" spans="30:37" ht="10.5" customHeight="1" x14ac:dyDescent="0.2">
      <c r="AD8450" s="63">
        <v>36875</v>
      </c>
      <c r="AE8450" s="64">
        <v>36923</v>
      </c>
      <c r="AF8450" s="68" t="s">
        <v>3822</v>
      </c>
      <c r="AG8450" s="66" t="s">
        <v>3856</v>
      </c>
      <c r="AH8450" s="74">
        <v>8.81</v>
      </c>
      <c r="AI8450" s="68" t="s">
        <v>2254</v>
      </c>
      <c r="AJ8450" s="67">
        <v>0</v>
      </c>
      <c r="AK8450" s="69">
        <v>280000</v>
      </c>
    </row>
    <row r="8451" spans="30:37" ht="10.5" customHeight="1" x14ac:dyDescent="0.2">
      <c r="AD8451" s="63">
        <v>36875</v>
      </c>
      <c r="AE8451" s="64">
        <v>36923</v>
      </c>
      <c r="AF8451" s="68" t="s">
        <v>3822</v>
      </c>
      <c r="AG8451" s="66" t="s">
        <v>3857</v>
      </c>
      <c r="AH8451" s="74">
        <v>8.8149999999999995</v>
      </c>
      <c r="AI8451" s="68" t="s">
        <v>2254</v>
      </c>
      <c r="AJ8451" s="67">
        <v>0</v>
      </c>
      <c r="AK8451" s="69">
        <v>280000</v>
      </c>
    </row>
    <row r="8452" spans="30:37" ht="10.5" customHeight="1" x14ac:dyDescent="0.2">
      <c r="AD8452" s="63">
        <v>36875</v>
      </c>
      <c r="AE8452" s="64">
        <v>36923</v>
      </c>
      <c r="AF8452" s="68" t="s">
        <v>3822</v>
      </c>
      <c r="AG8452" s="66" t="s">
        <v>3858</v>
      </c>
      <c r="AH8452" s="74">
        <v>8.8550000000000004</v>
      </c>
      <c r="AI8452" s="68" t="s">
        <v>2254</v>
      </c>
      <c r="AJ8452" s="67">
        <v>0</v>
      </c>
      <c r="AK8452" s="69">
        <v>280000</v>
      </c>
    </row>
    <row r="8453" spans="30:37" ht="10.5" customHeight="1" x14ac:dyDescent="0.2">
      <c r="AD8453" s="63">
        <v>36875</v>
      </c>
      <c r="AE8453" s="64">
        <v>36923</v>
      </c>
      <c r="AF8453" s="68" t="s">
        <v>3822</v>
      </c>
      <c r="AG8453" s="66" t="s">
        <v>3859</v>
      </c>
      <c r="AH8453" s="74">
        <v>8.93</v>
      </c>
      <c r="AI8453" s="68" t="s">
        <v>2254</v>
      </c>
      <c r="AJ8453" s="67">
        <v>0</v>
      </c>
      <c r="AK8453" s="69">
        <v>280000</v>
      </c>
    </row>
    <row r="8454" spans="30:37" ht="10.5" customHeight="1" x14ac:dyDescent="0.2">
      <c r="AD8454" s="63">
        <v>36875</v>
      </c>
      <c r="AE8454" s="64">
        <v>36923</v>
      </c>
      <c r="AF8454" s="68" t="s">
        <v>3822</v>
      </c>
      <c r="AG8454" s="66" t="s">
        <v>3860</v>
      </c>
      <c r="AH8454" s="74">
        <v>9.0150000000000006</v>
      </c>
      <c r="AI8454" s="68" t="s">
        <v>2254</v>
      </c>
      <c r="AJ8454" s="67">
        <v>0</v>
      </c>
      <c r="AK8454" s="69">
        <v>280000</v>
      </c>
    </row>
    <row r="8455" spans="30:37" ht="10.5" customHeight="1" x14ac:dyDescent="0.2">
      <c r="AD8455" s="63">
        <v>36879</v>
      </c>
      <c r="AE8455" s="64">
        <v>36923</v>
      </c>
      <c r="AF8455" s="68" t="s">
        <v>1562</v>
      </c>
      <c r="AG8455" s="66" t="s">
        <v>1563</v>
      </c>
      <c r="AH8455" s="74">
        <v>8.5</v>
      </c>
      <c r="AI8455" s="68" t="s">
        <v>2254</v>
      </c>
      <c r="AJ8455" s="67">
        <v>0</v>
      </c>
      <c r="AK8455" s="69">
        <v>140000</v>
      </c>
    </row>
    <row r="8456" spans="30:37" ht="10.5" customHeight="1" x14ac:dyDescent="0.2">
      <c r="AD8456" s="63">
        <v>36879</v>
      </c>
      <c r="AE8456" s="64">
        <v>36923</v>
      </c>
      <c r="AF8456" s="68" t="s">
        <v>1562</v>
      </c>
      <c r="AG8456" s="66" t="s">
        <v>1564</v>
      </c>
      <c r="AH8456" s="74">
        <v>8.52</v>
      </c>
      <c r="AI8456" s="68" t="s">
        <v>2254</v>
      </c>
      <c r="AJ8456" s="67">
        <v>0</v>
      </c>
      <c r="AK8456" s="69">
        <v>-140000</v>
      </c>
    </row>
    <row r="8457" spans="30:37" ht="10.5" customHeight="1" x14ac:dyDescent="0.2">
      <c r="AD8457" s="63">
        <v>36879</v>
      </c>
      <c r="AE8457" s="64">
        <v>36923</v>
      </c>
      <c r="AF8457" s="68" t="s">
        <v>1562</v>
      </c>
      <c r="AG8457" s="66" t="s">
        <v>1589</v>
      </c>
      <c r="AH8457" s="74">
        <v>8.8049999999999997</v>
      </c>
      <c r="AI8457" s="68" t="s">
        <v>2254</v>
      </c>
      <c r="AJ8457" s="67">
        <v>0</v>
      </c>
      <c r="AK8457" s="69">
        <v>-140000</v>
      </c>
    </row>
    <row r="8458" spans="30:37" ht="10.5" customHeight="1" x14ac:dyDescent="0.2">
      <c r="AD8458" s="63">
        <v>36879</v>
      </c>
      <c r="AE8458" s="64">
        <v>36923</v>
      </c>
      <c r="AF8458" s="68" t="s">
        <v>1562</v>
      </c>
      <c r="AG8458" s="66" t="s">
        <v>1590</v>
      </c>
      <c r="AH8458" s="74">
        <v>8.8450000000000006</v>
      </c>
      <c r="AI8458" s="68" t="s">
        <v>2254</v>
      </c>
      <c r="AJ8458" s="67">
        <v>0</v>
      </c>
      <c r="AK8458" s="69">
        <v>-280000</v>
      </c>
    </row>
    <row r="8459" spans="30:37" ht="10.5" customHeight="1" x14ac:dyDescent="0.2">
      <c r="AD8459" s="63">
        <v>36879</v>
      </c>
      <c r="AE8459" s="64">
        <v>36923</v>
      </c>
      <c r="AF8459" s="68" t="s">
        <v>1562</v>
      </c>
      <c r="AG8459" s="66" t="s">
        <v>1591</v>
      </c>
      <c r="AH8459" s="74">
        <v>8.82</v>
      </c>
      <c r="AI8459" s="68" t="s">
        <v>2254</v>
      </c>
      <c r="AJ8459" s="67">
        <v>0</v>
      </c>
      <c r="AK8459" s="69">
        <v>-280000</v>
      </c>
    </row>
    <row r="8460" spans="30:37" ht="10.5" customHeight="1" x14ac:dyDescent="0.2">
      <c r="AD8460" s="63">
        <v>36879</v>
      </c>
      <c r="AE8460" s="64">
        <v>36923</v>
      </c>
      <c r="AF8460" s="68" t="s">
        <v>1562</v>
      </c>
      <c r="AG8460" s="66" t="s">
        <v>1592</v>
      </c>
      <c r="AH8460" s="74">
        <v>8.7799999999999994</v>
      </c>
      <c r="AI8460" s="68" t="s">
        <v>2254</v>
      </c>
      <c r="AJ8460" s="67">
        <v>0</v>
      </c>
      <c r="AK8460" s="69">
        <v>-210000</v>
      </c>
    </row>
    <row r="8461" spans="30:37" ht="10.5" customHeight="1" x14ac:dyDescent="0.2">
      <c r="AD8461" s="63">
        <v>36879</v>
      </c>
      <c r="AE8461" s="64">
        <v>36923</v>
      </c>
      <c r="AF8461" s="68" t="s">
        <v>1562</v>
      </c>
      <c r="AG8461" s="66" t="s">
        <v>1567</v>
      </c>
      <c r="AH8461" s="74">
        <v>8.56</v>
      </c>
      <c r="AI8461" s="68" t="s">
        <v>2254</v>
      </c>
      <c r="AJ8461" s="67">
        <v>0</v>
      </c>
      <c r="AK8461" s="69">
        <v>-140000</v>
      </c>
    </row>
    <row r="8462" spans="30:37" ht="10.5" customHeight="1" x14ac:dyDescent="0.2">
      <c r="AD8462" s="63">
        <v>36879</v>
      </c>
      <c r="AE8462" s="64">
        <v>36923</v>
      </c>
      <c r="AF8462" s="68" t="s">
        <v>1562</v>
      </c>
      <c r="AG8462" s="66" t="s">
        <v>1593</v>
      </c>
      <c r="AH8462" s="74">
        <v>8.69</v>
      </c>
      <c r="AI8462" s="68" t="s">
        <v>2254</v>
      </c>
      <c r="AJ8462" s="67">
        <v>0</v>
      </c>
      <c r="AK8462" s="69">
        <v>-210000</v>
      </c>
    </row>
    <row r="8463" spans="30:37" ht="10.5" customHeight="1" x14ac:dyDescent="0.2">
      <c r="AD8463" s="63">
        <v>36879</v>
      </c>
      <c r="AE8463" s="64">
        <v>36923</v>
      </c>
      <c r="AF8463" s="68" t="s">
        <v>1562</v>
      </c>
      <c r="AG8463" s="66" t="s">
        <v>1569</v>
      </c>
      <c r="AH8463" s="74">
        <v>8.5299999999999994</v>
      </c>
      <c r="AI8463" s="68" t="s">
        <v>2254</v>
      </c>
      <c r="AJ8463" s="67">
        <v>0</v>
      </c>
      <c r="AK8463" s="69">
        <v>140000</v>
      </c>
    </row>
    <row r="8464" spans="30:37" ht="10.5" customHeight="1" x14ac:dyDescent="0.2">
      <c r="AD8464" s="63">
        <v>36879</v>
      </c>
      <c r="AE8464" s="64">
        <v>36923</v>
      </c>
      <c r="AF8464" s="68" t="s">
        <v>1562</v>
      </c>
      <c r="AG8464" s="66" t="s">
        <v>1594</v>
      </c>
      <c r="AH8464" s="74">
        <v>8.74</v>
      </c>
      <c r="AI8464" s="68" t="s">
        <v>2254</v>
      </c>
      <c r="AJ8464" s="67">
        <v>0</v>
      </c>
      <c r="AK8464" s="69">
        <v>-140000</v>
      </c>
    </row>
    <row r="8465" spans="30:37" ht="10.5" customHeight="1" x14ac:dyDescent="0.2">
      <c r="AD8465" s="63">
        <v>36879</v>
      </c>
      <c r="AE8465" s="64">
        <v>36923</v>
      </c>
      <c r="AF8465" s="68" t="s">
        <v>1562</v>
      </c>
      <c r="AG8465" s="66" t="s">
        <v>1595</v>
      </c>
      <c r="AH8465" s="74">
        <v>8.76</v>
      </c>
      <c r="AI8465" s="68" t="s">
        <v>2254</v>
      </c>
      <c r="AJ8465" s="67">
        <v>0</v>
      </c>
      <c r="AK8465" s="69">
        <v>-280000</v>
      </c>
    </row>
    <row r="8466" spans="30:37" ht="10.5" customHeight="1" x14ac:dyDescent="0.2">
      <c r="AD8466" s="63">
        <v>36879</v>
      </c>
      <c r="AE8466" s="64">
        <v>36923</v>
      </c>
      <c r="AF8466" s="68" t="s">
        <v>1562</v>
      </c>
      <c r="AG8466" s="66" t="s">
        <v>1570</v>
      </c>
      <c r="AH8466" s="74">
        <v>8.59</v>
      </c>
      <c r="AI8466" s="68" t="s">
        <v>2254</v>
      </c>
      <c r="AJ8466" s="67">
        <v>0</v>
      </c>
      <c r="AK8466" s="69">
        <v>-140000</v>
      </c>
    </row>
    <row r="8467" spans="30:37" ht="10.5" customHeight="1" x14ac:dyDescent="0.2">
      <c r="AD8467" s="63">
        <v>36879</v>
      </c>
      <c r="AE8467" s="64">
        <v>36923</v>
      </c>
      <c r="AF8467" s="68" t="s">
        <v>1562</v>
      </c>
      <c r="AG8467" s="66" t="s">
        <v>1596</v>
      </c>
      <c r="AH8467" s="74">
        <v>8.81</v>
      </c>
      <c r="AI8467" s="68" t="s">
        <v>2254</v>
      </c>
      <c r="AJ8467" s="67">
        <v>0</v>
      </c>
      <c r="AK8467" s="69">
        <v>-280000</v>
      </c>
    </row>
    <row r="8468" spans="30:37" ht="10.5" customHeight="1" x14ac:dyDescent="0.2">
      <c r="AD8468" s="63">
        <v>36879</v>
      </c>
      <c r="AE8468" s="64">
        <v>36923</v>
      </c>
      <c r="AF8468" s="68" t="s">
        <v>1562</v>
      </c>
      <c r="AG8468" s="66" t="s">
        <v>1571</v>
      </c>
      <c r="AH8468" s="74">
        <v>8.6</v>
      </c>
      <c r="AI8468" s="68" t="s">
        <v>2254</v>
      </c>
      <c r="AJ8468" s="67">
        <v>0</v>
      </c>
      <c r="AK8468" s="69">
        <v>-140000</v>
      </c>
    </row>
    <row r="8469" spans="30:37" ht="10.5" customHeight="1" x14ac:dyDescent="0.2">
      <c r="AD8469" s="63">
        <v>36879</v>
      </c>
      <c r="AE8469" s="64">
        <v>36923</v>
      </c>
      <c r="AF8469" s="68" t="s">
        <v>1562</v>
      </c>
      <c r="AG8469" s="66" t="s">
        <v>1572</v>
      </c>
      <c r="AH8469" s="74">
        <v>8.59</v>
      </c>
      <c r="AI8469" s="68" t="s">
        <v>2254</v>
      </c>
      <c r="AJ8469" s="67">
        <v>0</v>
      </c>
      <c r="AK8469" s="69">
        <v>-140000</v>
      </c>
    </row>
    <row r="8470" spans="30:37" ht="10.5" customHeight="1" x14ac:dyDescent="0.2">
      <c r="AD8470" s="63">
        <v>36879</v>
      </c>
      <c r="AE8470" s="64">
        <v>36923</v>
      </c>
      <c r="AF8470" s="68" t="s">
        <v>1562</v>
      </c>
      <c r="AG8470" s="66" t="s">
        <v>1574</v>
      </c>
      <c r="AH8470" s="74">
        <v>8.58</v>
      </c>
      <c r="AI8470" s="68" t="s">
        <v>2254</v>
      </c>
      <c r="AJ8470" s="67">
        <v>0</v>
      </c>
      <c r="AK8470" s="69">
        <v>140000</v>
      </c>
    </row>
    <row r="8471" spans="30:37" ht="10.5" customHeight="1" x14ac:dyDescent="0.2">
      <c r="AD8471" s="63">
        <v>36879</v>
      </c>
      <c r="AE8471" s="64">
        <v>36923</v>
      </c>
      <c r="AF8471" s="68" t="s">
        <v>1562</v>
      </c>
      <c r="AG8471" s="66" t="s">
        <v>1576</v>
      </c>
      <c r="AH8471" s="74">
        <v>8.56</v>
      </c>
      <c r="AI8471" s="68" t="s">
        <v>2254</v>
      </c>
      <c r="AJ8471" s="67">
        <v>0</v>
      </c>
      <c r="AK8471" s="69">
        <v>140000</v>
      </c>
    </row>
    <row r="8472" spans="30:37" ht="10.5" customHeight="1" x14ac:dyDescent="0.2">
      <c r="AD8472" s="63">
        <v>36879</v>
      </c>
      <c r="AE8472" s="64">
        <v>36923</v>
      </c>
      <c r="AF8472" s="68" t="s">
        <v>1562</v>
      </c>
      <c r="AG8472" s="66" t="s">
        <v>1577</v>
      </c>
      <c r="AH8472" s="74">
        <v>8.58</v>
      </c>
      <c r="AI8472" s="68" t="s">
        <v>2254</v>
      </c>
      <c r="AJ8472" s="67">
        <v>0</v>
      </c>
      <c r="AK8472" s="69">
        <v>-140000</v>
      </c>
    </row>
    <row r="8473" spans="30:37" ht="10.5" customHeight="1" x14ac:dyDescent="0.2">
      <c r="AD8473" s="63">
        <v>36879</v>
      </c>
      <c r="AE8473" s="64">
        <v>36923</v>
      </c>
      <c r="AF8473" s="68" t="s">
        <v>1562</v>
      </c>
      <c r="AG8473" s="66" t="s">
        <v>1597</v>
      </c>
      <c r="AH8473" s="74">
        <v>8.82</v>
      </c>
      <c r="AI8473" s="68" t="s">
        <v>2254</v>
      </c>
      <c r="AJ8473" s="67">
        <v>0</v>
      </c>
      <c r="AK8473" s="69">
        <v>280000</v>
      </c>
    </row>
    <row r="8474" spans="30:37" ht="10.5" customHeight="1" x14ac:dyDescent="0.2">
      <c r="AD8474" s="63">
        <v>36879</v>
      </c>
      <c r="AE8474" s="64">
        <v>36923</v>
      </c>
      <c r="AF8474" s="68" t="s">
        <v>1562</v>
      </c>
      <c r="AG8474" s="66" t="s">
        <v>1598</v>
      </c>
      <c r="AH8474" s="74">
        <v>8.83</v>
      </c>
      <c r="AI8474" s="68" t="s">
        <v>2254</v>
      </c>
      <c r="AJ8474" s="67">
        <v>0</v>
      </c>
      <c r="AK8474" s="69">
        <v>280000</v>
      </c>
    </row>
    <row r="8475" spans="30:37" ht="10.5" customHeight="1" x14ac:dyDescent="0.2">
      <c r="AD8475" s="63">
        <v>36879</v>
      </c>
      <c r="AE8475" s="64">
        <v>36923</v>
      </c>
      <c r="AF8475" s="68" t="s">
        <v>1562</v>
      </c>
      <c r="AG8475" s="66" t="s">
        <v>1599</v>
      </c>
      <c r="AH8475" s="74">
        <v>8.7200000000000006</v>
      </c>
      <c r="AI8475" s="68" t="s">
        <v>2254</v>
      </c>
      <c r="AJ8475" s="67">
        <v>0</v>
      </c>
      <c r="AK8475" s="69">
        <v>280000</v>
      </c>
    </row>
    <row r="8476" spans="30:37" ht="10.5" customHeight="1" x14ac:dyDescent="0.2">
      <c r="AD8476" s="63">
        <v>36879</v>
      </c>
      <c r="AE8476" s="64">
        <v>36923</v>
      </c>
      <c r="AF8476" s="68" t="s">
        <v>1562</v>
      </c>
      <c r="AG8476" s="66" t="s">
        <v>1584</v>
      </c>
      <c r="AH8476" s="74">
        <v>8.58</v>
      </c>
      <c r="AI8476" s="68" t="s">
        <v>2254</v>
      </c>
      <c r="AJ8476" s="67">
        <v>0</v>
      </c>
      <c r="AK8476" s="69">
        <v>-140000</v>
      </c>
    </row>
    <row r="8477" spans="30:37" ht="10.5" customHeight="1" x14ac:dyDescent="0.2">
      <c r="AD8477" s="63">
        <v>36879</v>
      </c>
      <c r="AE8477" s="64">
        <v>36923</v>
      </c>
      <c r="AF8477" s="68" t="s">
        <v>1562</v>
      </c>
      <c r="AG8477" s="66" t="s">
        <v>1600</v>
      </c>
      <c r="AH8477" s="74">
        <v>8.7799999999999994</v>
      </c>
      <c r="AI8477" s="68" t="s">
        <v>2254</v>
      </c>
      <c r="AJ8477" s="67">
        <v>0</v>
      </c>
      <c r="AK8477" s="69">
        <v>-140000</v>
      </c>
    </row>
    <row r="8478" spans="30:37" ht="10.5" customHeight="1" x14ac:dyDescent="0.2">
      <c r="AD8478" s="63">
        <v>36879</v>
      </c>
      <c r="AE8478" s="64">
        <v>36923</v>
      </c>
      <c r="AF8478" s="68" t="s">
        <v>1562</v>
      </c>
      <c r="AG8478" s="66" t="s">
        <v>1586</v>
      </c>
      <c r="AH8478" s="74">
        <v>8.59</v>
      </c>
      <c r="AI8478" s="68" t="s">
        <v>2254</v>
      </c>
      <c r="AJ8478" s="67">
        <v>0</v>
      </c>
      <c r="AK8478" s="69">
        <v>-140000</v>
      </c>
    </row>
    <row r="8479" spans="30:37" ht="10.5" customHeight="1" x14ac:dyDescent="0.2">
      <c r="AD8479" s="63">
        <v>36879</v>
      </c>
      <c r="AE8479" s="64">
        <v>36923</v>
      </c>
      <c r="AF8479" s="68" t="s">
        <v>1562</v>
      </c>
      <c r="AG8479" s="66" t="s">
        <v>1601</v>
      </c>
      <c r="AH8479" s="74">
        <v>8.7799999999999994</v>
      </c>
      <c r="AI8479" s="68" t="s">
        <v>2254</v>
      </c>
      <c r="AJ8479" s="67">
        <v>0</v>
      </c>
      <c r="AK8479" s="69">
        <v>-280000</v>
      </c>
    </row>
    <row r="8480" spans="30:37" ht="10.5" customHeight="1" x14ac:dyDescent="0.2">
      <c r="AD8480" s="63">
        <v>36879</v>
      </c>
      <c r="AE8480" s="64">
        <v>36923</v>
      </c>
      <c r="AF8480" s="68" t="s">
        <v>1562</v>
      </c>
      <c r="AG8480" s="66" t="s">
        <v>1602</v>
      </c>
      <c r="AH8480" s="74">
        <v>8.77</v>
      </c>
      <c r="AI8480" s="68" t="s">
        <v>2254</v>
      </c>
      <c r="AJ8480" s="67">
        <v>0</v>
      </c>
      <c r="AK8480" s="69">
        <v>-210000</v>
      </c>
    </row>
    <row r="8481" spans="30:37" ht="10.5" customHeight="1" x14ac:dyDescent="0.2">
      <c r="AD8481" s="63">
        <v>36879</v>
      </c>
      <c r="AE8481" s="64">
        <v>36923</v>
      </c>
      <c r="AF8481" s="68" t="s">
        <v>1562</v>
      </c>
      <c r="AG8481" s="66" t="s">
        <v>1603</v>
      </c>
      <c r="AH8481" s="74">
        <v>8.8000000000000007</v>
      </c>
      <c r="AI8481" s="68" t="s">
        <v>2254</v>
      </c>
      <c r="AJ8481" s="67">
        <v>0</v>
      </c>
      <c r="AK8481" s="69">
        <v>-2500000</v>
      </c>
    </row>
    <row r="8482" spans="30:37" ht="10.5" customHeight="1" x14ac:dyDescent="0.2">
      <c r="AD8482" s="63">
        <v>36879</v>
      </c>
      <c r="AE8482" s="64">
        <v>36923</v>
      </c>
      <c r="AF8482" s="68" t="s">
        <v>1562</v>
      </c>
      <c r="AG8482" s="66" t="s">
        <v>1604</v>
      </c>
      <c r="AH8482" s="74">
        <v>8.9</v>
      </c>
      <c r="AI8482" s="68" t="s">
        <v>2254</v>
      </c>
      <c r="AJ8482" s="67">
        <v>0</v>
      </c>
      <c r="AK8482" s="69">
        <v>-280000</v>
      </c>
    </row>
    <row r="8483" spans="30:37" ht="10.5" customHeight="1" x14ac:dyDescent="0.2">
      <c r="AD8483" s="63">
        <v>36879</v>
      </c>
      <c r="AE8483" s="64">
        <v>36923</v>
      </c>
      <c r="AF8483" s="68" t="s">
        <v>1562</v>
      </c>
      <c r="AG8483" s="66" t="s">
        <v>1605</v>
      </c>
      <c r="AH8483" s="74">
        <v>8.8849999999999998</v>
      </c>
      <c r="AI8483" s="68" t="s">
        <v>2254</v>
      </c>
      <c r="AJ8483" s="67">
        <v>0</v>
      </c>
      <c r="AK8483" s="69">
        <v>140000</v>
      </c>
    </row>
    <row r="8484" spans="30:37" ht="10.5" customHeight="1" x14ac:dyDescent="0.2">
      <c r="AD8484" s="63">
        <v>36879</v>
      </c>
      <c r="AE8484" s="64">
        <v>36923</v>
      </c>
      <c r="AF8484" s="68" t="s">
        <v>1562</v>
      </c>
      <c r="AG8484" s="66" t="s">
        <v>1606</v>
      </c>
      <c r="AH8484" s="74">
        <v>8.7200000000000006</v>
      </c>
      <c r="AI8484" s="68" t="s">
        <v>2254</v>
      </c>
      <c r="AJ8484" s="67">
        <v>0</v>
      </c>
      <c r="AK8484" s="69">
        <v>2000000</v>
      </c>
    </row>
    <row r="8485" spans="30:37" ht="10.5" customHeight="1" x14ac:dyDescent="0.2">
      <c r="AD8485" s="63">
        <v>36880</v>
      </c>
      <c r="AE8485" s="64">
        <v>36923</v>
      </c>
      <c r="AF8485" s="68" t="s">
        <v>1931</v>
      </c>
      <c r="AG8485" s="66" t="s">
        <v>1969</v>
      </c>
      <c r="AH8485" s="74">
        <v>9.35</v>
      </c>
      <c r="AI8485" s="68" t="s">
        <v>2254</v>
      </c>
      <c r="AJ8485" s="67">
        <v>0</v>
      </c>
      <c r="AK8485" s="69">
        <v>-1800000</v>
      </c>
    </row>
    <row r="8486" spans="30:37" ht="10.5" customHeight="1" x14ac:dyDescent="0.2">
      <c r="AD8486" s="63">
        <v>36880</v>
      </c>
      <c r="AE8486" s="64">
        <v>36923</v>
      </c>
      <c r="AF8486" s="68" t="s">
        <v>1931</v>
      </c>
      <c r="AG8486" s="66" t="s">
        <v>1970</v>
      </c>
      <c r="AH8486" s="74">
        <v>8.98</v>
      </c>
      <c r="AI8486" s="68" t="s">
        <v>2254</v>
      </c>
      <c r="AJ8486" s="67">
        <v>0</v>
      </c>
      <c r="AK8486" s="69">
        <v>-1500000</v>
      </c>
    </row>
    <row r="8487" spans="30:37" ht="10.5" customHeight="1" x14ac:dyDescent="0.2">
      <c r="AD8487" s="63">
        <v>36880</v>
      </c>
      <c r="AE8487" s="64">
        <v>36923</v>
      </c>
      <c r="AF8487" s="68" t="s">
        <v>1931</v>
      </c>
      <c r="AG8487" s="66" t="s">
        <v>1971</v>
      </c>
      <c r="AH8487" s="74">
        <v>9.3000000000000007</v>
      </c>
      <c r="AI8487" s="68" t="s">
        <v>2254</v>
      </c>
      <c r="AJ8487" s="67">
        <v>0</v>
      </c>
      <c r="AK8487" s="69">
        <v>-1000000</v>
      </c>
    </row>
    <row r="8488" spans="30:37" ht="10.5" customHeight="1" x14ac:dyDescent="0.2">
      <c r="AD8488" s="63">
        <v>36880</v>
      </c>
      <c r="AE8488" s="64">
        <v>36923</v>
      </c>
      <c r="AF8488" s="68" t="s">
        <v>1931</v>
      </c>
      <c r="AG8488" s="66" t="s">
        <v>1972</v>
      </c>
      <c r="AH8488" s="74">
        <v>9.32</v>
      </c>
      <c r="AI8488" s="68" t="s">
        <v>2254</v>
      </c>
      <c r="AJ8488" s="67">
        <v>0</v>
      </c>
      <c r="AK8488" s="69">
        <v>-280000</v>
      </c>
    </row>
    <row r="8489" spans="30:37" ht="10.5" customHeight="1" x14ac:dyDescent="0.2">
      <c r="AD8489" s="63">
        <v>36880</v>
      </c>
      <c r="AE8489" s="64">
        <v>36923</v>
      </c>
      <c r="AF8489" s="68" t="s">
        <v>1931</v>
      </c>
      <c r="AG8489" s="66" t="s">
        <v>1934</v>
      </c>
      <c r="AH8489" s="74">
        <v>8.8699999999999992</v>
      </c>
      <c r="AI8489" s="68" t="s">
        <v>2254</v>
      </c>
      <c r="AJ8489" s="67">
        <v>0</v>
      </c>
      <c r="AK8489" s="69">
        <v>-140000</v>
      </c>
    </row>
    <row r="8490" spans="30:37" ht="10.5" customHeight="1" x14ac:dyDescent="0.2">
      <c r="AD8490" s="63">
        <v>36880</v>
      </c>
      <c r="AE8490" s="64">
        <v>36923</v>
      </c>
      <c r="AF8490" s="68" t="s">
        <v>1931</v>
      </c>
      <c r="AG8490" s="66" t="s">
        <v>1935</v>
      </c>
      <c r="AH8490" s="74">
        <v>8.89</v>
      </c>
      <c r="AI8490" s="68" t="s">
        <v>2254</v>
      </c>
      <c r="AJ8490" s="67">
        <v>0</v>
      </c>
      <c r="AK8490" s="69">
        <v>-140000</v>
      </c>
    </row>
    <row r="8491" spans="30:37" ht="10.5" customHeight="1" x14ac:dyDescent="0.2">
      <c r="AD8491" s="63">
        <v>36880</v>
      </c>
      <c r="AE8491" s="64">
        <v>36923</v>
      </c>
      <c r="AF8491" s="68" t="s">
        <v>1931</v>
      </c>
      <c r="AG8491" s="66" t="s">
        <v>1936</v>
      </c>
      <c r="AH8491" s="74">
        <v>8.89</v>
      </c>
      <c r="AI8491" s="68" t="s">
        <v>2254</v>
      </c>
      <c r="AJ8491" s="67">
        <v>0</v>
      </c>
      <c r="AK8491" s="69">
        <v>-140000</v>
      </c>
    </row>
    <row r="8492" spans="30:37" ht="10.5" customHeight="1" x14ac:dyDescent="0.2">
      <c r="AD8492" s="63">
        <v>36880</v>
      </c>
      <c r="AE8492" s="64">
        <v>36923</v>
      </c>
      <c r="AF8492" s="68" t="s">
        <v>1931</v>
      </c>
      <c r="AG8492" s="66" t="s">
        <v>1937</v>
      </c>
      <c r="AH8492" s="74">
        <v>8.9600000000000009</v>
      </c>
      <c r="AI8492" s="68" t="s">
        <v>2254</v>
      </c>
      <c r="AJ8492" s="67">
        <v>0</v>
      </c>
      <c r="AK8492" s="69">
        <v>-140000</v>
      </c>
    </row>
    <row r="8493" spans="30:37" ht="10.5" customHeight="1" x14ac:dyDescent="0.2">
      <c r="AD8493" s="63">
        <v>36880</v>
      </c>
      <c r="AE8493" s="64">
        <v>36923</v>
      </c>
      <c r="AF8493" s="68" t="s">
        <v>1931</v>
      </c>
      <c r="AG8493" s="66" t="s">
        <v>1938</v>
      </c>
      <c r="AH8493" s="74">
        <v>8.99</v>
      </c>
      <c r="AI8493" s="68" t="s">
        <v>2254</v>
      </c>
      <c r="AJ8493" s="67">
        <v>0</v>
      </c>
      <c r="AK8493" s="69">
        <v>-140000</v>
      </c>
    </row>
    <row r="8494" spans="30:37" ht="10.5" customHeight="1" x14ac:dyDescent="0.2">
      <c r="AD8494" s="63">
        <v>36880</v>
      </c>
      <c r="AE8494" s="64">
        <v>36923</v>
      </c>
      <c r="AF8494" s="68" t="s">
        <v>1931</v>
      </c>
      <c r="AG8494" s="66" t="s">
        <v>1939</v>
      </c>
      <c r="AH8494" s="74">
        <v>8.99</v>
      </c>
      <c r="AI8494" s="68" t="s">
        <v>2254</v>
      </c>
      <c r="AJ8494" s="67">
        <v>0</v>
      </c>
      <c r="AK8494" s="69">
        <v>-140000</v>
      </c>
    </row>
    <row r="8495" spans="30:37" ht="10.5" customHeight="1" x14ac:dyDescent="0.2">
      <c r="AD8495" s="63">
        <v>36880</v>
      </c>
      <c r="AE8495" s="64">
        <v>36923</v>
      </c>
      <c r="AF8495" s="68" t="s">
        <v>1931</v>
      </c>
      <c r="AG8495" s="66" t="s">
        <v>1973</v>
      </c>
      <c r="AH8495" s="74">
        <v>9.25</v>
      </c>
      <c r="AI8495" s="68" t="s">
        <v>2254</v>
      </c>
      <c r="AJ8495" s="67">
        <v>0</v>
      </c>
      <c r="AK8495" s="69">
        <v>-140000</v>
      </c>
    </row>
    <row r="8496" spans="30:37" ht="10.5" customHeight="1" x14ac:dyDescent="0.2">
      <c r="AD8496" s="63">
        <v>36881</v>
      </c>
      <c r="AE8496" s="64">
        <v>36923</v>
      </c>
      <c r="AF8496" s="68" t="s">
        <v>2189</v>
      </c>
      <c r="AG8496" s="66" t="s">
        <v>2214</v>
      </c>
      <c r="AH8496" s="74">
        <v>9.33</v>
      </c>
      <c r="AI8496" s="68" t="s">
        <v>2254</v>
      </c>
      <c r="AJ8496" s="67">
        <v>0</v>
      </c>
      <c r="AK8496" s="69">
        <v>-500000</v>
      </c>
    </row>
    <row r="8497" spans="30:37" ht="10.5" customHeight="1" x14ac:dyDescent="0.2">
      <c r="AD8497" s="63">
        <v>36881</v>
      </c>
      <c r="AE8497" s="64">
        <v>36923</v>
      </c>
      <c r="AF8497" s="68" t="s">
        <v>2189</v>
      </c>
      <c r="AG8497" s="66" t="s">
        <v>2191</v>
      </c>
      <c r="AH8497" s="74">
        <v>9.0500000000000007</v>
      </c>
      <c r="AI8497" s="68" t="s">
        <v>2254</v>
      </c>
      <c r="AJ8497" s="67">
        <v>0</v>
      </c>
      <c r="AK8497" s="69">
        <v>-280000</v>
      </c>
    </row>
    <row r="8498" spans="30:37" ht="10.5" customHeight="1" x14ac:dyDescent="0.2">
      <c r="AD8498" s="63">
        <v>36881</v>
      </c>
      <c r="AE8498" s="64">
        <v>36923</v>
      </c>
      <c r="AF8498" s="68" t="s">
        <v>2189</v>
      </c>
      <c r="AG8498" s="66" t="s">
        <v>2215</v>
      </c>
      <c r="AH8498" s="74">
        <v>9.2200000000000006</v>
      </c>
      <c r="AI8498" s="68" t="s">
        <v>2254</v>
      </c>
      <c r="AJ8498" s="67">
        <v>0</v>
      </c>
      <c r="AK8498" s="69">
        <v>-280000</v>
      </c>
    </row>
    <row r="8499" spans="30:37" ht="10.5" customHeight="1" x14ac:dyDescent="0.2">
      <c r="AD8499" s="63">
        <v>36881</v>
      </c>
      <c r="AE8499" s="64">
        <v>36923</v>
      </c>
      <c r="AF8499" s="68" t="s">
        <v>2189</v>
      </c>
      <c r="AG8499" s="66" t="s">
        <v>2195</v>
      </c>
      <c r="AH8499" s="74">
        <v>9.07</v>
      </c>
      <c r="AI8499" s="68" t="s">
        <v>2254</v>
      </c>
      <c r="AJ8499" s="67">
        <v>0</v>
      </c>
      <c r="AK8499" s="69">
        <v>-140000</v>
      </c>
    </row>
    <row r="8500" spans="30:37" ht="10.5" customHeight="1" x14ac:dyDescent="0.2">
      <c r="AD8500" s="63">
        <v>36881</v>
      </c>
      <c r="AE8500" s="64">
        <v>36923</v>
      </c>
      <c r="AF8500" s="68" t="s">
        <v>2189</v>
      </c>
      <c r="AG8500" s="66" t="s">
        <v>2216</v>
      </c>
      <c r="AH8500" s="74">
        <v>9.2050000000000001</v>
      </c>
      <c r="AI8500" s="68" t="s">
        <v>2254</v>
      </c>
      <c r="AJ8500" s="67">
        <v>0</v>
      </c>
      <c r="AK8500" s="69">
        <v>-140000</v>
      </c>
    </row>
    <row r="8501" spans="30:37" ht="10.5" customHeight="1" x14ac:dyDescent="0.2">
      <c r="AD8501" s="63">
        <v>36881</v>
      </c>
      <c r="AE8501" s="64">
        <v>36923</v>
      </c>
      <c r="AF8501" s="68" t="s">
        <v>2189</v>
      </c>
      <c r="AG8501" s="66" t="s">
        <v>2217</v>
      </c>
      <c r="AH8501" s="74">
        <v>9.3000000000000007</v>
      </c>
      <c r="AI8501" s="68" t="s">
        <v>2254</v>
      </c>
      <c r="AJ8501" s="67">
        <v>0</v>
      </c>
      <c r="AK8501" s="69">
        <v>70000</v>
      </c>
    </row>
    <row r="8502" spans="30:37" ht="10.5" customHeight="1" x14ac:dyDescent="0.2">
      <c r="AD8502" s="63">
        <v>36881</v>
      </c>
      <c r="AE8502" s="64">
        <v>36923</v>
      </c>
      <c r="AF8502" s="68" t="s">
        <v>2189</v>
      </c>
      <c r="AG8502" s="66" t="s">
        <v>2198</v>
      </c>
      <c r="AH8502" s="74">
        <v>9.07</v>
      </c>
      <c r="AI8502" s="68" t="s">
        <v>2254</v>
      </c>
      <c r="AJ8502" s="67">
        <v>0</v>
      </c>
      <c r="AK8502" s="69">
        <v>140000</v>
      </c>
    </row>
    <row r="8503" spans="30:37" ht="10.5" customHeight="1" x14ac:dyDescent="0.2">
      <c r="AD8503" s="63">
        <v>36881</v>
      </c>
      <c r="AE8503" s="64">
        <v>36923</v>
      </c>
      <c r="AF8503" s="68" t="s">
        <v>2189</v>
      </c>
      <c r="AG8503" s="66" t="s">
        <v>2199</v>
      </c>
      <c r="AH8503" s="74">
        <v>9.09</v>
      </c>
      <c r="AI8503" s="68" t="s">
        <v>2254</v>
      </c>
      <c r="AJ8503" s="67">
        <v>0</v>
      </c>
      <c r="AK8503" s="69">
        <v>140000</v>
      </c>
    </row>
    <row r="8504" spans="30:37" ht="10.5" customHeight="1" x14ac:dyDescent="0.2">
      <c r="AD8504" s="63">
        <v>36881</v>
      </c>
      <c r="AE8504" s="64">
        <v>36923</v>
      </c>
      <c r="AF8504" s="68" t="s">
        <v>2189</v>
      </c>
      <c r="AG8504" s="66" t="s">
        <v>2218</v>
      </c>
      <c r="AH8504" s="74">
        <v>9.26</v>
      </c>
      <c r="AI8504" s="68" t="s">
        <v>2254</v>
      </c>
      <c r="AJ8504" s="67">
        <v>0</v>
      </c>
      <c r="AK8504" s="69">
        <v>140000</v>
      </c>
    </row>
    <row r="8505" spans="30:37" ht="10.5" customHeight="1" x14ac:dyDescent="0.2">
      <c r="AD8505" s="63">
        <v>36881</v>
      </c>
      <c r="AE8505" s="64">
        <v>36923</v>
      </c>
      <c r="AF8505" s="68" t="s">
        <v>2189</v>
      </c>
      <c r="AG8505" s="66" t="s">
        <v>2219</v>
      </c>
      <c r="AH8505" s="74">
        <v>9.24</v>
      </c>
      <c r="AI8505" s="68" t="s">
        <v>2254</v>
      </c>
      <c r="AJ8505" s="67">
        <v>0</v>
      </c>
      <c r="AK8505" s="69">
        <v>280000</v>
      </c>
    </row>
    <row r="8506" spans="30:37" ht="10.5" customHeight="1" x14ac:dyDescent="0.2">
      <c r="AD8506" s="63">
        <v>36881</v>
      </c>
      <c r="AE8506" s="64">
        <v>36923</v>
      </c>
      <c r="AF8506" s="68" t="s">
        <v>2189</v>
      </c>
      <c r="AG8506" s="66" t="s">
        <v>2220</v>
      </c>
      <c r="AH8506" s="74">
        <v>9.26</v>
      </c>
      <c r="AI8506" s="68" t="s">
        <v>2254</v>
      </c>
      <c r="AJ8506" s="67">
        <v>0</v>
      </c>
      <c r="AK8506" s="69">
        <v>280000</v>
      </c>
    </row>
    <row r="8507" spans="30:37" ht="10.5" customHeight="1" x14ac:dyDescent="0.2">
      <c r="AD8507" s="63">
        <v>36881</v>
      </c>
      <c r="AE8507" s="64">
        <v>36923</v>
      </c>
      <c r="AF8507" s="68" t="s">
        <v>2189</v>
      </c>
      <c r="AG8507" s="66" t="s">
        <v>2221</v>
      </c>
      <c r="AH8507" s="74">
        <v>9.3000000000000007</v>
      </c>
      <c r="AI8507" s="68" t="s">
        <v>2254</v>
      </c>
      <c r="AJ8507" s="67">
        <v>0</v>
      </c>
      <c r="AK8507" s="69">
        <v>280000</v>
      </c>
    </row>
    <row r="8508" spans="30:37" ht="10.5" customHeight="1" x14ac:dyDescent="0.2">
      <c r="AD8508" s="63">
        <v>36881</v>
      </c>
      <c r="AE8508" s="64">
        <v>36923</v>
      </c>
      <c r="AF8508" s="68" t="s">
        <v>2189</v>
      </c>
      <c r="AG8508" s="66" t="s">
        <v>2222</v>
      </c>
      <c r="AH8508" s="74">
        <v>9.32</v>
      </c>
      <c r="AI8508" s="68" t="s">
        <v>2254</v>
      </c>
      <c r="AJ8508" s="67">
        <v>0</v>
      </c>
      <c r="AK8508" s="69">
        <v>280000</v>
      </c>
    </row>
    <row r="8509" spans="30:37" ht="10.5" customHeight="1" x14ac:dyDescent="0.2">
      <c r="AD8509" s="63">
        <v>36881</v>
      </c>
      <c r="AE8509" s="64">
        <v>36923</v>
      </c>
      <c r="AF8509" s="68" t="s">
        <v>2189</v>
      </c>
      <c r="AG8509" s="66" t="s">
        <v>2223</v>
      </c>
      <c r="AH8509" s="74">
        <v>9.3249999999999993</v>
      </c>
      <c r="AI8509" s="68" t="s">
        <v>2254</v>
      </c>
      <c r="AJ8509" s="67">
        <v>0</v>
      </c>
      <c r="AK8509" s="69">
        <v>280000</v>
      </c>
    </row>
    <row r="8510" spans="30:37" ht="10.5" customHeight="1" x14ac:dyDescent="0.2">
      <c r="AD8510" s="63">
        <v>36881</v>
      </c>
      <c r="AE8510" s="64">
        <v>36923</v>
      </c>
      <c r="AF8510" s="68" t="s">
        <v>2189</v>
      </c>
      <c r="AG8510" s="66" t="s">
        <v>2224</v>
      </c>
      <c r="AH8510" s="74">
        <v>9.35</v>
      </c>
      <c r="AI8510" s="68" t="s">
        <v>2254</v>
      </c>
      <c r="AJ8510" s="67">
        <v>0</v>
      </c>
      <c r="AK8510" s="69">
        <v>280000</v>
      </c>
    </row>
    <row r="8511" spans="30:37" ht="10.5" customHeight="1" x14ac:dyDescent="0.2">
      <c r="AD8511" s="63">
        <v>36881</v>
      </c>
      <c r="AE8511" s="64">
        <v>36923</v>
      </c>
      <c r="AF8511" s="68" t="s">
        <v>2189</v>
      </c>
      <c r="AG8511" s="66" t="s">
        <v>2225</v>
      </c>
      <c r="AH8511" s="74">
        <v>9.3650000000000002</v>
      </c>
      <c r="AI8511" s="68" t="s">
        <v>2254</v>
      </c>
      <c r="AJ8511" s="67">
        <v>0</v>
      </c>
      <c r="AK8511" s="69">
        <v>280000</v>
      </c>
    </row>
    <row r="8512" spans="30:37" ht="10.5" customHeight="1" x14ac:dyDescent="0.2">
      <c r="AD8512" s="63">
        <v>36887</v>
      </c>
      <c r="AE8512" s="64">
        <v>36923</v>
      </c>
      <c r="AF8512" s="68" t="s">
        <v>2455</v>
      </c>
      <c r="AG8512" s="66" t="s">
        <v>2456</v>
      </c>
      <c r="AH8512" s="74">
        <v>8.9600000000000009</v>
      </c>
      <c r="AI8512" s="68" t="s">
        <v>2254</v>
      </c>
      <c r="AJ8512" s="67">
        <v>0</v>
      </c>
      <c r="AK8512" s="69">
        <v>140000</v>
      </c>
    </row>
    <row r="8513" spans="30:37" ht="10.5" customHeight="1" x14ac:dyDescent="0.2">
      <c r="AD8513" s="63">
        <v>36887</v>
      </c>
      <c r="AE8513" s="64">
        <v>36923</v>
      </c>
      <c r="AF8513" s="68" t="s">
        <v>2455</v>
      </c>
      <c r="AG8513" s="66" t="s">
        <v>2459</v>
      </c>
      <c r="AH8513" s="74">
        <v>8.99</v>
      </c>
      <c r="AI8513" s="68" t="s">
        <v>2254</v>
      </c>
      <c r="AJ8513" s="67">
        <v>0</v>
      </c>
      <c r="AK8513" s="69">
        <v>140000</v>
      </c>
    </row>
    <row r="8514" spans="30:37" ht="10.5" customHeight="1" x14ac:dyDescent="0.2">
      <c r="AD8514" s="63">
        <v>36887</v>
      </c>
      <c r="AE8514" s="64">
        <v>36923</v>
      </c>
      <c r="AF8514" s="68" t="s">
        <v>2455</v>
      </c>
      <c r="AG8514" s="66" t="s">
        <v>2460</v>
      </c>
      <c r="AH8514" s="74">
        <v>9.01</v>
      </c>
      <c r="AI8514" s="68" t="s">
        <v>2254</v>
      </c>
      <c r="AJ8514" s="67">
        <v>0</v>
      </c>
      <c r="AK8514" s="69">
        <v>140000</v>
      </c>
    </row>
    <row r="8515" spans="30:37" ht="10.5" customHeight="1" x14ac:dyDescent="0.2">
      <c r="AD8515" s="63">
        <v>36887</v>
      </c>
      <c r="AE8515" s="64">
        <v>36923</v>
      </c>
      <c r="AF8515" s="68" t="s">
        <v>2455</v>
      </c>
      <c r="AG8515" s="66" t="s">
        <v>2461</v>
      </c>
      <c r="AH8515" s="74">
        <v>9.0299999999999994</v>
      </c>
      <c r="AI8515" s="68" t="s">
        <v>2254</v>
      </c>
      <c r="AJ8515" s="67">
        <v>0</v>
      </c>
      <c r="AK8515" s="69">
        <v>140000</v>
      </c>
    </row>
    <row r="8516" spans="30:37" ht="10.5" customHeight="1" x14ac:dyDescent="0.2">
      <c r="AD8516" s="63">
        <v>36887</v>
      </c>
      <c r="AE8516" s="64">
        <v>36923</v>
      </c>
      <c r="AF8516" s="68" t="s">
        <v>2455</v>
      </c>
      <c r="AG8516" s="66" t="s">
        <v>2463</v>
      </c>
      <c r="AH8516" s="74">
        <v>9.0500000000000007</v>
      </c>
      <c r="AI8516" s="68" t="s">
        <v>2254</v>
      </c>
      <c r="AJ8516" s="67">
        <v>0</v>
      </c>
      <c r="AK8516" s="69">
        <v>140000</v>
      </c>
    </row>
    <row r="8517" spans="30:37" ht="10.5" customHeight="1" x14ac:dyDescent="0.2">
      <c r="AD8517" s="63">
        <v>36887</v>
      </c>
      <c r="AE8517" s="64">
        <v>36923</v>
      </c>
      <c r="AF8517" s="68" t="s">
        <v>2455</v>
      </c>
      <c r="AG8517" s="66" t="s">
        <v>2464</v>
      </c>
      <c r="AH8517" s="74">
        <v>9.0399999999999991</v>
      </c>
      <c r="AI8517" s="68" t="s">
        <v>2254</v>
      </c>
      <c r="AJ8517" s="67">
        <v>0</v>
      </c>
      <c r="AK8517" s="69">
        <v>140000</v>
      </c>
    </row>
    <row r="8518" spans="30:37" ht="10.5" customHeight="1" x14ac:dyDescent="0.2">
      <c r="AD8518" s="63">
        <v>36887</v>
      </c>
      <c r="AE8518" s="64">
        <v>36923</v>
      </c>
      <c r="AF8518" s="68" t="s">
        <v>2455</v>
      </c>
      <c r="AG8518" s="66" t="s">
        <v>2467</v>
      </c>
      <c r="AH8518" s="74">
        <v>9.02</v>
      </c>
      <c r="AI8518" s="68" t="s">
        <v>2254</v>
      </c>
      <c r="AJ8518" s="67">
        <v>0</v>
      </c>
      <c r="AK8518" s="69">
        <v>140000</v>
      </c>
    </row>
    <row r="8519" spans="30:37" ht="10.5" customHeight="1" x14ac:dyDescent="0.2">
      <c r="AD8519" s="63">
        <v>36887</v>
      </c>
      <c r="AE8519" s="64">
        <v>36923</v>
      </c>
      <c r="AF8519" s="68" t="s">
        <v>2455</v>
      </c>
      <c r="AG8519" s="66" t="s">
        <v>2469</v>
      </c>
      <c r="AH8519" s="74">
        <v>9.02</v>
      </c>
      <c r="AI8519" s="68" t="s">
        <v>2254</v>
      </c>
      <c r="AJ8519" s="67">
        <v>0</v>
      </c>
      <c r="AK8519" s="69">
        <v>140000</v>
      </c>
    </row>
    <row r="8520" spans="30:37" ht="10.5" customHeight="1" x14ac:dyDescent="0.2">
      <c r="AD8520" s="63">
        <v>36887</v>
      </c>
      <c r="AE8520" s="64">
        <v>36923</v>
      </c>
      <c r="AF8520" s="68" t="s">
        <v>2455</v>
      </c>
      <c r="AG8520" s="66" t="s">
        <v>2510</v>
      </c>
      <c r="AH8520" s="74">
        <v>9.16</v>
      </c>
      <c r="AI8520" s="68" t="s">
        <v>2254</v>
      </c>
      <c r="AJ8520" s="67">
        <v>0</v>
      </c>
      <c r="AK8520" s="69">
        <v>-280000</v>
      </c>
    </row>
    <row r="8521" spans="30:37" ht="10.5" customHeight="1" x14ac:dyDescent="0.2">
      <c r="AD8521" s="63">
        <v>36887</v>
      </c>
      <c r="AE8521" s="64">
        <v>36923</v>
      </c>
      <c r="AF8521" s="68" t="s">
        <v>2455</v>
      </c>
      <c r="AG8521" s="66" t="s">
        <v>2511</v>
      </c>
      <c r="AH8521" s="74">
        <v>9.14</v>
      </c>
      <c r="AI8521" s="68" t="s">
        <v>2254</v>
      </c>
      <c r="AJ8521" s="67">
        <v>0</v>
      </c>
      <c r="AK8521" s="69">
        <v>-280000</v>
      </c>
    </row>
    <row r="8522" spans="30:37" ht="10.5" customHeight="1" x14ac:dyDescent="0.2">
      <c r="AD8522" s="63">
        <v>36887</v>
      </c>
      <c r="AE8522" s="64">
        <v>36923</v>
      </c>
      <c r="AF8522" s="68" t="s">
        <v>2455</v>
      </c>
      <c r="AG8522" s="66" t="s">
        <v>2512</v>
      </c>
      <c r="AH8522" s="74">
        <v>9.1199999999999992</v>
      </c>
      <c r="AI8522" s="68" t="s">
        <v>2254</v>
      </c>
      <c r="AJ8522" s="67">
        <v>0</v>
      </c>
      <c r="AK8522" s="69">
        <v>-280000</v>
      </c>
    </row>
    <row r="8523" spans="30:37" ht="10.5" customHeight="1" x14ac:dyDescent="0.2">
      <c r="AD8523" s="63">
        <v>36887</v>
      </c>
      <c r="AE8523" s="64">
        <v>36923</v>
      </c>
      <c r="AF8523" s="68" t="s">
        <v>2455</v>
      </c>
      <c r="AG8523" s="66" t="s">
        <v>2513</v>
      </c>
      <c r="AH8523" s="74">
        <v>9.1199999999999992</v>
      </c>
      <c r="AI8523" s="68" t="s">
        <v>2254</v>
      </c>
      <c r="AJ8523" s="67">
        <v>0</v>
      </c>
      <c r="AK8523" s="69">
        <v>-280000</v>
      </c>
    </row>
    <row r="8524" spans="30:37" ht="10.5" customHeight="1" x14ac:dyDescent="0.2">
      <c r="AD8524" s="63">
        <v>36887</v>
      </c>
      <c r="AE8524" s="64">
        <v>36923</v>
      </c>
      <c r="AF8524" s="68" t="s">
        <v>2455</v>
      </c>
      <c r="AG8524" s="66" t="s">
        <v>2471</v>
      </c>
      <c r="AH8524" s="74">
        <v>8.8800000000000008</v>
      </c>
      <c r="AI8524" s="68" t="s">
        <v>2254</v>
      </c>
      <c r="AJ8524" s="67">
        <v>0</v>
      </c>
      <c r="AK8524" s="69">
        <v>-140000</v>
      </c>
    </row>
    <row r="8525" spans="30:37" ht="10.5" customHeight="1" x14ac:dyDescent="0.2">
      <c r="AD8525" s="63">
        <v>36887</v>
      </c>
      <c r="AE8525" s="64">
        <v>36923</v>
      </c>
      <c r="AF8525" s="68" t="s">
        <v>2455</v>
      </c>
      <c r="AG8525" s="66" t="s">
        <v>2514</v>
      </c>
      <c r="AH8525" s="74">
        <v>9.06</v>
      </c>
      <c r="AI8525" s="68" t="s">
        <v>2254</v>
      </c>
      <c r="AJ8525" s="67">
        <v>0</v>
      </c>
      <c r="AK8525" s="69">
        <v>-280000</v>
      </c>
    </row>
    <row r="8526" spans="30:37" ht="10.5" customHeight="1" x14ac:dyDescent="0.2">
      <c r="AD8526" s="63">
        <v>36887</v>
      </c>
      <c r="AE8526" s="64">
        <v>36923</v>
      </c>
      <c r="AF8526" s="68" t="s">
        <v>2455</v>
      </c>
      <c r="AG8526" s="66" t="s">
        <v>2472</v>
      </c>
      <c r="AH8526" s="74">
        <v>8.8699999999999992</v>
      </c>
      <c r="AI8526" s="68" t="s">
        <v>2254</v>
      </c>
      <c r="AJ8526" s="67">
        <v>0</v>
      </c>
      <c r="AK8526" s="69">
        <v>-140000</v>
      </c>
    </row>
    <row r="8527" spans="30:37" ht="10.5" customHeight="1" x14ac:dyDescent="0.2">
      <c r="AD8527" s="63">
        <v>36887</v>
      </c>
      <c r="AE8527" s="64">
        <v>36923</v>
      </c>
      <c r="AF8527" s="68" t="s">
        <v>2455</v>
      </c>
      <c r="AG8527" s="66" t="s">
        <v>2473</v>
      </c>
      <c r="AH8527" s="74">
        <v>8.86</v>
      </c>
      <c r="AI8527" s="68" t="s">
        <v>2254</v>
      </c>
      <c r="AJ8527" s="67">
        <v>0</v>
      </c>
      <c r="AK8527" s="69">
        <v>-140000</v>
      </c>
    </row>
    <row r="8528" spans="30:37" ht="10.5" customHeight="1" x14ac:dyDescent="0.2">
      <c r="AD8528" s="63">
        <v>36887</v>
      </c>
      <c r="AE8528" s="64">
        <v>36923</v>
      </c>
      <c r="AF8528" s="68" t="s">
        <v>2455</v>
      </c>
      <c r="AG8528" s="66" t="s">
        <v>2515</v>
      </c>
      <c r="AH8528" s="74">
        <v>8.94</v>
      </c>
      <c r="AI8528" s="68" t="s">
        <v>2254</v>
      </c>
      <c r="AJ8528" s="67">
        <v>0</v>
      </c>
      <c r="AK8528" s="69">
        <v>-280000</v>
      </c>
    </row>
    <row r="8529" spans="30:37" ht="10.5" customHeight="1" x14ac:dyDescent="0.2">
      <c r="AD8529" s="63">
        <v>36887</v>
      </c>
      <c r="AE8529" s="64">
        <v>36923</v>
      </c>
      <c r="AF8529" s="68" t="s">
        <v>2455</v>
      </c>
      <c r="AG8529" s="66" t="s">
        <v>2516</v>
      </c>
      <c r="AH8529" s="74">
        <v>8.9</v>
      </c>
      <c r="AI8529" s="68" t="s">
        <v>2254</v>
      </c>
      <c r="AJ8529" s="67">
        <v>0</v>
      </c>
      <c r="AK8529" s="69">
        <v>-280000</v>
      </c>
    </row>
    <row r="8530" spans="30:37" ht="10.5" customHeight="1" x14ac:dyDescent="0.2">
      <c r="AD8530" s="63">
        <v>36887</v>
      </c>
      <c r="AE8530" s="64">
        <v>36923</v>
      </c>
      <c r="AF8530" s="68" t="s">
        <v>2455</v>
      </c>
      <c r="AG8530" s="66" t="s">
        <v>2517</v>
      </c>
      <c r="AH8530" s="74">
        <v>8.86</v>
      </c>
      <c r="AI8530" s="68" t="s">
        <v>2254</v>
      </c>
      <c r="AJ8530" s="67">
        <v>0</v>
      </c>
      <c r="AK8530" s="69">
        <v>-280000</v>
      </c>
    </row>
    <row r="8531" spans="30:37" ht="10.5" customHeight="1" x14ac:dyDescent="0.2">
      <c r="AD8531" s="63">
        <v>36887</v>
      </c>
      <c r="AE8531" s="64">
        <v>36923</v>
      </c>
      <c r="AF8531" s="68" t="s">
        <v>2455</v>
      </c>
      <c r="AG8531" s="66" t="s">
        <v>2518</v>
      </c>
      <c r="AH8531" s="74">
        <v>8.9749999999999996</v>
      </c>
      <c r="AI8531" s="68" t="s">
        <v>2254</v>
      </c>
      <c r="AJ8531" s="67">
        <v>0</v>
      </c>
      <c r="AK8531" s="69">
        <v>-280000</v>
      </c>
    </row>
    <row r="8532" spans="30:37" ht="10.5" customHeight="1" x14ac:dyDescent="0.2">
      <c r="AD8532" s="63">
        <v>36887</v>
      </c>
      <c r="AE8532" s="64">
        <v>36923</v>
      </c>
      <c r="AF8532" s="68" t="s">
        <v>2455</v>
      </c>
      <c r="AG8532" s="66" t="s">
        <v>2519</v>
      </c>
      <c r="AH8532" s="74">
        <v>8.9499999999999993</v>
      </c>
      <c r="AI8532" s="68" t="s">
        <v>2254</v>
      </c>
      <c r="AJ8532" s="67">
        <v>0</v>
      </c>
      <c r="AK8532" s="69">
        <v>-280000</v>
      </c>
    </row>
    <row r="8533" spans="30:37" ht="10.5" customHeight="1" x14ac:dyDescent="0.2">
      <c r="AD8533" s="63">
        <v>36887</v>
      </c>
      <c r="AE8533" s="64">
        <v>36923</v>
      </c>
      <c r="AF8533" s="68" t="s">
        <v>2455</v>
      </c>
      <c r="AG8533" s="66" t="s">
        <v>2475</v>
      </c>
      <c r="AH8533" s="74">
        <v>8.7799999999999994</v>
      </c>
      <c r="AI8533" s="68" t="s">
        <v>2254</v>
      </c>
      <c r="AJ8533" s="67">
        <v>0</v>
      </c>
      <c r="AK8533" s="69">
        <v>-140000</v>
      </c>
    </row>
    <row r="8534" spans="30:37" ht="10.5" customHeight="1" x14ac:dyDescent="0.2">
      <c r="AD8534" s="63">
        <v>36887</v>
      </c>
      <c r="AE8534" s="64">
        <v>36923</v>
      </c>
      <c r="AF8534" s="68" t="s">
        <v>2455</v>
      </c>
      <c r="AG8534" s="66" t="s">
        <v>2520</v>
      </c>
      <c r="AH8534" s="74">
        <v>8.9499999999999993</v>
      </c>
      <c r="AI8534" s="68" t="s">
        <v>2254</v>
      </c>
      <c r="AJ8534" s="67">
        <v>0</v>
      </c>
      <c r="AK8534" s="69">
        <v>-280000</v>
      </c>
    </row>
    <row r="8535" spans="30:37" ht="10.5" customHeight="1" x14ac:dyDescent="0.2">
      <c r="AD8535" s="63">
        <v>36887</v>
      </c>
      <c r="AE8535" s="64">
        <v>36923</v>
      </c>
      <c r="AF8535" s="68" t="s">
        <v>2455</v>
      </c>
      <c r="AG8535" s="66" t="s">
        <v>2521</v>
      </c>
      <c r="AH8535" s="74">
        <v>8.9749999999999996</v>
      </c>
      <c r="AI8535" s="68" t="s">
        <v>2254</v>
      </c>
      <c r="AJ8535" s="67">
        <v>0</v>
      </c>
      <c r="AK8535" s="69">
        <v>-280000</v>
      </c>
    </row>
    <row r="8536" spans="30:37" ht="10.5" customHeight="1" x14ac:dyDescent="0.2">
      <c r="AD8536" s="63">
        <v>36887</v>
      </c>
      <c r="AE8536" s="64">
        <v>36923</v>
      </c>
      <c r="AF8536" s="68" t="s">
        <v>2455</v>
      </c>
      <c r="AG8536" s="66" t="s">
        <v>2522</v>
      </c>
      <c r="AH8536" s="74">
        <v>8.9250000000000007</v>
      </c>
      <c r="AI8536" s="68" t="s">
        <v>2254</v>
      </c>
      <c r="AJ8536" s="67">
        <v>0</v>
      </c>
      <c r="AK8536" s="69">
        <v>-280000</v>
      </c>
    </row>
    <row r="8537" spans="30:37" ht="10.5" customHeight="1" x14ac:dyDescent="0.2">
      <c r="AD8537" s="63">
        <v>36887</v>
      </c>
      <c r="AE8537" s="64">
        <v>36923</v>
      </c>
      <c r="AF8537" s="68" t="s">
        <v>2455</v>
      </c>
      <c r="AG8537" s="66" t="s">
        <v>2523</v>
      </c>
      <c r="AH8537" s="74">
        <v>8.9</v>
      </c>
      <c r="AI8537" s="68" t="s">
        <v>2254</v>
      </c>
      <c r="AJ8537" s="67">
        <v>0</v>
      </c>
      <c r="AK8537" s="69">
        <v>-70000</v>
      </c>
    </row>
    <row r="8538" spans="30:37" ht="10.5" customHeight="1" x14ac:dyDescent="0.2">
      <c r="AD8538" s="63">
        <v>36887</v>
      </c>
      <c r="AE8538" s="64">
        <v>36923</v>
      </c>
      <c r="AF8538" s="68" t="s">
        <v>2455</v>
      </c>
      <c r="AG8538" s="66" t="s">
        <v>2524</v>
      </c>
      <c r="AH8538" s="74">
        <v>9</v>
      </c>
      <c r="AI8538" s="68" t="s">
        <v>2254</v>
      </c>
      <c r="AJ8538" s="67">
        <v>0</v>
      </c>
      <c r="AK8538" s="69">
        <v>2000000</v>
      </c>
    </row>
    <row r="8539" spans="30:37" ht="11.25" x14ac:dyDescent="0.2">
      <c r="AK8539" s="69">
        <f>SUM(AK8040:AK8538)</f>
        <v>-9318354</v>
      </c>
    </row>
    <row r="8541" spans="30:37" ht="11.25" x14ac:dyDescent="0.2">
      <c r="AD8541" s="63">
        <v>35495</v>
      </c>
      <c r="AE8541" s="64">
        <v>36951</v>
      </c>
      <c r="AF8541" s="68" t="s">
        <v>4547</v>
      </c>
      <c r="AG8541" s="66" t="s">
        <v>4548</v>
      </c>
      <c r="AH8541" s="67">
        <v>2.1819000000000002</v>
      </c>
      <c r="AI8541" s="68" t="s">
        <v>2280</v>
      </c>
      <c r="AJ8541" s="67">
        <v>0</v>
      </c>
      <c r="AK8541" s="69">
        <v>100000</v>
      </c>
    </row>
    <row r="8542" spans="30:37" ht="11.25" x14ac:dyDescent="0.2">
      <c r="AD8542" s="63">
        <v>35747</v>
      </c>
      <c r="AE8542" s="64">
        <v>36951</v>
      </c>
      <c r="AF8542" s="68" t="s">
        <v>5332</v>
      </c>
      <c r="AG8542" s="66" t="s">
        <v>5333</v>
      </c>
      <c r="AH8542" s="67">
        <v>2.2160000000000002</v>
      </c>
      <c r="AI8542" s="68" t="s">
        <v>2280</v>
      </c>
      <c r="AJ8542" s="67">
        <v>0</v>
      </c>
      <c r="AK8542" s="69">
        <v>-100000</v>
      </c>
    </row>
    <row r="8543" spans="30:37" ht="11.25" x14ac:dyDescent="0.2">
      <c r="AD8543" s="63">
        <v>36501</v>
      </c>
      <c r="AE8543" s="64">
        <v>36951</v>
      </c>
      <c r="AF8543" s="68" t="s">
        <v>408</v>
      </c>
      <c r="AG8543" s="66"/>
      <c r="AH8543" s="67">
        <v>2.4980000000000002</v>
      </c>
      <c r="AI8543" s="68" t="s">
        <v>2254</v>
      </c>
      <c r="AJ8543" s="67">
        <v>0</v>
      </c>
      <c r="AK8543" s="69">
        <v>18000</v>
      </c>
    </row>
    <row r="8544" spans="30:37" ht="11.25" x14ac:dyDescent="0.2">
      <c r="AD8544" s="63">
        <v>36585</v>
      </c>
      <c r="AE8544" s="64">
        <v>36951</v>
      </c>
      <c r="AF8544" s="68" t="s">
        <v>657</v>
      </c>
      <c r="AG8544" s="66" t="s">
        <v>671</v>
      </c>
      <c r="AH8544" s="67">
        <v>2.7749999999999999</v>
      </c>
      <c r="AI8544" s="68" t="s">
        <v>2254</v>
      </c>
      <c r="AJ8544" s="67">
        <v>0</v>
      </c>
      <c r="AK8544" s="69">
        <v>-4000000</v>
      </c>
    </row>
    <row r="8545" spans="30:37" ht="11.25" x14ac:dyDescent="0.2">
      <c r="AD8545" s="63">
        <v>36614</v>
      </c>
      <c r="AE8545" s="64">
        <v>36951</v>
      </c>
      <c r="AF8545" s="68" t="s">
        <v>776</v>
      </c>
      <c r="AG8545" s="66" t="s">
        <v>772</v>
      </c>
      <c r="AH8545" s="67">
        <v>2.8849999999999998</v>
      </c>
      <c r="AI8545" s="68" t="s">
        <v>2254</v>
      </c>
      <c r="AJ8545" s="67">
        <v>0</v>
      </c>
      <c r="AK8545" s="69">
        <v>-310000</v>
      </c>
    </row>
    <row r="8546" spans="30:37" ht="11.25" x14ac:dyDescent="0.2">
      <c r="AD8546" s="63">
        <v>36619</v>
      </c>
      <c r="AE8546" s="64">
        <v>36951</v>
      </c>
      <c r="AF8546" s="68" t="s">
        <v>782</v>
      </c>
      <c r="AG8546" s="66" t="s">
        <v>784</v>
      </c>
      <c r="AH8546" s="67">
        <v>2.87</v>
      </c>
      <c r="AI8546" s="68" t="s">
        <v>2254</v>
      </c>
      <c r="AJ8546" s="67">
        <v>0</v>
      </c>
      <c r="AK8546" s="69">
        <v>310000</v>
      </c>
    </row>
    <row r="8547" spans="30:37" ht="11.25" x14ac:dyDescent="0.2">
      <c r="AD8547" s="63">
        <v>36649</v>
      </c>
      <c r="AE8547" s="64">
        <v>36951</v>
      </c>
      <c r="AF8547" s="68" t="s">
        <v>886</v>
      </c>
      <c r="AG8547" s="66" t="s">
        <v>894</v>
      </c>
      <c r="AH8547" s="67">
        <v>3.3325</v>
      </c>
      <c r="AI8547" s="68" t="s">
        <v>2254</v>
      </c>
      <c r="AJ8547" s="67">
        <v>0</v>
      </c>
      <c r="AK8547" s="69">
        <v>-155000</v>
      </c>
    </row>
    <row r="8548" spans="30:37" ht="11.25" x14ac:dyDescent="0.2">
      <c r="AD8548" s="63">
        <v>36658</v>
      </c>
      <c r="AE8548" s="64">
        <v>36951</v>
      </c>
      <c r="AF8548" s="68" t="s">
        <v>1061</v>
      </c>
      <c r="AG8548" s="66" t="s">
        <v>1062</v>
      </c>
      <c r="AH8548" s="67">
        <v>3.4849999999999999</v>
      </c>
      <c r="AI8548" s="68" t="s">
        <v>2254</v>
      </c>
      <c r="AJ8548" s="67">
        <v>0</v>
      </c>
      <c r="AK8548" s="69">
        <v>155000</v>
      </c>
    </row>
    <row r="8549" spans="30:37" ht="11.25" x14ac:dyDescent="0.2">
      <c r="AD8549" s="63">
        <v>36658</v>
      </c>
      <c r="AE8549" s="64">
        <v>36951</v>
      </c>
      <c r="AF8549" s="68" t="s">
        <v>1061</v>
      </c>
      <c r="AG8549" s="66" t="s">
        <v>1063</v>
      </c>
      <c r="AH8549" s="67">
        <v>3.25</v>
      </c>
      <c r="AI8549" s="68" t="s">
        <v>2254</v>
      </c>
      <c r="AJ8549" s="67">
        <v>0</v>
      </c>
      <c r="AK8549" s="69">
        <v>1000000</v>
      </c>
    </row>
    <row r="8550" spans="30:37" ht="11.25" x14ac:dyDescent="0.2">
      <c r="AD8550" s="63">
        <v>36663</v>
      </c>
      <c r="AE8550" s="64">
        <v>36951</v>
      </c>
      <c r="AF8550" s="68" t="s">
        <v>1083</v>
      </c>
      <c r="AG8550" s="66" t="s">
        <v>1092</v>
      </c>
      <c r="AH8550" s="67">
        <v>3.6324999999999998</v>
      </c>
      <c r="AI8550" s="68" t="s">
        <v>2254</v>
      </c>
      <c r="AJ8550" s="67">
        <v>0</v>
      </c>
      <c r="AK8550" s="69">
        <v>155000</v>
      </c>
    </row>
    <row r="8551" spans="30:37" ht="11.25" x14ac:dyDescent="0.2">
      <c r="AD8551" s="63">
        <v>36664</v>
      </c>
      <c r="AE8551" s="64">
        <v>36951</v>
      </c>
      <c r="AF8551" s="68" t="s">
        <v>1093</v>
      </c>
      <c r="AG8551" s="66" t="s">
        <v>1097</v>
      </c>
      <c r="AH8551" s="67">
        <v>3.83</v>
      </c>
      <c r="AI8551" s="68" t="s">
        <v>2254</v>
      </c>
      <c r="AJ8551" s="67">
        <v>0</v>
      </c>
      <c r="AK8551" s="69">
        <v>155000</v>
      </c>
    </row>
    <row r="8552" spans="30:37" ht="11.25" x14ac:dyDescent="0.2">
      <c r="AD8552" s="63">
        <v>36664</v>
      </c>
      <c r="AE8552" s="64">
        <v>36951</v>
      </c>
      <c r="AF8552" s="68" t="s">
        <v>1093</v>
      </c>
      <c r="AG8552" s="66" t="s">
        <v>1099</v>
      </c>
      <c r="AH8552" s="67">
        <v>3.8325</v>
      </c>
      <c r="AI8552" s="68" t="s">
        <v>2254</v>
      </c>
      <c r="AJ8552" s="67">
        <v>0</v>
      </c>
      <c r="AK8552" s="69">
        <v>155000</v>
      </c>
    </row>
    <row r="8553" spans="30:37" ht="11.25" x14ac:dyDescent="0.2">
      <c r="AD8553" s="63">
        <v>36664</v>
      </c>
      <c r="AE8553" s="64">
        <v>36951</v>
      </c>
      <c r="AF8553" s="68" t="s">
        <v>1093</v>
      </c>
      <c r="AG8553" s="66" t="s">
        <v>1100</v>
      </c>
      <c r="AH8553" s="67">
        <v>3.8</v>
      </c>
      <c r="AI8553" s="68" t="s">
        <v>2254</v>
      </c>
      <c r="AJ8553" s="67">
        <v>0</v>
      </c>
      <c r="AK8553" s="69">
        <v>155000</v>
      </c>
    </row>
    <row r="8554" spans="30:37" ht="11.25" x14ac:dyDescent="0.2">
      <c r="AD8554" s="63">
        <v>36664</v>
      </c>
      <c r="AE8554" s="64">
        <v>36951</v>
      </c>
      <c r="AF8554" s="68" t="s">
        <v>1093</v>
      </c>
      <c r="AG8554" s="66" t="s">
        <v>1101</v>
      </c>
      <c r="AH8554" s="67">
        <v>3.8</v>
      </c>
      <c r="AI8554" s="68" t="s">
        <v>2254</v>
      </c>
      <c r="AJ8554" s="67">
        <v>0</v>
      </c>
      <c r="AK8554" s="69">
        <v>155000</v>
      </c>
    </row>
    <row r="8555" spans="30:37" ht="11.25" x14ac:dyDescent="0.2">
      <c r="AD8555" s="63">
        <v>36665</v>
      </c>
      <c r="AE8555" s="64">
        <v>36951</v>
      </c>
      <c r="AF8555" s="68" t="s">
        <v>1102</v>
      </c>
      <c r="AG8555" s="66" t="s">
        <v>1103</v>
      </c>
      <c r="AH8555" s="67">
        <v>3.8574999999999999</v>
      </c>
      <c r="AI8555" s="68" t="s">
        <v>2254</v>
      </c>
      <c r="AJ8555" s="67">
        <v>0</v>
      </c>
      <c r="AK8555" s="69">
        <v>155000</v>
      </c>
    </row>
    <row r="8556" spans="30:37" ht="11.25" x14ac:dyDescent="0.2">
      <c r="AD8556" s="63">
        <v>36665</v>
      </c>
      <c r="AE8556" s="64">
        <v>36951</v>
      </c>
      <c r="AF8556" s="68" t="s">
        <v>1102</v>
      </c>
      <c r="AG8556" s="66" t="s">
        <v>1104</v>
      </c>
      <c r="AH8556" s="67">
        <v>3.8574999999999999</v>
      </c>
      <c r="AI8556" s="68" t="s">
        <v>2254</v>
      </c>
      <c r="AJ8556" s="67">
        <v>0</v>
      </c>
      <c r="AK8556" s="69">
        <v>155000</v>
      </c>
    </row>
    <row r="8557" spans="30:37" ht="11.25" x14ac:dyDescent="0.2">
      <c r="AD8557" s="63">
        <v>36665</v>
      </c>
      <c r="AE8557" s="64">
        <v>36951</v>
      </c>
      <c r="AF8557" s="68" t="s">
        <v>1102</v>
      </c>
      <c r="AG8557" s="66" t="s">
        <v>1105</v>
      </c>
      <c r="AH8557" s="67">
        <v>3.8475000000000001</v>
      </c>
      <c r="AI8557" s="68" t="s">
        <v>2254</v>
      </c>
      <c r="AJ8557" s="67">
        <v>0</v>
      </c>
      <c r="AK8557" s="69">
        <v>155000</v>
      </c>
    </row>
    <row r="8558" spans="30:37" ht="11.25" x14ac:dyDescent="0.2">
      <c r="AD8558" s="63">
        <v>36665</v>
      </c>
      <c r="AE8558" s="64">
        <v>36951</v>
      </c>
      <c r="AF8558" s="68" t="s">
        <v>1102</v>
      </c>
      <c r="AG8558" s="66" t="s">
        <v>1106</v>
      </c>
      <c r="AH8558" s="67">
        <v>3.8475000000000001</v>
      </c>
      <c r="AI8558" s="68" t="s">
        <v>2254</v>
      </c>
      <c r="AJ8558" s="67">
        <v>0</v>
      </c>
      <c r="AK8558" s="69">
        <v>155000</v>
      </c>
    </row>
    <row r="8559" spans="30:37" ht="11.25" x14ac:dyDescent="0.2">
      <c r="AD8559" s="63">
        <v>36668</v>
      </c>
      <c r="AE8559" s="64">
        <v>36951</v>
      </c>
      <c r="AF8559" s="68" t="s">
        <v>1107</v>
      </c>
      <c r="AG8559" s="66" t="s">
        <v>1109</v>
      </c>
      <c r="AH8559" s="67">
        <v>3.8475000000000001</v>
      </c>
      <c r="AI8559" s="68" t="s">
        <v>2254</v>
      </c>
      <c r="AJ8559" s="67">
        <v>0</v>
      </c>
      <c r="AK8559" s="69">
        <v>155000</v>
      </c>
    </row>
    <row r="8560" spans="30:37" ht="11.25" x14ac:dyDescent="0.2">
      <c r="AD8560" s="63">
        <v>36668</v>
      </c>
      <c r="AE8560" s="64">
        <v>36951</v>
      </c>
      <c r="AF8560" s="68" t="s">
        <v>1107</v>
      </c>
      <c r="AG8560" s="66" t="s">
        <v>1110</v>
      </c>
      <c r="AH8560" s="67">
        <v>3.8475000000000001</v>
      </c>
      <c r="AI8560" s="68" t="s">
        <v>2254</v>
      </c>
      <c r="AJ8560" s="67">
        <v>0</v>
      </c>
      <c r="AK8560" s="69">
        <v>155000</v>
      </c>
    </row>
    <row r="8561" spans="30:37" ht="11.25" x14ac:dyDescent="0.2">
      <c r="AD8561" s="63">
        <v>36668</v>
      </c>
      <c r="AE8561" s="64">
        <v>36951</v>
      </c>
      <c r="AF8561" s="68" t="s">
        <v>1107</v>
      </c>
      <c r="AG8561" s="66" t="s">
        <v>1111</v>
      </c>
      <c r="AH8561" s="67">
        <v>3.8475000000000001</v>
      </c>
      <c r="AI8561" s="68" t="s">
        <v>2254</v>
      </c>
      <c r="AJ8561" s="67">
        <v>0</v>
      </c>
      <c r="AK8561" s="69">
        <v>155000</v>
      </c>
    </row>
    <row r="8562" spans="30:37" ht="11.25" x14ac:dyDescent="0.2">
      <c r="AD8562" s="63">
        <v>36668</v>
      </c>
      <c r="AE8562" s="64">
        <v>36951</v>
      </c>
      <c r="AF8562" s="68" t="s">
        <v>1107</v>
      </c>
      <c r="AG8562" s="66" t="s">
        <v>1112</v>
      </c>
      <c r="AH8562" s="67">
        <v>3.8475000000000001</v>
      </c>
      <c r="AI8562" s="68" t="s">
        <v>2254</v>
      </c>
      <c r="AJ8562" s="67">
        <v>0</v>
      </c>
      <c r="AK8562" s="69">
        <v>155000</v>
      </c>
    </row>
    <row r="8563" spans="30:37" ht="11.25" x14ac:dyDescent="0.2">
      <c r="AD8563" s="63">
        <v>36669</v>
      </c>
      <c r="AE8563" s="64">
        <v>36951</v>
      </c>
      <c r="AF8563" s="68" t="s">
        <v>1115</v>
      </c>
      <c r="AG8563" s="66" t="s">
        <v>1331</v>
      </c>
      <c r="AH8563" s="67">
        <v>3.8875000000000002</v>
      </c>
      <c r="AI8563" s="68" t="s">
        <v>2254</v>
      </c>
      <c r="AJ8563" s="67">
        <v>0</v>
      </c>
      <c r="AK8563" s="69">
        <v>-155000</v>
      </c>
    </row>
    <row r="8564" spans="30:37" ht="11.25" x14ac:dyDescent="0.2">
      <c r="AD8564" s="63">
        <v>36671</v>
      </c>
      <c r="AE8564" s="64">
        <v>36951</v>
      </c>
      <c r="AF8564" s="68" t="s">
        <v>1338</v>
      </c>
      <c r="AG8564" s="66" t="s">
        <v>1378</v>
      </c>
      <c r="AH8564" s="67">
        <v>4.05</v>
      </c>
      <c r="AI8564" s="68" t="s">
        <v>2254</v>
      </c>
      <c r="AJ8564" s="67">
        <v>0</v>
      </c>
      <c r="AK8564" s="69">
        <v>-1850000</v>
      </c>
    </row>
    <row r="8565" spans="30:37" ht="11.25" x14ac:dyDescent="0.2">
      <c r="AD8565" s="63">
        <v>36676</v>
      </c>
      <c r="AE8565" s="64">
        <v>36951</v>
      </c>
      <c r="AF8565" s="68" t="s">
        <v>1342</v>
      </c>
      <c r="AG8565" s="66" t="s">
        <v>1343</v>
      </c>
      <c r="AH8565" s="67">
        <v>4.101</v>
      </c>
      <c r="AI8565" s="68" t="s">
        <v>2254</v>
      </c>
      <c r="AJ8565" s="67">
        <v>0</v>
      </c>
      <c r="AK8565" s="69">
        <v>50770</v>
      </c>
    </row>
    <row r="8566" spans="30:37" ht="11.25" x14ac:dyDescent="0.2">
      <c r="AD8566" s="63">
        <v>36696</v>
      </c>
      <c r="AE8566" s="64">
        <v>36951</v>
      </c>
      <c r="AF8566" s="68" t="s">
        <v>1835</v>
      </c>
      <c r="AG8566" s="66" t="s">
        <v>1843</v>
      </c>
      <c r="AH8566" s="67">
        <v>4.2300000000000004</v>
      </c>
      <c r="AI8566" s="68" t="s">
        <v>2254</v>
      </c>
      <c r="AJ8566" s="67">
        <v>0</v>
      </c>
      <c r="AK8566" s="69">
        <v>155000</v>
      </c>
    </row>
    <row r="8567" spans="30:37" ht="11.25" x14ac:dyDescent="0.2">
      <c r="AD8567" s="63">
        <v>36696</v>
      </c>
      <c r="AE8567" s="64">
        <v>36951</v>
      </c>
      <c r="AF8567" s="68" t="s">
        <v>1835</v>
      </c>
      <c r="AG8567" s="66" t="s">
        <v>1844</v>
      </c>
      <c r="AH8567" s="67">
        <v>4.2300000000000004</v>
      </c>
      <c r="AI8567" s="68" t="s">
        <v>2254</v>
      </c>
      <c r="AJ8567" s="67">
        <v>0</v>
      </c>
      <c r="AK8567" s="69">
        <v>155000</v>
      </c>
    </row>
    <row r="8568" spans="30:37" ht="11.25" x14ac:dyDescent="0.2">
      <c r="AD8568" s="63">
        <v>36696</v>
      </c>
      <c r="AE8568" s="64">
        <v>36951</v>
      </c>
      <c r="AF8568" s="68" t="s">
        <v>1835</v>
      </c>
      <c r="AG8568" s="66" t="s">
        <v>1845</v>
      </c>
      <c r="AH8568" s="67">
        <v>4.25</v>
      </c>
      <c r="AI8568" s="68" t="s">
        <v>2254</v>
      </c>
      <c r="AJ8568" s="67">
        <v>0</v>
      </c>
      <c r="AK8568" s="69">
        <v>155000</v>
      </c>
    </row>
    <row r="8569" spans="30:37" ht="11.25" x14ac:dyDescent="0.2">
      <c r="AD8569" s="63">
        <v>36696</v>
      </c>
      <c r="AE8569" s="64">
        <v>36951</v>
      </c>
      <c r="AF8569" s="68" t="s">
        <v>1835</v>
      </c>
      <c r="AG8569" s="66" t="s">
        <v>1846</v>
      </c>
      <c r="AH8569" s="67">
        <v>4.26</v>
      </c>
      <c r="AI8569" s="68" t="s">
        <v>2254</v>
      </c>
      <c r="AJ8569" s="67">
        <v>0</v>
      </c>
      <c r="AK8569" s="69">
        <v>-155000</v>
      </c>
    </row>
    <row r="8570" spans="30:37" ht="11.25" x14ac:dyDescent="0.2">
      <c r="AD8570" s="63">
        <v>36696</v>
      </c>
      <c r="AE8570" s="64">
        <v>36951</v>
      </c>
      <c r="AF8570" s="68" t="s">
        <v>1835</v>
      </c>
      <c r="AG8570" s="66" t="s">
        <v>1847</v>
      </c>
      <c r="AH8570" s="67">
        <v>4.125</v>
      </c>
      <c r="AI8570" s="68" t="s">
        <v>2254</v>
      </c>
      <c r="AJ8570" s="67">
        <v>0</v>
      </c>
      <c r="AK8570" s="69">
        <v>-155000</v>
      </c>
    </row>
    <row r="8571" spans="30:37" ht="11.25" x14ac:dyDescent="0.2">
      <c r="AD8571" s="63">
        <v>36696</v>
      </c>
      <c r="AE8571" s="64">
        <v>36951</v>
      </c>
      <c r="AF8571" s="68" t="s">
        <v>1835</v>
      </c>
      <c r="AG8571" s="66" t="s">
        <v>1848</v>
      </c>
      <c r="AH8571" s="67">
        <v>4.12</v>
      </c>
      <c r="AI8571" s="68" t="s">
        <v>2254</v>
      </c>
      <c r="AJ8571" s="67">
        <v>0</v>
      </c>
      <c r="AK8571" s="69">
        <v>-155000</v>
      </c>
    </row>
    <row r="8572" spans="30:37" ht="11.25" x14ac:dyDescent="0.2">
      <c r="AD8572" s="63">
        <v>36704</v>
      </c>
      <c r="AE8572" s="64">
        <v>36951</v>
      </c>
      <c r="AF8572" s="68" t="s">
        <v>1887</v>
      </c>
      <c r="AG8572" s="66" t="s">
        <v>1888</v>
      </c>
      <c r="AH8572" s="74">
        <v>4.08</v>
      </c>
      <c r="AI8572" s="68" t="s">
        <v>2254</v>
      </c>
      <c r="AJ8572" s="67">
        <v>0</v>
      </c>
      <c r="AK8572" s="69">
        <v>-211236</v>
      </c>
    </row>
    <row r="8573" spans="30:37" ht="11.25" x14ac:dyDescent="0.2">
      <c r="AD8573" s="63">
        <v>36752</v>
      </c>
      <c r="AE8573" s="64">
        <v>36951</v>
      </c>
      <c r="AF8573" s="68" t="s">
        <v>5142</v>
      </c>
      <c r="AG8573" s="66" t="s">
        <v>5154</v>
      </c>
      <c r="AH8573" s="74">
        <v>4</v>
      </c>
      <c r="AI8573" s="68" t="s">
        <v>2254</v>
      </c>
      <c r="AJ8573" s="67">
        <v>0</v>
      </c>
      <c r="AK8573" s="69">
        <v>1250000</v>
      </c>
    </row>
    <row r="8574" spans="30:37" ht="11.25" x14ac:dyDescent="0.2">
      <c r="AD8574" s="63">
        <v>36756</v>
      </c>
      <c r="AE8574" s="64">
        <v>36951</v>
      </c>
      <c r="AF8574" s="68" t="s">
        <v>2678</v>
      </c>
      <c r="AG8574" s="66" t="s">
        <v>2688</v>
      </c>
      <c r="AH8574" s="74">
        <v>4.4000000000000004</v>
      </c>
      <c r="AI8574" s="68" t="s">
        <v>2254</v>
      </c>
      <c r="AJ8574" s="67">
        <v>0</v>
      </c>
      <c r="AK8574" s="69">
        <v>155000</v>
      </c>
    </row>
    <row r="8575" spans="30:37" ht="11.25" x14ac:dyDescent="0.2">
      <c r="AD8575" s="63">
        <v>36756</v>
      </c>
      <c r="AE8575" s="64">
        <v>36951</v>
      </c>
      <c r="AF8575" s="68" t="s">
        <v>2678</v>
      </c>
      <c r="AG8575" s="66" t="s">
        <v>2689</v>
      </c>
      <c r="AH8575" s="74">
        <v>4.4249999999999998</v>
      </c>
      <c r="AI8575" s="68" t="s">
        <v>2254</v>
      </c>
      <c r="AJ8575" s="67">
        <v>0</v>
      </c>
      <c r="AK8575" s="69">
        <v>155000</v>
      </c>
    </row>
    <row r="8576" spans="30:37" ht="11.25" x14ac:dyDescent="0.2">
      <c r="AD8576" s="63">
        <v>36756</v>
      </c>
      <c r="AE8576" s="64">
        <v>36951</v>
      </c>
      <c r="AF8576" s="68" t="s">
        <v>2678</v>
      </c>
      <c r="AG8576" s="66" t="s">
        <v>2690</v>
      </c>
      <c r="AH8576" s="74">
        <v>4.42</v>
      </c>
      <c r="AI8576" s="68" t="s">
        <v>2254</v>
      </c>
      <c r="AJ8576" s="67">
        <v>0</v>
      </c>
      <c r="AK8576" s="69">
        <v>155000</v>
      </c>
    </row>
    <row r="8577" spans="30:37" ht="11.25" x14ac:dyDescent="0.2">
      <c r="AD8577" s="63">
        <v>36756</v>
      </c>
      <c r="AE8577" s="64">
        <v>36951</v>
      </c>
      <c r="AF8577" s="68" t="s">
        <v>2678</v>
      </c>
      <c r="AG8577" s="66" t="s">
        <v>2691</v>
      </c>
      <c r="AH8577" s="74">
        <v>4.43</v>
      </c>
      <c r="AI8577" s="68" t="s">
        <v>2254</v>
      </c>
      <c r="AJ8577" s="67">
        <v>0</v>
      </c>
      <c r="AK8577" s="69">
        <v>155000</v>
      </c>
    </row>
    <row r="8578" spans="30:37" ht="11.25" x14ac:dyDescent="0.2">
      <c r="AD8578" s="63">
        <v>36756</v>
      </c>
      <c r="AE8578" s="64">
        <v>36951</v>
      </c>
      <c r="AF8578" s="68" t="s">
        <v>2678</v>
      </c>
      <c r="AG8578" s="66" t="s">
        <v>2692</v>
      </c>
      <c r="AH8578" s="74">
        <v>4.375</v>
      </c>
      <c r="AI8578" s="68" t="s">
        <v>2254</v>
      </c>
      <c r="AJ8578" s="67">
        <v>0</v>
      </c>
      <c r="AK8578" s="69">
        <v>155000</v>
      </c>
    </row>
    <row r="8579" spans="30:37" ht="11.25" x14ac:dyDescent="0.2">
      <c r="AD8579" s="63">
        <v>36760</v>
      </c>
      <c r="AE8579" s="64">
        <v>36951</v>
      </c>
      <c r="AF8579" s="68" t="s">
        <v>5579</v>
      </c>
      <c r="AG8579" s="66" t="s">
        <v>5604</v>
      </c>
      <c r="AH8579" s="74">
        <v>4.47</v>
      </c>
      <c r="AI8579" s="68" t="s">
        <v>2254</v>
      </c>
      <c r="AJ8579" s="67">
        <v>0</v>
      </c>
      <c r="AK8579" s="69">
        <v>155000</v>
      </c>
    </row>
    <row r="8580" spans="30:37" ht="11.25" x14ac:dyDescent="0.2">
      <c r="AD8580" s="63">
        <v>36760</v>
      </c>
      <c r="AE8580" s="64">
        <v>36951</v>
      </c>
      <c r="AF8580" s="68" t="s">
        <v>5579</v>
      </c>
      <c r="AG8580" s="66" t="s">
        <v>5605</v>
      </c>
      <c r="AH8580" s="74">
        <v>4.4850000000000003</v>
      </c>
      <c r="AI8580" s="68" t="s">
        <v>2254</v>
      </c>
      <c r="AJ8580" s="67">
        <v>0</v>
      </c>
      <c r="AK8580" s="69">
        <v>155000</v>
      </c>
    </row>
    <row r="8581" spans="30:37" ht="11.25" x14ac:dyDescent="0.2">
      <c r="AD8581" s="63">
        <v>36768</v>
      </c>
      <c r="AE8581" s="64">
        <v>36951</v>
      </c>
      <c r="AF8581" s="68" t="s">
        <v>2150</v>
      </c>
      <c r="AG8581" s="66" t="s">
        <v>2169</v>
      </c>
      <c r="AH8581" s="74">
        <v>4.58</v>
      </c>
      <c r="AI8581" s="68" t="s">
        <v>2254</v>
      </c>
      <c r="AJ8581" s="67">
        <v>0</v>
      </c>
      <c r="AK8581" s="69">
        <v>155000</v>
      </c>
    </row>
    <row r="8582" spans="30:37" ht="11.25" x14ac:dyDescent="0.2">
      <c r="AD8582" s="63">
        <v>36769</v>
      </c>
      <c r="AE8582" s="64">
        <v>36951</v>
      </c>
      <c r="AF8582" s="68" t="s">
        <v>1303</v>
      </c>
      <c r="AG8582" s="66" t="s">
        <v>1311</v>
      </c>
      <c r="AH8582" s="74">
        <v>4.74</v>
      </c>
      <c r="AI8582" s="68" t="s">
        <v>2254</v>
      </c>
      <c r="AJ8582" s="67">
        <v>0</v>
      </c>
      <c r="AK8582" s="69">
        <v>155000</v>
      </c>
    </row>
    <row r="8583" spans="30:37" ht="11.25" x14ac:dyDescent="0.2">
      <c r="AD8583" s="63">
        <v>36775</v>
      </c>
      <c r="AE8583" s="64">
        <v>36951</v>
      </c>
      <c r="AF8583" s="68" t="s">
        <v>4066</v>
      </c>
      <c r="AG8583" s="66" t="s">
        <v>4078</v>
      </c>
      <c r="AH8583" s="74">
        <v>5.01</v>
      </c>
      <c r="AI8583" s="68" t="s">
        <v>2254</v>
      </c>
      <c r="AJ8583" s="67">
        <v>0</v>
      </c>
      <c r="AK8583" s="69">
        <v>155000</v>
      </c>
    </row>
    <row r="8584" spans="30:37" ht="11.25" x14ac:dyDescent="0.2">
      <c r="AD8584" s="63">
        <v>36775</v>
      </c>
      <c r="AE8584" s="64">
        <v>36951</v>
      </c>
      <c r="AF8584" s="68" t="s">
        <v>4066</v>
      </c>
      <c r="AG8584" s="66" t="s">
        <v>4079</v>
      </c>
      <c r="AH8584" s="74">
        <v>5.0199999999999996</v>
      </c>
      <c r="AI8584" s="68" t="s">
        <v>2254</v>
      </c>
      <c r="AJ8584" s="67">
        <v>0</v>
      </c>
      <c r="AK8584" s="69">
        <v>155000</v>
      </c>
    </row>
    <row r="8585" spans="30:37" ht="11.25" x14ac:dyDescent="0.2">
      <c r="AD8585" s="63">
        <v>36781</v>
      </c>
      <c r="AE8585" s="64">
        <v>36951</v>
      </c>
      <c r="AF8585" s="68" t="s">
        <v>15</v>
      </c>
      <c r="AG8585" s="66" t="s">
        <v>28</v>
      </c>
      <c r="AH8585" s="74">
        <v>5</v>
      </c>
      <c r="AI8585" s="68" t="s">
        <v>2254</v>
      </c>
      <c r="AJ8585" s="67">
        <v>0</v>
      </c>
      <c r="AK8585" s="69">
        <v>155000</v>
      </c>
    </row>
    <row r="8586" spans="30:37" ht="11.25" x14ac:dyDescent="0.2">
      <c r="AD8586" s="63">
        <v>36781</v>
      </c>
      <c r="AE8586" s="64">
        <v>36951</v>
      </c>
      <c r="AF8586" s="68" t="s">
        <v>15</v>
      </c>
      <c r="AG8586" s="66" t="s">
        <v>29</v>
      </c>
      <c r="AH8586" s="74">
        <v>5.0199999999999996</v>
      </c>
      <c r="AI8586" s="68" t="s">
        <v>2254</v>
      </c>
      <c r="AJ8586" s="67">
        <v>0</v>
      </c>
      <c r="AK8586" s="69">
        <v>155000</v>
      </c>
    </row>
    <row r="8587" spans="30:37" ht="11.25" x14ac:dyDescent="0.2">
      <c r="AD8587" s="63">
        <v>36781</v>
      </c>
      <c r="AE8587" s="64">
        <v>36951</v>
      </c>
      <c r="AF8587" s="68" t="s">
        <v>15</v>
      </c>
      <c r="AG8587" s="66" t="s">
        <v>30</v>
      </c>
      <c r="AH8587" s="74">
        <v>5.0549999999999997</v>
      </c>
      <c r="AI8587" s="68" t="s">
        <v>2254</v>
      </c>
      <c r="AJ8587" s="67">
        <v>0</v>
      </c>
      <c r="AK8587" s="69">
        <v>155000</v>
      </c>
    </row>
    <row r="8588" spans="30:37" ht="11.25" x14ac:dyDescent="0.2">
      <c r="AD8588" s="63">
        <v>36783</v>
      </c>
      <c r="AE8588" s="64">
        <v>36951</v>
      </c>
      <c r="AF8588" s="68" t="s">
        <v>2427</v>
      </c>
      <c r="AG8588" s="66" t="s">
        <v>2451</v>
      </c>
      <c r="AH8588" s="74">
        <v>5.2050000000000001</v>
      </c>
      <c r="AI8588" s="68" t="s">
        <v>2254</v>
      </c>
      <c r="AJ8588" s="67">
        <v>0</v>
      </c>
      <c r="AK8588" s="69">
        <v>155000</v>
      </c>
    </row>
    <row r="8589" spans="30:37" ht="11.25" x14ac:dyDescent="0.2">
      <c r="AD8589" s="63">
        <v>36783</v>
      </c>
      <c r="AE8589" s="64">
        <v>36951</v>
      </c>
      <c r="AF8589" s="68" t="s">
        <v>2427</v>
      </c>
      <c r="AG8589" s="66" t="s">
        <v>2452</v>
      </c>
      <c r="AH8589" s="74">
        <v>5.21</v>
      </c>
      <c r="AI8589" s="68" t="s">
        <v>2254</v>
      </c>
      <c r="AJ8589" s="67">
        <v>0</v>
      </c>
      <c r="AK8589" s="69">
        <v>155000</v>
      </c>
    </row>
    <row r="8590" spans="30:37" ht="11.25" x14ac:dyDescent="0.2">
      <c r="AD8590" s="63">
        <v>36783</v>
      </c>
      <c r="AE8590" s="64">
        <v>36951</v>
      </c>
      <c r="AF8590" s="68" t="s">
        <v>2427</v>
      </c>
      <c r="AG8590" s="66" t="s">
        <v>2453</v>
      </c>
      <c r="AH8590" s="74">
        <v>5.21</v>
      </c>
      <c r="AI8590" s="68" t="s">
        <v>2254</v>
      </c>
      <c r="AJ8590" s="67">
        <v>0</v>
      </c>
      <c r="AK8590" s="69">
        <v>155000</v>
      </c>
    </row>
    <row r="8591" spans="30:37" ht="11.25" x14ac:dyDescent="0.2">
      <c r="AD8591" s="63">
        <v>36783</v>
      </c>
      <c r="AE8591" s="64">
        <v>36951</v>
      </c>
      <c r="AF8591" s="68" t="s">
        <v>2427</v>
      </c>
      <c r="AG8591" s="66" t="s">
        <v>2454</v>
      </c>
      <c r="AH8591" s="74">
        <v>5.2050000000000001</v>
      </c>
      <c r="AI8591" s="68" t="s">
        <v>2254</v>
      </c>
      <c r="AJ8591" s="67">
        <v>0</v>
      </c>
      <c r="AK8591" s="69">
        <v>155000</v>
      </c>
    </row>
    <row r="8592" spans="30:37" ht="11.25" x14ac:dyDescent="0.2">
      <c r="AD8592" s="63">
        <v>36784</v>
      </c>
      <c r="AE8592" s="64">
        <v>36951</v>
      </c>
      <c r="AF8592" s="68" t="s">
        <v>1476</v>
      </c>
      <c r="AG8592" s="66" t="s">
        <v>1497</v>
      </c>
      <c r="AH8592" s="74">
        <v>5.2750000000000004</v>
      </c>
      <c r="AI8592" s="68" t="s">
        <v>2254</v>
      </c>
      <c r="AJ8592" s="67">
        <v>0</v>
      </c>
      <c r="AK8592" s="69">
        <v>155000</v>
      </c>
    </row>
    <row r="8593" spans="30:37" ht="11.25" x14ac:dyDescent="0.2">
      <c r="AD8593" s="63">
        <v>36795</v>
      </c>
      <c r="AE8593" s="64">
        <v>36951</v>
      </c>
      <c r="AF8593" s="68" t="s">
        <v>938</v>
      </c>
      <c r="AG8593" s="66" t="s">
        <v>1015</v>
      </c>
      <c r="AH8593" s="74">
        <v>5.3949999999999996</v>
      </c>
      <c r="AI8593" s="68" t="s">
        <v>2254</v>
      </c>
      <c r="AJ8593" s="67">
        <v>0</v>
      </c>
      <c r="AK8593" s="69">
        <v>155000</v>
      </c>
    </row>
    <row r="8594" spans="30:37" ht="11.25" x14ac:dyDescent="0.2">
      <c r="AD8594" s="63">
        <v>36795</v>
      </c>
      <c r="AE8594" s="64">
        <v>36951</v>
      </c>
      <c r="AF8594" s="68" t="s">
        <v>938</v>
      </c>
      <c r="AG8594" s="66" t="s">
        <v>1016</v>
      </c>
      <c r="AH8594" s="74">
        <v>5.4349999999999996</v>
      </c>
      <c r="AI8594" s="68" t="s">
        <v>2254</v>
      </c>
      <c r="AJ8594" s="67">
        <v>0</v>
      </c>
      <c r="AK8594" s="69">
        <v>155000</v>
      </c>
    </row>
    <row r="8595" spans="30:37" ht="11.25" x14ac:dyDescent="0.2">
      <c r="AD8595" s="63">
        <v>36796</v>
      </c>
      <c r="AE8595" s="64">
        <v>36951</v>
      </c>
      <c r="AF8595" s="68" t="s">
        <v>5494</v>
      </c>
      <c r="AG8595" s="66" t="s">
        <v>5531</v>
      </c>
      <c r="AH8595" s="74">
        <v>5.39</v>
      </c>
      <c r="AI8595" s="68" t="s">
        <v>2254</v>
      </c>
      <c r="AJ8595" s="67">
        <v>0</v>
      </c>
      <c r="AK8595" s="69">
        <v>155000</v>
      </c>
    </row>
    <row r="8596" spans="30:37" ht="11.25" x14ac:dyDescent="0.2">
      <c r="AD8596" s="63">
        <v>36796</v>
      </c>
      <c r="AE8596" s="64">
        <v>36951</v>
      </c>
      <c r="AF8596" s="68" t="s">
        <v>5494</v>
      </c>
      <c r="AG8596" s="66" t="s">
        <v>5532</v>
      </c>
      <c r="AH8596" s="74">
        <v>5.3849999999999998</v>
      </c>
      <c r="AI8596" s="68" t="s">
        <v>2254</v>
      </c>
      <c r="AJ8596" s="67">
        <v>0</v>
      </c>
      <c r="AK8596" s="69">
        <v>155000</v>
      </c>
    </row>
    <row r="8597" spans="30:37" ht="11.25" x14ac:dyDescent="0.2">
      <c r="AD8597" s="63">
        <v>36796</v>
      </c>
      <c r="AE8597" s="64">
        <v>36951</v>
      </c>
      <c r="AF8597" s="68" t="s">
        <v>5494</v>
      </c>
      <c r="AG8597" s="66" t="s">
        <v>5533</v>
      </c>
      <c r="AH8597" s="74">
        <v>5.4349999999999996</v>
      </c>
      <c r="AI8597" s="68" t="s">
        <v>2254</v>
      </c>
      <c r="AJ8597" s="67">
        <v>0</v>
      </c>
      <c r="AK8597" s="69">
        <v>155000</v>
      </c>
    </row>
    <row r="8598" spans="30:37" ht="11.25" x14ac:dyDescent="0.2">
      <c r="AD8598" s="63">
        <v>36797</v>
      </c>
      <c r="AE8598" s="64">
        <v>36951</v>
      </c>
      <c r="AF8598" s="68" t="s">
        <v>2998</v>
      </c>
      <c r="AG8598" s="66" t="s">
        <v>3030</v>
      </c>
      <c r="AH8598" s="74">
        <v>5.3</v>
      </c>
      <c r="AI8598" s="68" t="s">
        <v>2254</v>
      </c>
      <c r="AJ8598" s="67">
        <v>0</v>
      </c>
      <c r="AK8598" s="69">
        <v>77500</v>
      </c>
    </row>
    <row r="8599" spans="30:37" ht="11.25" x14ac:dyDescent="0.2">
      <c r="AD8599" s="63">
        <v>36797</v>
      </c>
      <c r="AE8599" s="64">
        <v>36951</v>
      </c>
      <c r="AF8599" s="68" t="s">
        <v>2998</v>
      </c>
      <c r="AG8599" s="66" t="s">
        <v>3049</v>
      </c>
      <c r="AH8599" s="74">
        <v>5.33</v>
      </c>
      <c r="AI8599" s="68" t="s">
        <v>2254</v>
      </c>
      <c r="AJ8599" s="67">
        <v>0</v>
      </c>
      <c r="AK8599" s="69">
        <v>155000</v>
      </c>
    </row>
    <row r="8600" spans="30:37" ht="11.25" x14ac:dyDescent="0.2">
      <c r="AD8600" s="63">
        <v>36797</v>
      </c>
      <c r="AE8600" s="64">
        <v>36951</v>
      </c>
      <c r="AF8600" s="68" t="s">
        <v>2998</v>
      </c>
      <c r="AG8600" s="66" t="s">
        <v>3050</v>
      </c>
      <c r="AH8600" s="74">
        <v>5.34</v>
      </c>
      <c r="AI8600" s="68" t="s">
        <v>2254</v>
      </c>
      <c r="AJ8600" s="67">
        <v>0</v>
      </c>
      <c r="AK8600" s="69">
        <v>155000</v>
      </c>
    </row>
    <row r="8601" spans="30:37" ht="11.25" x14ac:dyDescent="0.2">
      <c r="AD8601" s="63">
        <v>36797</v>
      </c>
      <c r="AE8601" s="64">
        <v>36951</v>
      </c>
      <c r="AF8601" s="68" t="s">
        <v>2998</v>
      </c>
      <c r="AG8601" s="66" t="s">
        <v>3051</v>
      </c>
      <c r="AH8601" s="74">
        <v>5.3449999999999998</v>
      </c>
      <c r="AI8601" s="68" t="s">
        <v>2254</v>
      </c>
      <c r="AJ8601" s="67">
        <v>0</v>
      </c>
      <c r="AK8601" s="69">
        <v>155000</v>
      </c>
    </row>
    <row r="8602" spans="30:37" ht="11.25" x14ac:dyDescent="0.2">
      <c r="AD8602" s="63">
        <v>36797</v>
      </c>
      <c r="AE8602" s="64">
        <v>36951</v>
      </c>
      <c r="AF8602" s="68" t="s">
        <v>2998</v>
      </c>
      <c r="AG8602" s="66" t="s">
        <v>3052</v>
      </c>
      <c r="AH8602" s="74">
        <v>5.28</v>
      </c>
      <c r="AI8602" s="68" t="s">
        <v>2254</v>
      </c>
      <c r="AJ8602" s="67">
        <v>0</v>
      </c>
      <c r="AK8602" s="69">
        <v>232500</v>
      </c>
    </row>
    <row r="8603" spans="30:37" ht="11.25" x14ac:dyDescent="0.2">
      <c r="AD8603" s="63">
        <v>36798</v>
      </c>
      <c r="AE8603" s="64">
        <v>36951</v>
      </c>
      <c r="AF8603" s="68" t="s">
        <v>1637</v>
      </c>
      <c r="AG8603" s="66" t="s">
        <v>1667</v>
      </c>
      <c r="AH8603" s="74">
        <v>5.0750000000000002</v>
      </c>
      <c r="AI8603" s="68" t="s">
        <v>2254</v>
      </c>
      <c r="AJ8603" s="67">
        <v>0</v>
      </c>
      <c r="AK8603" s="69">
        <v>155000</v>
      </c>
    </row>
    <row r="8604" spans="30:37" ht="11.25" x14ac:dyDescent="0.2">
      <c r="AD8604" s="63">
        <v>36798</v>
      </c>
      <c r="AE8604" s="64">
        <v>36951</v>
      </c>
      <c r="AF8604" s="68" t="s">
        <v>1637</v>
      </c>
      <c r="AG8604" s="66" t="s">
        <v>1668</v>
      </c>
      <c r="AH8604" s="74">
        <v>5.0949999999999998</v>
      </c>
      <c r="AI8604" s="68" t="s">
        <v>2254</v>
      </c>
      <c r="AJ8604" s="67">
        <v>0</v>
      </c>
      <c r="AK8604" s="69">
        <v>155000</v>
      </c>
    </row>
    <row r="8605" spans="30:37" ht="11.25" x14ac:dyDescent="0.2">
      <c r="AD8605" s="63">
        <v>36803</v>
      </c>
      <c r="AE8605" s="64">
        <v>36951</v>
      </c>
      <c r="AF8605" s="68" t="s">
        <v>3269</v>
      </c>
      <c r="AG8605" s="66" t="s">
        <v>3273</v>
      </c>
      <c r="AH8605" s="74">
        <v>5.1050000000000004</v>
      </c>
      <c r="AI8605" s="68" t="s">
        <v>2254</v>
      </c>
      <c r="AJ8605" s="67">
        <v>0</v>
      </c>
      <c r="AK8605" s="69">
        <v>-155000</v>
      </c>
    </row>
    <row r="8606" spans="30:37" ht="11.25" x14ac:dyDescent="0.2">
      <c r="AD8606" s="63">
        <v>36803</v>
      </c>
      <c r="AE8606" s="64">
        <v>36951</v>
      </c>
      <c r="AF8606" s="68" t="s">
        <v>3269</v>
      </c>
      <c r="AG8606" s="66" t="s">
        <v>3274</v>
      </c>
      <c r="AH8606" s="74">
        <v>5.125</v>
      </c>
      <c r="AI8606" s="68" t="s">
        <v>2254</v>
      </c>
      <c r="AJ8606" s="67">
        <v>0</v>
      </c>
      <c r="AK8606" s="69">
        <v>-155000</v>
      </c>
    </row>
    <row r="8607" spans="30:37" ht="11.25" x14ac:dyDescent="0.2">
      <c r="AD8607" s="63">
        <v>36804</v>
      </c>
      <c r="AE8607" s="64">
        <v>36951</v>
      </c>
      <c r="AF8607" s="68" t="s">
        <v>1740</v>
      </c>
      <c r="AG8607" s="66" t="s">
        <v>1767</v>
      </c>
      <c r="AH8607" s="74">
        <v>5.05</v>
      </c>
      <c r="AI8607" s="68" t="s">
        <v>2254</v>
      </c>
      <c r="AJ8607" s="67">
        <v>0</v>
      </c>
      <c r="AK8607" s="69">
        <v>155000</v>
      </c>
    </row>
    <row r="8608" spans="30:37" ht="11.25" x14ac:dyDescent="0.2">
      <c r="AD8608" s="63">
        <v>36804</v>
      </c>
      <c r="AE8608" s="64">
        <v>36951</v>
      </c>
      <c r="AF8608" s="68" t="s">
        <v>1740</v>
      </c>
      <c r="AG8608" s="66" t="s">
        <v>1768</v>
      </c>
      <c r="AH8608" s="74">
        <v>5.18</v>
      </c>
      <c r="AI8608" s="68" t="s">
        <v>2254</v>
      </c>
      <c r="AJ8608" s="67">
        <v>0</v>
      </c>
      <c r="AK8608" s="69">
        <v>-155000</v>
      </c>
    </row>
    <row r="8609" spans="30:37" ht="11.25" x14ac:dyDescent="0.2">
      <c r="AD8609" s="63">
        <v>36804</v>
      </c>
      <c r="AE8609" s="64">
        <v>36951</v>
      </c>
      <c r="AF8609" s="68" t="s">
        <v>1740</v>
      </c>
      <c r="AG8609" s="66" t="s">
        <v>1769</v>
      </c>
      <c r="AH8609" s="74">
        <v>5.2249999999999996</v>
      </c>
      <c r="AI8609" s="68" t="s">
        <v>2254</v>
      </c>
      <c r="AJ8609" s="67">
        <v>0</v>
      </c>
      <c r="AK8609" s="69">
        <v>155000</v>
      </c>
    </row>
    <row r="8610" spans="30:37" ht="11.25" x14ac:dyDescent="0.2">
      <c r="AD8610" s="63">
        <v>36804</v>
      </c>
      <c r="AE8610" s="64">
        <v>36951</v>
      </c>
      <c r="AF8610" s="68" t="s">
        <v>1740</v>
      </c>
      <c r="AG8610" s="66" t="s">
        <v>1770</v>
      </c>
      <c r="AH8610" s="74">
        <v>5.24</v>
      </c>
      <c r="AI8610" s="68" t="s">
        <v>2254</v>
      </c>
      <c r="AJ8610" s="67">
        <v>0</v>
      </c>
      <c r="AK8610" s="69">
        <v>155000</v>
      </c>
    </row>
    <row r="8611" spans="30:37" ht="11.25" x14ac:dyDescent="0.2">
      <c r="AD8611" s="63">
        <v>36805</v>
      </c>
      <c r="AE8611" s="64">
        <v>36951</v>
      </c>
      <c r="AF8611" s="68" t="s">
        <v>1553</v>
      </c>
      <c r="AG8611" s="66" t="s">
        <v>1621</v>
      </c>
      <c r="AH8611" s="74">
        <v>5.0650000000000004</v>
      </c>
      <c r="AI8611" s="68" t="s">
        <v>2254</v>
      </c>
      <c r="AJ8611" s="67">
        <v>0</v>
      </c>
      <c r="AK8611" s="69">
        <v>-155000</v>
      </c>
    </row>
    <row r="8612" spans="30:37" ht="11.25" x14ac:dyDescent="0.2">
      <c r="AD8612" s="63">
        <v>36805</v>
      </c>
      <c r="AE8612" s="64">
        <v>36951</v>
      </c>
      <c r="AF8612" s="68" t="s">
        <v>1553</v>
      </c>
      <c r="AG8612" s="66" t="s">
        <v>1622</v>
      </c>
      <c r="AH8612" s="74">
        <v>5.0650000000000004</v>
      </c>
      <c r="AI8612" s="68" t="s">
        <v>2254</v>
      </c>
      <c r="AJ8612" s="67">
        <v>0</v>
      </c>
      <c r="AK8612" s="69">
        <v>-155000</v>
      </c>
    </row>
    <row r="8613" spans="30:37" ht="11.25" x14ac:dyDescent="0.2">
      <c r="AD8613" s="63">
        <v>36811</v>
      </c>
      <c r="AE8613" s="64">
        <v>36951</v>
      </c>
      <c r="AF8613" s="68" t="s">
        <v>1118</v>
      </c>
      <c r="AG8613" s="66" t="s">
        <v>1270</v>
      </c>
      <c r="AH8613" s="74">
        <v>5.5650000000000004</v>
      </c>
      <c r="AI8613" s="68" t="s">
        <v>2254</v>
      </c>
      <c r="AJ8613" s="67">
        <v>0</v>
      </c>
      <c r="AK8613" s="69">
        <v>155000</v>
      </c>
    </row>
    <row r="8614" spans="30:37" ht="11.25" x14ac:dyDescent="0.2">
      <c r="AD8614" s="63">
        <v>36811</v>
      </c>
      <c r="AE8614" s="64">
        <v>36951</v>
      </c>
      <c r="AF8614" s="68" t="s">
        <v>1118</v>
      </c>
      <c r="AG8614" s="66" t="s">
        <v>1271</v>
      </c>
      <c r="AH8614" s="74">
        <v>5.56</v>
      </c>
      <c r="AI8614" s="68" t="s">
        <v>2254</v>
      </c>
      <c r="AJ8614" s="67">
        <v>0</v>
      </c>
      <c r="AK8614" s="69">
        <v>155000</v>
      </c>
    </row>
    <row r="8615" spans="30:37" ht="11.25" x14ac:dyDescent="0.2">
      <c r="AD8615" s="63">
        <v>36811</v>
      </c>
      <c r="AE8615" s="64">
        <v>36951</v>
      </c>
      <c r="AF8615" s="68" t="s">
        <v>1118</v>
      </c>
      <c r="AG8615" s="66" t="s">
        <v>1272</v>
      </c>
      <c r="AH8615" s="74">
        <v>5.6</v>
      </c>
      <c r="AI8615" s="68" t="s">
        <v>2254</v>
      </c>
      <c r="AJ8615" s="67">
        <v>0</v>
      </c>
      <c r="AK8615" s="69">
        <v>155000</v>
      </c>
    </row>
    <row r="8616" spans="30:37" ht="11.25" x14ac:dyDescent="0.2">
      <c r="AD8616" s="63">
        <v>36811</v>
      </c>
      <c r="AE8616" s="64">
        <v>36951</v>
      </c>
      <c r="AF8616" s="68" t="s">
        <v>1118</v>
      </c>
      <c r="AG8616" s="66" t="s">
        <v>1273</v>
      </c>
      <c r="AH8616" s="74">
        <v>5.6449999999999996</v>
      </c>
      <c r="AI8616" s="68" t="s">
        <v>2254</v>
      </c>
      <c r="AJ8616" s="67">
        <v>0</v>
      </c>
      <c r="AK8616" s="69">
        <v>155000</v>
      </c>
    </row>
    <row r="8617" spans="30:37" ht="11.25" x14ac:dyDescent="0.2">
      <c r="AD8617" s="63">
        <v>36811</v>
      </c>
      <c r="AE8617" s="64">
        <v>36951</v>
      </c>
      <c r="AF8617" s="68" t="s">
        <v>1118</v>
      </c>
      <c r="AG8617" s="66" t="s">
        <v>1278</v>
      </c>
      <c r="AH8617" s="74">
        <v>5.7050000000000001</v>
      </c>
      <c r="AI8617" s="68" t="s">
        <v>2254</v>
      </c>
      <c r="AJ8617" s="67">
        <v>0</v>
      </c>
      <c r="AK8617" s="69">
        <v>155000</v>
      </c>
    </row>
    <row r="8618" spans="30:37" ht="11.25" x14ac:dyDescent="0.2">
      <c r="AD8618" s="63">
        <v>36811</v>
      </c>
      <c r="AE8618" s="64">
        <v>36951</v>
      </c>
      <c r="AF8618" s="68" t="s">
        <v>1118</v>
      </c>
      <c r="AG8618" s="66" t="s">
        <v>1279</v>
      </c>
      <c r="AH8618" s="74">
        <v>5.65</v>
      </c>
      <c r="AI8618" s="68" t="s">
        <v>2254</v>
      </c>
      <c r="AJ8618" s="67">
        <v>0</v>
      </c>
      <c r="AK8618" s="69">
        <v>155000</v>
      </c>
    </row>
    <row r="8619" spans="30:37" ht="11.25" x14ac:dyDescent="0.2">
      <c r="AD8619" s="63">
        <v>36811</v>
      </c>
      <c r="AE8619" s="64">
        <v>36951</v>
      </c>
      <c r="AF8619" s="68" t="s">
        <v>1118</v>
      </c>
      <c r="AG8619" s="66" t="s">
        <v>1281</v>
      </c>
      <c r="AH8619" s="74">
        <v>5.6</v>
      </c>
      <c r="AI8619" s="68" t="s">
        <v>2254</v>
      </c>
      <c r="AJ8619" s="67">
        <v>0</v>
      </c>
      <c r="AK8619" s="69">
        <v>77500</v>
      </c>
    </row>
    <row r="8620" spans="30:37" ht="11.25" x14ac:dyDescent="0.2">
      <c r="AD8620" s="63">
        <v>36811</v>
      </c>
      <c r="AE8620" s="64">
        <v>36951</v>
      </c>
      <c r="AF8620" s="68" t="s">
        <v>1118</v>
      </c>
      <c r="AG8620" s="66" t="s">
        <v>1282</v>
      </c>
      <c r="AH8620" s="74">
        <v>5.59</v>
      </c>
      <c r="AI8620" s="68" t="s">
        <v>2254</v>
      </c>
      <c r="AJ8620" s="67">
        <v>0</v>
      </c>
      <c r="AK8620" s="69">
        <v>155000</v>
      </c>
    </row>
    <row r="8621" spans="30:37" ht="11.25" x14ac:dyDescent="0.2">
      <c r="AD8621" s="63">
        <v>36811</v>
      </c>
      <c r="AE8621" s="64">
        <v>36951</v>
      </c>
      <c r="AF8621" s="68" t="s">
        <v>1118</v>
      </c>
      <c r="AG8621" s="66" t="s">
        <v>1283</v>
      </c>
      <c r="AH8621" s="74">
        <v>5.5250000000000004</v>
      </c>
      <c r="AI8621" s="68" t="s">
        <v>2254</v>
      </c>
      <c r="AJ8621" s="67">
        <v>0</v>
      </c>
      <c r="AK8621" s="69">
        <v>155000</v>
      </c>
    </row>
    <row r="8622" spans="30:37" ht="11.25" x14ac:dyDescent="0.2">
      <c r="AD8622" s="63">
        <v>36811</v>
      </c>
      <c r="AE8622" s="64">
        <v>36951</v>
      </c>
      <c r="AF8622" s="68" t="s">
        <v>1118</v>
      </c>
      <c r="AG8622" s="66" t="s">
        <v>1284</v>
      </c>
      <c r="AH8622" s="74">
        <v>5.5</v>
      </c>
      <c r="AI8622" s="68" t="s">
        <v>2254</v>
      </c>
      <c r="AJ8622" s="67">
        <v>0</v>
      </c>
      <c r="AK8622" s="69">
        <v>155000</v>
      </c>
    </row>
    <row r="8623" spans="30:37" ht="11.25" x14ac:dyDescent="0.2">
      <c r="AD8623" s="63">
        <v>36811</v>
      </c>
      <c r="AE8623" s="64">
        <v>36951</v>
      </c>
      <c r="AF8623" s="68" t="s">
        <v>1118</v>
      </c>
      <c r="AG8623" s="66" t="s">
        <v>1285</v>
      </c>
      <c r="AH8623" s="74">
        <v>5.4749999999999996</v>
      </c>
      <c r="AI8623" s="68" t="s">
        <v>2254</v>
      </c>
      <c r="AJ8623" s="67">
        <v>0</v>
      </c>
      <c r="AK8623" s="69">
        <v>155000</v>
      </c>
    </row>
    <row r="8624" spans="30:37" ht="11.25" x14ac:dyDescent="0.2">
      <c r="AD8624" s="63">
        <v>36811</v>
      </c>
      <c r="AE8624" s="64">
        <v>36951</v>
      </c>
      <c r="AF8624" s="68" t="s">
        <v>1118</v>
      </c>
      <c r="AG8624" s="66" t="s">
        <v>1287</v>
      </c>
      <c r="AH8624" s="74">
        <v>5.5350000000000001</v>
      </c>
      <c r="AI8624" s="68" t="s">
        <v>2254</v>
      </c>
      <c r="AJ8624" s="67">
        <v>0</v>
      </c>
      <c r="AK8624" s="69">
        <v>-155000</v>
      </c>
    </row>
    <row r="8625" spans="30:37" ht="11.25" x14ac:dyDescent="0.2">
      <c r="AD8625" s="63">
        <v>36815</v>
      </c>
      <c r="AE8625" s="64">
        <v>36951</v>
      </c>
      <c r="AF8625" s="68" t="s">
        <v>3742</v>
      </c>
      <c r="AG8625" s="66" t="s">
        <v>3778</v>
      </c>
      <c r="AH8625" s="74">
        <v>5.37</v>
      </c>
      <c r="AI8625" s="68" t="s">
        <v>2254</v>
      </c>
      <c r="AJ8625" s="67">
        <v>0</v>
      </c>
      <c r="AK8625" s="69">
        <v>-155000</v>
      </c>
    </row>
    <row r="8626" spans="30:37" ht="11.25" x14ac:dyDescent="0.2">
      <c r="AD8626" s="63">
        <v>36816</v>
      </c>
      <c r="AE8626" s="64">
        <v>36951</v>
      </c>
      <c r="AF8626" s="68" t="s">
        <v>2113</v>
      </c>
      <c r="AG8626" s="66" t="s">
        <v>2128</v>
      </c>
      <c r="AH8626" s="74">
        <v>5.32</v>
      </c>
      <c r="AI8626" s="68" t="s">
        <v>2254</v>
      </c>
      <c r="AJ8626" s="67">
        <v>0</v>
      </c>
      <c r="AK8626" s="69">
        <v>-155000</v>
      </c>
    </row>
    <row r="8627" spans="30:37" ht="11.25" x14ac:dyDescent="0.2">
      <c r="AD8627" s="63">
        <v>36816</v>
      </c>
      <c r="AE8627" s="64">
        <v>36951</v>
      </c>
      <c r="AF8627" s="68" t="s">
        <v>2113</v>
      </c>
      <c r="AG8627" s="66" t="s">
        <v>2129</v>
      </c>
      <c r="AH8627" s="74">
        <v>5.3150000000000004</v>
      </c>
      <c r="AI8627" s="68" t="s">
        <v>2254</v>
      </c>
      <c r="AJ8627" s="67">
        <v>0</v>
      </c>
      <c r="AK8627" s="69">
        <v>-155000</v>
      </c>
    </row>
    <row r="8628" spans="30:37" ht="11.25" x14ac:dyDescent="0.2">
      <c r="AD8628" s="63">
        <v>36816</v>
      </c>
      <c r="AE8628" s="64">
        <v>36951</v>
      </c>
      <c r="AF8628" s="68" t="s">
        <v>2113</v>
      </c>
      <c r="AG8628" s="66" t="s">
        <v>2130</v>
      </c>
      <c r="AH8628" s="74">
        <v>5.3449999999999998</v>
      </c>
      <c r="AI8628" s="68" t="s">
        <v>2254</v>
      </c>
      <c r="AJ8628" s="67">
        <v>0</v>
      </c>
      <c r="AK8628" s="69">
        <v>-155000</v>
      </c>
    </row>
    <row r="8629" spans="30:37" ht="11.25" x14ac:dyDescent="0.2">
      <c r="AD8629" s="63">
        <v>36816</v>
      </c>
      <c r="AE8629" s="64">
        <v>36951</v>
      </c>
      <c r="AF8629" s="68" t="s">
        <v>2113</v>
      </c>
      <c r="AG8629" s="66" t="s">
        <v>2131</v>
      </c>
      <c r="AH8629" s="74">
        <v>5.29</v>
      </c>
      <c r="AI8629" s="68" t="s">
        <v>2254</v>
      </c>
      <c r="AJ8629" s="67">
        <v>0</v>
      </c>
      <c r="AK8629" s="69">
        <v>-155000</v>
      </c>
    </row>
    <row r="8630" spans="30:37" ht="11.25" x14ac:dyDescent="0.2">
      <c r="AD8630" s="63">
        <v>36817</v>
      </c>
      <c r="AE8630" s="64">
        <v>36951</v>
      </c>
      <c r="AF8630" s="68" t="s">
        <v>486</v>
      </c>
      <c r="AG8630" s="66" t="s">
        <v>494</v>
      </c>
      <c r="AH8630" s="74">
        <v>5.2</v>
      </c>
      <c r="AI8630" s="68" t="s">
        <v>2254</v>
      </c>
      <c r="AJ8630" s="67">
        <v>0</v>
      </c>
      <c r="AK8630" s="69">
        <v>155000</v>
      </c>
    </row>
    <row r="8631" spans="30:37" ht="11.25" x14ac:dyDescent="0.2">
      <c r="AD8631" s="63">
        <v>36817</v>
      </c>
      <c r="AE8631" s="64">
        <v>36951</v>
      </c>
      <c r="AF8631" s="68" t="s">
        <v>486</v>
      </c>
      <c r="AG8631" s="66" t="s">
        <v>495</v>
      </c>
      <c r="AH8631" s="74">
        <v>5.26</v>
      </c>
      <c r="AI8631" s="68" t="s">
        <v>2254</v>
      </c>
      <c r="AJ8631" s="67">
        <v>0</v>
      </c>
      <c r="AK8631" s="69">
        <v>155000</v>
      </c>
    </row>
    <row r="8632" spans="30:37" ht="11.25" x14ac:dyDescent="0.2">
      <c r="AD8632" s="63">
        <v>36817</v>
      </c>
      <c r="AE8632" s="64">
        <v>36951</v>
      </c>
      <c r="AF8632" s="68" t="s">
        <v>486</v>
      </c>
      <c r="AG8632" s="66" t="s">
        <v>496</v>
      </c>
      <c r="AH8632" s="74">
        <v>5.38</v>
      </c>
      <c r="AI8632" s="68" t="s">
        <v>2254</v>
      </c>
      <c r="AJ8632" s="67">
        <v>0</v>
      </c>
      <c r="AK8632" s="69">
        <v>-155000</v>
      </c>
    </row>
    <row r="8633" spans="30:37" ht="11.25" x14ac:dyDescent="0.2">
      <c r="AD8633" s="63">
        <v>36817</v>
      </c>
      <c r="AE8633" s="64">
        <v>36951</v>
      </c>
      <c r="AF8633" s="68" t="s">
        <v>486</v>
      </c>
      <c r="AG8633" s="66" t="s">
        <v>497</v>
      </c>
      <c r="AH8633" s="74">
        <v>5.3949999999999996</v>
      </c>
      <c r="AI8633" s="68" t="s">
        <v>2254</v>
      </c>
      <c r="AJ8633" s="67">
        <v>0</v>
      </c>
      <c r="AK8633" s="69">
        <v>-155000</v>
      </c>
    </row>
    <row r="8634" spans="30:37" ht="11.25" x14ac:dyDescent="0.2">
      <c r="AD8634" s="63">
        <v>36818</v>
      </c>
      <c r="AE8634" s="64">
        <v>36951</v>
      </c>
      <c r="AF8634" s="68" t="s">
        <v>3001</v>
      </c>
      <c r="AG8634" s="66" t="s">
        <v>3017</v>
      </c>
      <c r="AH8634" s="74">
        <v>4.9550000000000001</v>
      </c>
      <c r="AI8634" s="68" t="s">
        <v>2254</v>
      </c>
      <c r="AJ8634" s="67">
        <v>0</v>
      </c>
      <c r="AK8634" s="69">
        <v>155000</v>
      </c>
    </row>
    <row r="8635" spans="30:37" ht="11.25" x14ac:dyDescent="0.2">
      <c r="AD8635" s="63">
        <v>36818</v>
      </c>
      <c r="AE8635" s="64">
        <v>36951</v>
      </c>
      <c r="AF8635" s="68" t="s">
        <v>3001</v>
      </c>
      <c r="AG8635" s="66" t="s">
        <v>3018</v>
      </c>
      <c r="AH8635" s="74">
        <v>5.0149999999999997</v>
      </c>
      <c r="AI8635" s="68" t="s">
        <v>2254</v>
      </c>
      <c r="AJ8635" s="67">
        <v>0</v>
      </c>
      <c r="AK8635" s="69">
        <v>155000</v>
      </c>
    </row>
    <row r="8636" spans="30:37" ht="11.25" x14ac:dyDescent="0.2">
      <c r="AD8636" s="63">
        <v>36818</v>
      </c>
      <c r="AE8636" s="64">
        <v>36951</v>
      </c>
      <c r="AF8636" s="68" t="s">
        <v>3001</v>
      </c>
      <c r="AG8636" s="66" t="s">
        <v>3019</v>
      </c>
      <c r="AH8636" s="74">
        <v>5.03</v>
      </c>
      <c r="AI8636" s="68" t="s">
        <v>2254</v>
      </c>
      <c r="AJ8636" s="67">
        <v>0</v>
      </c>
      <c r="AK8636" s="69">
        <v>155000</v>
      </c>
    </row>
    <row r="8637" spans="30:37" ht="11.25" x14ac:dyDescent="0.2">
      <c r="AD8637" s="63">
        <v>36819</v>
      </c>
      <c r="AE8637" s="64">
        <v>36951</v>
      </c>
      <c r="AF8637" s="68" t="s">
        <v>1363</v>
      </c>
      <c r="AG8637" s="66" t="s">
        <v>1371</v>
      </c>
      <c r="AH8637" s="74">
        <v>4.97</v>
      </c>
      <c r="AI8637" s="68" t="s">
        <v>2254</v>
      </c>
      <c r="AJ8637" s="67">
        <v>0</v>
      </c>
      <c r="AK8637" s="69">
        <v>-155000</v>
      </c>
    </row>
    <row r="8638" spans="30:37" ht="11.25" x14ac:dyDescent="0.2">
      <c r="AD8638" s="63">
        <v>36823</v>
      </c>
      <c r="AE8638" s="64">
        <v>36951</v>
      </c>
      <c r="AF8638" s="68" t="s">
        <v>262</v>
      </c>
      <c r="AG8638" s="66" t="s">
        <v>291</v>
      </c>
      <c r="AH8638" s="74">
        <v>4.8449999999999998</v>
      </c>
      <c r="AI8638" s="68" t="s">
        <v>2254</v>
      </c>
      <c r="AJ8638" s="67">
        <v>0</v>
      </c>
      <c r="AK8638" s="69">
        <v>-77500</v>
      </c>
    </row>
    <row r="8639" spans="30:37" ht="11.25" x14ac:dyDescent="0.2">
      <c r="AD8639" s="63">
        <v>36823</v>
      </c>
      <c r="AE8639" s="64">
        <v>36951</v>
      </c>
      <c r="AF8639" s="68" t="s">
        <v>262</v>
      </c>
      <c r="AG8639" s="66" t="s">
        <v>292</v>
      </c>
      <c r="AH8639" s="74">
        <v>4.8449999999999998</v>
      </c>
      <c r="AI8639" s="68" t="s">
        <v>2254</v>
      </c>
      <c r="AJ8639" s="67">
        <v>0</v>
      </c>
      <c r="AK8639" s="69">
        <v>-77500</v>
      </c>
    </row>
    <row r="8640" spans="30:37" ht="11.25" x14ac:dyDescent="0.2">
      <c r="AD8640" s="63">
        <v>36823</v>
      </c>
      <c r="AE8640" s="64">
        <v>36951</v>
      </c>
      <c r="AF8640" s="68" t="s">
        <v>262</v>
      </c>
      <c r="AG8640" s="66" t="s">
        <v>293</v>
      </c>
      <c r="AH8640" s="74">
        <v>4.8949999999999996</v>
      </c>
      <c r="AI8640" s="68" t="s">
        <v>2254</v>
      </c>
      <c r="AJ8640" s="67">
        <v>0</v>
      </c>
      <c r="AK8640" s="69">
        <v>-155000</v>
      </c>
    </row>
    <row r="8641" spans="30:37" ht="11.25" x14ac:dyDescent="0.2">
      <c r="AD8641" s="63">
        <v>36824</v>
      </c>
      <c r="AE8641" s="64">
        <v>36951</v>
      </c>
      <c r="AF8641" s="68" t="s">
        <v>4289</v>
      </c>
      <c r="AG8641" s="66" t="s">
        <v>4315</v>
      </c>
      <c r="AH8641" s="74">
        <v>4.78</v>
      </c>
      <c r="AI8641" s="68" t="s">
        <v>2254</v>
      </c>
      <c r="AJ8641" s="67">
        <v>0</v>
      </c>
      <c r="AK8641" s="69">
        <v>-155000</v>
      </c>
    </row>
    <row r="8642" spans="30:37" ht="11.25" x14ac:dyDescent="0.2">
      <c r="AD8642" s="63">
        <v>36824</v>
      </c>
      <c r="AE8642" s="64">
        <v>36951</v>
      </c>
      <c r="AF8642" s="68" t="s">
        <v>4289</v>
      </c>
      <c r="AG8642" s="66" t="s">
        <v>4316</v>
      </c>
      <c r="AH8642" s="74">
        <v>4.76</v>
      </c>
      <c r="AI8642" s="68" t="s">
        <v>2254</v>
      </c>
      <c r="AJ8642" s="67">
        <v>0</v>
      </c>
      <c r="AK8642" s="69">
        <v>-155000</v>
      </c>
    </row>
    <row r="8643" spans="30:37" ht="11.25" x14ac:dyDescent="0.2">
      <c r="AD8643" s="63">
        <v>36825</v>
      </c>
      <c r="AE8643" s="64">
        <v>36951</v>
      </c>
      <c r="AF8643" s="68" t="s">
        <v>681</v>
      </c>
      <c r="AG8643" s="66" t="s">
        <v>696</v>
      </c>
      <c r="AH8643" s="74">
        <v>4.6375000000000002</v>
      </c>
      <c r="AI8643" s="68" t="s">
        <v>2254</v>
      </c>
      <c r="AJ8643" s="67">
        <v>0</v>
      </c>
      <c r="AK8643" s="69">
        <v>-155000</v>
      </c>
    </row>
    <row r="8644" spans="30:37" ht="11.25" x14ac:dyDescent="0.2">
      <c r="AD8644" s="63">
        <v>36825</v>
      </c>
      <c r="AE8644" s="64">
        <v>36951</v>
      </c>
      <c r="AF8644" s="68" t="s">
        <v>681</v>
      </c>
      <c r="AG8644" s="66" t="s">
        <v>697</v>
      </c>
      <c r="AH8644" s="74">
        <v>4.6550000000000002</v>
      </c>
      <c r="AI8644" s="68" t="s">
        <v>2254</v>
      </c>
      <c r="AJ8644" s="67">
        <v>0</v>
      </c>
      <c r="AK8644" s="69">
        <v>-155000</v>
      </c>
    </row>
    <row r="8645" spans="30:37" ht="11.25" x14ac:dyDescent="0.2">
      <c r="AD8645" s="63">
        <v>36825</v>
      </c>
      <c r="AE8645" s="64">
        <v>36951</v>
      </c>
      <c r="AF8645" s="68" t="s">
        <v>681</v>
      </c>
      <c r="AG8645" s="66" t="s">
        <v>698</v>
      </c>
      <c r="AH8645" s="74">
        <v>4.6550000000000002</v>
      </c>
      <c r="AI8645" s="68" t="s">
        <v>2254</v>
      </c>
      <c r="AJ8645" s="67">
        <v>0</v>
      </c>
      <c r="AK8645" s="69">
        <v>-155000</v>
      </c>
    </row>
    <row r="8646" spans="30:37" ht="11.25" x14ac:dyDescent="0.2">
      <c r="AD8646" s="63">
        <v>36825</v>
      </c>
      <c r="AE8646" s="64">
        <v>36951</v>
      </c>
      <c r="AF8646" s="68" t="s">
        <v>681</v>
      </c>
      <c r="AG8646" s="66" t="s">
        <v>699</v>
      </c>
      <c r="AH8646" s="74">
        <v>4.6399999999999997</v>
      </c>
      <c r="AI8646" s="68" t="s">
        <v>2254</v>
      </c>
      <c r="AJ8646" s="67">
        <v>0</v>
      </c>
      <c r="AK8646" s="69">
        <v>-155000</v>
      </c>
    </row>
    <row r="8647" spans="30:37" ht="11.25" x14ac:dyDescent="0.2">
      <c r="AD8647" s="63">
        <v>36825</v>
      </c>
      <c r="AE8647" s="64">
        <v>36951</v>
      </c>
      <c r="AF8647" s="68" t="s">
        <v>681</v>
      </c>
      <c r="AG8647" s="66" t="s">
        <v>700</v>
      </c>
      <c r="AH8647" s="74">
        <v>4.6449999999999996</v>
      </c>
      <c r="AI8647" s="68" t="s">
        <v>2254</v>
      </c>
      <c r="AJ8647" s="67">
        <v>0</v>
      </c>
      <c r="AK8647" s="69">
        <v>-155000</v>
      </c>
    </row>
    <row r="8648" spans="30:37" ht="11.25" x14ac:dyDescent="0.2">
      <c r="AD8648" s="63">
        <v>36825</v>
      </c>
      <c r="AE8648" s="64">
        <v>36951</v>
      </c>
      <c r="AF8648" s="68" t="s">
        <v>681</v>
      </c>
      <c r="AG8648" s="66" t="s">
        <v>691</v>
      </c>
      <c r="AH8648" s="74">
        <v>4.6399999999999997</v>
      </c>
      <c r="AI8648" s="68" t="s">
        <v>2254</v>
      </c>
      <c r="AJ8648" s="67">
        <v>0</v>
      </c>
      <c r="AK8648" s="69">
        <v>-155000</v>
      </c>
    </row>
    <row r="8649" spans="30:37" ht="11.25" x14ac:dyDescent="0.2">
      <c r="AD8649" s="63">
        <v>36825</v>
      </c>
      <c r="AE8649" s="64">
        <v>36951</v>
      </c>
      <c r="AF8649" s="68" t="s">
        <v>681</v>
      </c>
      <c r="AG8649" s="66" t="s">
        <v>692</v>
      </c>
      <c r="AH8649" s="74">
        <v>4.6449999999999996</v>
      </c>
      <c r="AI8649" s="68" t="s">
        <v>2254</v>
      </c>
      <c r="AJ8649" s="67">
        <v>0</v>
      </c>
      <c r="AK8649" s="69">
        <v>-155000</v>
      </c>
    </row>
    <row r="8650" spans="30:37" ht="11.25" x14ac:dyDescent="0.2">
      <c r="AD8650" s="63">
        <v>36825</v>
      </c>
      <c r="AE8650" s="64">
        <v>36951</v>
      </c>
      <c r="AF8650" s="68" t="s">
        <v>681</v>
      </c>
      <c r="AG8650" s="66" t="s">
        <v>693</v>
      </c>
      <c r="AH8650" s="74">
        <v>4.6500000000000004</v>
      </c>
      <c r="AI8650" s="68" t="s">
        <v>2254</v>
      </c>
      <c r="AJ8650" s="67">
        <v>0</v>
      </c>
      <c r="AK8650" s="69">
        <v>-155000</v>
      </c>
    </row>
    <row r="8651" spans="30:37" ht="11.25" x14ac:dyDescent="0.2">
      <c r="AD8651" s="63">
        <v>36826</v>
      </c>
      <c r="AE8651" s="64">
        <v>36951</v>
      </c>
      <c r="AF8651" s="68" t="s">
        <v>4689</v>
      </c>
      <c r="AG8651" s="66" t="s">
        <v>4740</v>
      </c>
      <c r="AH8651" s="74">
        <v>4.55</v>
      </c>
      <c r="AI8651" s="68" t="s">
        <v>2254</v>
      </c>
      <c r="AJ8651" s="67">
        <v>0</v>
      </c>
      <c r="AK8651" s="69">
        <v>-155000</v>
      </c>
    </row>
    <row r="8652" spans="30:37" ht="11.25" x14ac:dyDescent="0.2">
      <c r="AD8652" s="63">
        <v>36826</v>
      </c>
      <c r="AE8652" s="64">
        <v>36951</v>
      </c>
      <c r="AF8652" s="68" t="s">
        <v>4689</v>
      </c>
      <c r="AG8652" s="66" t="s">
        <v>4741</v>
      </c>
      <c r="AH8652" s="74">
        <v>4.5599999999999996</v>
      </c>
      <c r="AI8652" s="68" t="s">
        <v>2254</v>
      </c>
      <c r="AJ8652" s="67">
        <v>0</v>
      </c>
      <c r="AK8652" s="69">
        <v>-155000</v>
      </c>
    </row>
    <row r="8653" spans="30:37" ht="11.25" x14ac:dyDescent="0.2">
      <c r="AD8653" s="63">
        <v>36826</v>
      </c>
      <c r="AE8653" s="64">
        <v>36951</v>
      </c>
      <c r="AF8653" s="68" t="s">
        <v>4689</v>
      </c>
      <c r="AG8653" s="66" t="s">
        <v>4742</v>
      </c>
      <c r="AH8653" s="74">
        <v>4.5599999999999996</v>
      </c>
      <c r="AI8653" s="68" t="s">
        <v>2254</v>
      </c>
      <c r="AJ8653" s="67">
        <v>0</v>
      </c>
      <c r="AK8653" s="69">
        <v>-155000</v>
      </c>
    </row>
    <row r="8654" spans="30:37" ht="11.25" x14ac:dyDescent="0.2">
      <c r="AD8654" s="63">
        <v>36826</v>
      </c>
      <c r="AE8654" s="64">
        <v>36951</v>
      </c>
      <c r="AF8654" s="68" t="s">
        <v>4689</v>
      </c>
      <c r="AG8654" s="66" t="s">
        <v>4743</v>
      </c>
      <c r="AH8654" s="74">
        <v>4.585</v>
      </c>
      <c r="AI8654" s="68" t="s">
        <v>2254</v>
      </c>
      <c r="AJ8654" s="67">
        <v>0</v>
      </c>
      <c r="AK8654" s="69">
        <v>-155000</v>
      </c>
    </row>
    <row r="8655" spans="30:37" ht="11.25" x14ac:dyDescent="0.2">
      <c r="AD8655" s="63">
        <v>36829</v>
      </c>
      <c r="AE8655" s="64">
        <v>36951</v>
      </c>
      <c r="AF8655" s="68" t="s">
        <v>2950</v>
      </c>
      <c r="AG8655" s="66" t="s">
        <v>2967</v>
      </c>
      <c r="AH8655" s="74">
        <v>4.5149999999999997</v>
      </c>
      <c r="AI8655" s="68" t="s">
        <v>2254</v>
      </c>
      <c r="AJ8655" s="67">
        <v>0</v>
      </c>
      <c r="AK8655" s="69">
        <v>-155000</v>
      </c>
    </row>
    <row r="8656" spans="30:37" ht="11.25" x14ac:dyDescent="0.2">
      <c r="AD8656" s="63">
        <v>36830</v>
      </c>
      <c r="AE8656" s="64">
        <v>36951</v>
      </c>
      <c r="AF8656" s="68" t="s">
        <v>3109</v>
      </c>
      <c r="AG8656" s="66" t="s">
        <v>3112</v>
      </c>
      <c r="AH8656" s="74">
        <v>4.3550000000000004</v>
      </c>
      <c r="AI8656" s="68" t="s">
        <v>2254</v>
      </c>
      <c r="AJ8656" s="67">
        <v>0</v>
      </c>
      <c r="AK8656" s="69">
        <v>-155000</v>
      </c>
    </row>
    <row r="8657" spans="30:37" ht="11.25" x14ac:dyDescent="0.2">
      <c r="AD8657" s="63">
        <v>36830</v>
      </c>
      <c r="AE8657" s="64">
        <v>36951</v>
      </c>
      <c r="AF8657" s="68" t="s">
        <v>3109</v>
      </c>
      <c r="AG8657" s="66" t="s">
        <v>3113</v>
      </c>
      <c r="AH8657" s="74">
        <v>4.3600000000000003</v>
      </c>
      <c r="AI8657" s="68" t="s">
        <v>2254</v>
      </c>
      <c r="AJ8657" s="67">
        <v>0</v>
      </c>
      <c r="AK8657" s="69">
        <v>-155000</v>
      </c>
    </row>
    <row r="8658" spans="30:37" ht="11.25" x14ac:dyDescent="0.2">
      <c r="AD8658" s="63">
        <v>36830</v>
      </c>
      <c r="AE8658" s="64">
        <v>36951</v>
      </c>
      <c r="AF8658" s="68" t="s">
        <v>3109</v>
      </c>
      <c r="AG8658" s="66" t="s">
        <v>3114</v>
      </c>
      <c r="AH8658" s="74">
        <v>4.3600000000000003</v>
      </c>
      <c r="AI8658" s="68" t="s">
        <v>2254</v>
      </c>
      <c r="AJ8658" s="67">
        <v>0</v>
      </c>
      <c r="AK8658" s="69">
        <v>-155000</v>
      </c>
    </row>
    <row r="8659" spans="30:37" ht="11.25" x14ac:dyDescent="0.2">
      <c r="AD8659" s="63">
        <v>36830</v>
      </c>
      <c r="AE8659" s="64">
        <v>36951</v>
      </c>
      <c r="AF8659" s="68" t="s">
        <v>3109</v>
      </c>
      <c r="AG8659" s="66" t="s">
        <v>3115</v>
      </c>
      <c r="AH8659" s="74">
        <v>4.3650000000000002</v>
      </c>
      <c r="AI8659" s="68" t="s">
        <v>2254</v>
      </c>
      <c r="AJ8659" s="67">
        <v>0</v>
      </c>
      <c r="AK8659" s="69">
        <v>-155000</v>
      </c>
    </row>
    <row r="8660" spans="30:37" ht="11.25" x14ac:dyDescent="0.2">
      <c r="AD8660" s="63">
        <v>36830</v>
      </c>
      <c r="AE8660" s="64">
        <v>36951</v>
      </c>
      <c r="AF8660" s="68" t="s">
        <v>3109</v>
      </c>
      <c r="AG8660" s="66" t="s">
        <v>3116</v>
      </c>
      <c r="AH8660" s="74">
        <v>4.375</v>
      </c>
      <c r="AI8660" s="68" t="s">
        <v>2254</v>
      </c>
      <c r="AJ8660" s="67">
        <v>0</v>
      </c>
      <c r="AK8660" s="69">
        <v>-155000</v>
      </c>
    </row>
    <row r="8661" spans="30:37" ht="11.25" x14ac:dyDescent="0.2">
      <c r="AD8661" s="63">
        <v>36830</v>
      </c>
      <c r="AE8661" s="64">
        <v>36951</v>
      </c>
      <c r="AF8661" s="68" t="s">
        <v>3109</v>
      </c>
      <c r="AG8661" s="66" t="s">
        <v>3117</v>
      </c>
      <c r="AH8661" s="74">
        <v>4.3849999999999998</v>
      </c>
      <c r="AI8661" s="68" t="s">
        <v>2254</v>
      </c>
      <c r="AJ8661" s="67">
        <v>0</v>
      </c>
      <c r="AK8661" s="69">
        <v>-155000</v>
      </c>
    </row>
    <row r="8662" spans="30:37" ht="11.25" x14ac:dyDescent="0.2">
      <c r="AD8662" s="63">
        <v>36830</v>
      </c>
      <c r="AE8662" s="64">
        <v>36951</v>
      </c>
      <c r="AF8662" s="68" t="s">
        <v>3109</v>
      </c>
      <c r="AG8662" s="66" t="s">
        <v>3118</v>
      </c>
      <c r="AH8662" s="74">
        <v>4.335</v>
      </c>
      <c r="AI8662" s="68" t="s">
        <v>2254</v>
      </c>
      <c r="AJ8662" s="67">
        <v>0</v>
      </c>
      <c r="AK8662" s="69">
        <v>155000</v>
      </c>
    </row>
    <row r="8663" spans="30:37" ht="11.25" x14ac:dyDescent="0.2">
      <c r="AD8663" s="63">
        <v>36830</v>
      </c>
      <c r="AE8663" s="64">
        <v>36951</v>
      </c>
      <c r="AF8663" s="68" t="s">
        <v>3109</v>
      </c>
      <c r="AG8663" s="66" t="s">
        <v>3119</v>
      </c>
      <c r="AH8663" s="74">
        <v>4.34</v>
      </c>
      <c r="AI8663" s="68" t="s">
        <v>2254</v>
      </c>
      <c r="AJ8663" s="67">
        <v>0</v>
      </c>
      <c r="AK8663" s="69">
        <v>155000</v>
      </c>
    </row>
    <row r="8664" spans="30:37" ht="11.25" x14ac:dyDescent="0.2">
      <c r="AD8664" s="63">
        <v>36830</v>
      </c>
      <c r="AE8664" s="64">
        <v>36951</v>
      </c>
      <c r="AF8664" s="68" t="s">
        <v>3109</v>
      </c>
      <c r="AG8664" s="66" t="s">
        <v>3120</v>
      </c>
      <c r="AH8664" s="74">
        <v>4.3499999999999996</v>
      </c>
      <c r="AI8664" s="68" t="s">
        <v>2254</v>
      </c>
      <c r="AJ8664" s="67">
        <v>0</v>
      </c>
      <c r="AK8664" s="69">
        <v>155000</v>
      </c>
    </row>
    <row r="8665" spans="30:37" ht="11.25" x14ac:dyDescent="0.2">
      <c r="AD8665" s="63">
        <v>36831</v>
      </c>
      <c r="AE8665" s="64">
        <v>36951</v>
      </c>
      <c r="AF8665" s="68" t="s">
        <v>1172</v>
      </c>
      <c r="AG8665" s="66" t="s">
        <v>1240</v>
      </c>
      <c r="AH8665" s="74">
        <v>4.5</v>
      </c>
      <c r="AI8665" s="68" t="s">
        <v>2254</v>
      </c>
      <c r="AJ8665" s="67">
        <v>0</v>
      </c>
      <c r="AK8665" s="69">
        <v>-155000</v>
      </c>
    </row>
    <row r="8666" spans="30:37" ht="11.25" x14ac:dyDescent="0.2">
      <c r="AD8666" s="63">
        <v>36831</v>
      </c>
      <c r="AE8666" s="64">
        <v>36951</v>
      </c>
      <c r="AF8666" s="68" t="s">
        <v>1172</v>
      </c>
      <c r="AG8666" s="66" t="s">
        <v>1242</v>
      </c>
      <c r="AH8666" s="74">
        <v>4.59</v>
      </c>
      <c r="AI8666" s="68" t="s">
        <v>2254</v>
      </c>
      <c r="AJ8666" s="67">
        <v>0</v>
      </c>
      <c r="AK8666" s="69">
        <v>155000</v>
      </c>
    </row>
    <row r="8667" spans="30:37" ht="11.25" x14ac:dyDescent="0.2">
      <c r="AD8667" s="63">
        <v>36837</v>
      </c>
      <c r="AE8667" s="64">
        <v>36951</v>
      </c>
      <c r="AF8667" s="68" t="s">
        <v>3198</v>
      </c>
      <c r="AG8667" s="66" t="s">
        <v>3201</v>
      </c>
      <c r="AH8667" s="74">
        <v>4.97</v>
      </c>
      <c r="AI8667" s="68" t="s">
        <v>2254</v>
      </c>
      <c r="AJ8667" s="67">
        <v>0</v>
      </c>
      <c r="AK8667" s="69">
        <v>-155000</v>
      </c>
    </row>
    <row r="8668" spans="30:37" ht="11.25" x14ac:dyDescent="0.2">
      <c r="AD8668" s="63">
        <v>36837</v>
      </c>
      <c r="AE8668" s="64">
        <v>36951</v>
      </c>
      <c r="AF8668" s="68" t="s">
        <v>3198</v>
      </c>
      <c r="AG8668" s="66" t="s">
        <v>3202</v>
      </c>
      <c r="AH8668" s="74">
        <v>4.9850000000000003</v>
      </c>
      <c r="AI8668" s="68" t="s">
        <v>2254</v>
      </c>
      <c r="AJ8668" s="67">
        <v>0</v>
      </c>
      <c r="AK8668" s="69">
        <v>-77500</v>
      </c>
    </row>
    <row r="8669" spans="30:37" ht="11.25" x14ac:dyDescent="0.2">
      <c r="AD8669" s="63">
        <v>36837</v>
      </c>
      <c r="AE8669" s="64">
        <v>36951</v>
      </c>
      <c r="AF8669" s="68" t="s">
        <v>3198</v>
      </c>
      <c r="AG8669" s="66" t="s">
        <v>3203</v>
      </c>
      <c r="AH8669" s="74">
        <v>4.93</v>
      </c>
      <c r="AI8669" s="68" t="s">
        <v>2254</v>
      </c>
      <c r="AJ8669" s="67">
        <v>0</v>
      </c>
      <c r="AK8669" s="69">
        <v>155000</v>
      </c>
    </row>
    <row r="8670" spans="30:37" ht="11.25" x14ac:dyDescent="0.2">
      <c r="AD8670" s="63">
        <v>36837</v>
      </c>
      <c r="AE8670" s="64">
        <v>36951</v>
      </c>
      <c r="AF8670" s="68" t="s">
        <v>3198</v>
      </c>
      <c r="AG8670" s="66" t="s">
        <v>3204</v>
      </c>
      <c r="AH8670" s="74">
        <v>4.9800000000000004</v>
      </c>
      <c r="AI8670" s="68" t="s">
        <v>2254</v>
      </c>
      <c r="AJ8670" s="67">
        <v>0</v>
      </c>
      <c r="AK8670" s="69">
        <v>155000</v>
      </c>
    </row>
    <row r="8671" spans="30:37" ht="11.25" x14ac:dyDescent="0.2">
      <c r="AD8671" s="63">
        <v>36837</v>
      </c>
      <c r="AE8671" s="64">
        <v>36951</v>
      </c>
      <c r="AF8671" s="68" t="s">
        <v>3198</v>
      </c>
      <c r="AG8671" s="66" t="s">
        <v>3200</v>
      </c>
      <c r="AH8671" s="74">
        <v>4.915</v>
      </c>
      <c r="AI8671" s="68" t="s">
        <v>2254</v>
      </c>
      <c r="AJ8671" s="67">
        <v>0</v>
      </c>
      <c r="AK8671" s="69">
        <v>-155000</v>
      </c>
    </row>
    <row r="8672" spans="30:37" ht="11.25" x14ac:dyDescent="0.2">
      <c r="AD8672" s="63">
        <v>36838</v>
      </c>
      <c r="AE8672" s="64">
        <v>36951</v>
      </c>
      <c r="AF8672" s="68" t="s">
        <v>1274</v>
      </c>
      <c r="AG8672" s="66" t="s">
        <v>1276</v>
      </c>
      <c r="AH8672" s="74">
        <v>5.1050000000000004</v>
      </c>
      <c r="AI8672" s="68" t="s">
        <v>2254</v>
      </c>
      <c r="AJ8672" s="67">
        <v>0</v>
      </c>
      <c r="AK8672" s="69">
        <v>155000</v>
      </c>
    </row>
    <row r="8673" spans="30:37" ht="11.25" x14ac:dyDescent="0.2">
      <c r="AD8673" s="63">
        <v>36838</v>
      </c>
      <c r="AE8673" s="64">
        <v>36951</v>
      </c>
      <c r="AF8673" s="68" t="s">
        <v>1274</v>
      </c>
      <c r="AG8673" s="66" t="s">
        <v>1277</v>
      </c>
      <c r="AH8673" s="74">
        <v>5.0949999999999998</v>
      </c>
      <c r="AI8673" s="68" t="s">
        <v>2254</v>
      </c>
      <c r="AJ8673" s="67">
        <v>0</v>
      </c>
      <c r="AK8673" s="69">
        <v>155000</v>
      </c>
    </row>
    <row r="8674" spans="30:37" ht="11.25" x14ac:dyDescent="0.2">
      <c r="AD8674" s="63">
        <v>36840</v>
      </c>
      <c r="AE8674" s="64">
        <v>36951</v>
      </c>
      <c r="AF8674" s="68" t="s">
        <v>1179</v>
      </c>
      <c r="AG8674" s="66" t="s">
        <v>1232</v>
      </c>
      <c r="AH8674" s="74">
        <v>5.2149999999999999</v>
      </c>
      <c r="AI8674" s="68" t="s">
        <v>2254</v>
      </c>
      <c r="AJ8674" s="67">
        <v>0</v>
      </c>
      <c r="AK8674" s="69">
        <v>-155000</v>
      </c>
    </row>
    <row r="8675" spans="30:37" ht="11.25" x14ac:dyDescent="0.2">
      <c r="AD8675" s="63">
        <v>36844</v>
      </c>
      <c r="AE8675" s="64">
        <v>36951</v>
      </c>
      <c r="AF8675" s="68" t="s">
        <v>948</v>
      </c>
      <c r="AG8675" s="66" t="s">
        <v>980</v>
      </c>
      <c r="AH8675" s="74">
        <v>5.64</v>
      </c>
      <c r="AI8675" s="68" t="s">
        <v>2254</v>
      </c>
      <c r="AJ8675" s="67">
        <v>0</v>
      </c>
      <c r="AK8675" s="69">
        <v>-155000</v>
      </c>
    </row>
    <row r="8676" spans="30:37" ht="11.25" x14ac:dyDescent="0.2">
      <c r="AD8676" s="63">
        <v>36844</v>
      </c>
      <c r="AE8676" s="64">
        <v>36951</v>
      </c>
      <c r="AF8676" s="68" t="s">
        <v>948</v>
      </c>
      <c r="AG8676" s="66" t="s">
        <v>981</v>
      </c>
      <c r="AH8676" s="74">
        <v>5.66</v>
      </c>
      <c r="AI8676" s="68" t="s">
        <v>2254</v>
      </c>
      <c r="AJ8676" s="67">
        <v>0</v>
      </c>
      <c r="AK8676" s="69">
        <v>-155000</v>
      </c>
    </row>
    <row r="8677" spans="30:37" ht="11.25" x14ac:dyDescent="0.2">
      <c r="AD8677" s="63">
        <v>36845</v>
      </c>
      <c r="AE8677" s="64">
        <v>36951</v>
      </c>
      <c r="AF8677" s="68" t="s">
        <v>2564</v>
      </c>
      <c r="AG8677" s="66" t="s">
        <v>2615</v>
      </c>
      <c r="AH8677" s="74">
        <v>5.93</v>
      </c>
      <c r="AI8677" s="68" t="s">
        <v>2254</v>
      </c>
      <c r="AJ8677" s="67">
        <v>0</v>
      </c>
      <c r="AK8677" s="69">
        <v>-155000</v>
      </c>
    </row>
    <row r="8678" spans="30:37" ht="11.25" x14ac:dyDescent="0.2">
      <c r="AD8678" s="63">
        <v>36845</v>
      </c>
      <c r="AE8678" s="64">
        <v>36951</v>
      </c>
      <c r="AF8678" s="68" t="s">
        <v>2564</v>
      </c>
      <c r="AG8678" s="66" t="s">
        <v>2616</v>
      </c>
      <c r="AH8678" s="74">
        <v>5.75</v>
      </c>
      <c r="AI8678" s="68" t="s">
        <v>2254</v>
      </c>
      <c r="AJ8678" s="67">
        <v>0</v>
      </c>
      <c r="AK8678" s="69">
        <v>-155000</v>
      </c>
    </row>
    <row r="8679" spans="30:37" ht="11.25" x14ac:dyDescent="0.2">
      <c r="AD8679" s="63">
        <v>36845</v>
      </c>
      <c r="AE8679" s="64">
        <v>36951</v>
      </c>
      <c r="AF8679" s="68" t="s">
        <v>2564</v>
      </c>
      <c r="AG8679" s="66" t="s">
        <v>2617</v>
      </c>
      <c r="AH8679" s="74">
        <v>5.74</v>
      </c>
      <c r="AI8679" s="68" t="s">
        <v>2254</v>
      </c>
      <c r="AJ8679" s="67">
        <v>0</v>
      </c>
      <c r="AK8679" s="69">
        <v>-155000</v>
      </c>
    </row>
    <row r="8680" spans="30:37" ht="11.25" x14ac:dyDescent="0.2">
      <c r="AD8680" s="63">
        <v>36845</v>
      </c>
      <c r="AE8680" s="64">
        <v>36951</v>
      </c>
      <c r="AF8680" s="68" t="s">
        <v>2564</v>
      </c>
      <c r="AG8680" s="66" t="s">
        <v>2618</v>
      </c>
      <c r="AH8680" s="74">
        <v>5.7249999999999996</v>
      </c>
      <c r="AI8680" s="68" t="s">
        <v>2254</v>
      </c>
      <c r="AJ8680" s="67">
        <v>0</v>
      </c>
      <c r="AK8680" s="69">
        <v>-155000</v>
      </c>
    </row>
    <row r="8681" spans="30:37" ht="11.25" x14ac:dyDescent="0.2">
      <c r="AD8681" s="63">
        <v>36845</v>
      </c>
      <c r="AE8681" s="64">
        <v>36951</v>
      </c>
      <c r="AF8681" s="68" t="s">
        <v>2564</v>
      </c>
      <c r="AG8681" s="66" t="s">
        <v>2619</v>
      </c>
      <c r="AH8681" s="74">
        <v>5.7149999999999999</v>
      </c>
      <c r="AI8681" s="68" t="s">
        <v>2254</v>
      </c>
      <c r="AJ8681" s="67">
        <v>0</v>
      </c>
      <c r="AK8681" s="69">
        <v>-155000</v>
      </c>
    </row>
    <row r="8682" spans="30:37" ht="11.25" x14ac:dyDescent="0.2">
      <c r="AD8682" s="63">
        <v>36845</v>
      </c>
      <c r="AE8682" s="64">
        <v>36951</v>
      </c>
      <c r="AF8682" s="68" t="s">
        <v>2564</v>
      </c>
      <c r="AG8682" s="66" t="s">
        <v>2620</v>
      </c>
      <c r="AH8682" s="74">
        <v>5.7750000000000004</v>
      </c>
      <c r="AI8682" s="68" t="s">
        <v>2254</v>
      </c>
      <c r="AJ8682" s="67">
        <v>0</v>
      </c>
      <c r="AK8682" s="69">
        <v>-155000</v>
      </c>
    </row>
    <row r="8683" spans="30:37" ht="11.25" x14ac:dyDescent="0.2">
      <c r="AD8683" s="63">
        <v>36845</v>
      </c>
      <c r="AE8683" s="64">
        <v>36951</v>
      </c>
      <c r="AF8683" s="68" t="s">
        <v>2564</v>
      </c>
      <c r="AG8683" s="66" t="s">
        <v>2621</v>
      </c>
      <c r="AH8683" s="74">
        <v>5.8150000000000004</v>
      </c>
      <c r="AI8683" s="68" t="s">
        <v>2254</v>
      </c>
      <c r="AJ8683" s="67">
        <v>0</v>
      </c>
      <c r="AK8683" s="69">
        <v>-155000</v>
      </c>
    </row>
    <row r="8684" spans="30:37" ht="11.25" x14ac:dyDescent="0.2">
      <c r="AD8684" s="63">
        <v>36846</v>
      </c>
      <c r="AE8684" s="64">
        <v>36951</v>
      </c>
      <c r="AF8684" s="68" t="s">
        <v>578</v>
      </c>
      <c r="AG8684" s="66" t="s">
        <v>598</v>
      </c>
      <c r="AH8684" s="74">
        <v>5.65</v>
      </c>
      <c r="AI8684" s="68" t="s">
        <v>2254</v>
      </c>
      <c r="AJ8684" s="67">
        <v>0</v>
      </c>
      <c r="AK8684" s="69">
        <v>-155000</v>
      </c>
    </row>
    <row r="8685" spans="30:37" ht="11.25" x14ac:dyDescent="0.2">
      <c r="AD8685" s="63">
        <v>36846</v>
      </c>
      <c r="AE8685" s="64">
        <v>36951</v>
      </c>
      <c r="AF8685" s="68" t="s">
        <v>578</v>
      </c>
      <c r="AG8685" s="66" t="s">
        <v>599</v>
      </c>
      <c r="AH8685" s="74">
        <v>5.75</v>
      </c>
      <c r="AI8685" s="68" t="s">
        <v>2254</v>
      </c>
      <c r="AJ8685" s="67">
        <v>0</v>
      </c>
      <c r="AK8685" s="69">
        <v>-155000</v>
      </c>
    </row>
    <row r="8686" spans="30:37" ht="11.25" x14ac:dyDescent="0.2">
      <c r="AD8686" s="63">
        <v>36846</v>
      </c>
      <c r="AE8686" s="64">
        <v>36951</v>
      </c>
      <c r="AF8686" s="68" t="s">
        <v>578</v>
      </c>
      <c r="AG8686" s="66" t="s">
        <v>602</v>
      </c>
      <c r="AH8686" s="74">
        <v>5.52</v>
      </c>
      <c r="AI8686" s="68" t="s">
        <v>2254</v>
      </c>
      <c r="AJ8686" s="67">
        <v>0</v>
      </c>
      <c r="AK8686" s="69">
        <v>155000</v>
      </c>
    </row>
    <row r="8687" spans="30:37" ht="11.25" x14ac:dyDescent="0.2">
      <c r="AD8687" s="63">
        <v>36846</v>
      </c>
      <c r="AE8687" s="64">
        <v>36951</v>
      </c>
      <c r="AF8687" s="68" t="s">
        <v>578</v>
      </c>
      <c r="AG8687" s="66" t="s">
        <v>603</v>
      </c>
      <c r="AH8687" s="74">
        <v>5.6050000000000004</v>
      </c>
      <c r="AI8687" s="68" t="s">
        <v>2254</v>
      </c>
      <c r="AJ8687" s="67">
        <v>0</v>
      </c>
      <c r="AK8687" s="69">
        <v>155000</v>
      </c>
    </row>
    <row r="8688" spans="30:37" ht="11.25" x14ac:dyDescent="0.2">
      <c r="AD8688" s="63">
        <v>36847</v>
      </c>
      <c r="AE8688" s="64">
        <v>36951</v>
      </c>
      <c r="AF8688" s="68" t="s">
        <v>4192</v>
      </c>
      <c r="AG8688" s="66" t="s">
        <v>4212</v>
      </c>
      <c r="AH8688" s="74">
        <v>5.39</v>
      </c>
      <c r="AI8688" s="68" t="s">
        <v>2254</v>
      </c>
      <c r="AJ8688" s="67">
        <v>0</v>
      </c>
      <c r="AK8688" s="69">
        <v>-155000</v>
      </c>
    </row>
    <row r="8689" spans="30:37" ht="11.25" x14ac:dyDescent="0.2">
      <c r="AD8689" s="63">
        <v>36847</v>
      </c>
      <c r="AE8689" s="64">
        <v>36951</v>
      </c>
      <c r="AF8689" s="68" t="s">
        <v>4192</v>
      </c>
      <c r="AG8689" s="66" t="s">
        <v>4217</v>
      </c>
      <c r="AH8689" s="74">
        <v>5.38</v>
      </c>
      <c r="AI8689" s="68" t="s">
        <v>2254</v>
      </c>
      <c r="AJ8689" s="67">
        <v>0</v>
      </c>
      <c r="AK8689" s="69">
        <v>155000</v>
      </c>
    </row>
    <row r="8690" spans="30:37" ht="11.25" x14ac:dyDescent="0.2">
      <c r="AD8690" s="63">
        <v>36850</v>
      </c>
      <c r="AE8690" s="64">
        <v>36951</v>
      </c>
      <c r="AF8690" s="68" t="s">
        <v>3389</v>
      </c>
      <c r="AG8690" s="66" t="s">
        <v>3423</v>
      </c>
      <c r="AH8690" s="74">
        <v>5.9450000000000003</v>
      </c>
      <c r="AI8690" s="68" t="s">
        <v>2254</v>
      </c>
      <c r="AJ8690" s="67">
        <v>0</v>
      </c>
      <c r="AK8690" s="69">
        <v>-155000</v>
      </c>
    </row>
    <row r="8691" spans="30:37" ht="11.25" x14ac:dyDescent="0.2">
      <c r="AD8691" s="63">
        <v>36850</v>
      </c>
      <c r="AE8691" s="64">
        <v>36951</v>
      </c>
      <c r="AF8691" s="68" t="s">
        <v>3389</v>
      </c>
      <c r="AG8691" s="66" t="s">
        <v>3424</v>
      </c>
      <c r="AH8691" s="74">
        <v>5.9550000000000001</v>
      </c>
      <c r="AI8691" s="68" t="s">
        <v>2254</v>
      </c>
      <c r="AJ8691" s="67">
        <v>0</v>
      </c>
      <c r="AK8691" s="69">
        <v>-155000</v>
      </c>
    </row>
    <row r="8692" spans="30:37" ht="11.25" x14ac:dyDescent="0.2">
      <c r="AD8692" s="63">
        <v>36850</v>
      </c>
      <c r="AE8692" s="64">
        <v>36951</v>
      </c>
      <c r="AF8692" s="68" t="s">
        <v>3389</v>
      </c>
      <c r="AG8692" s="66" t="s">
        <v>3425</v>
      </c>
      <c r="AH8692" s="74">
        <v>5.95</v>
      </c>
      <c r="AI8692" s="68" t="s">
        <v>2254</v>
      </c>
      <c r="AJ8692" s="67">
        <v>0</v>
      </c>
      <c r="AK8692" s="69">
        <v>-155000</v>
      </c>
    </row>
    <row r="8693" spans="30:37" ht="11.25" x14ac:dyDescent="0.2">
      <c r="AD8693" s="63">
        <v>36850</v>
      </c>
      <c r="AE8693" s="64">
        <v>36951</v>
      </c>
      <c r="AF8693" s="68" t="s">
        <v>3389</v>
      </c>
      <c r="AG8693" s="66" t="s">
        <v>1223</v>
      </c>
      <c r="AH8693" s="74">
        <v>5.86</v>
      </c>
      <c r="AI8693" s="68" t="s">
        <v>2254</v>
      </c>
      <c r="AJ8693" s="67">
        <v>0</v>
      </c>
      <c r="AK8693" s="69">
        <v>-155000</v>
      </c>
    </row>
    <row r="8694" spans="30:37" ht="11.25" x14ac:dyDescent="0.2">
      <c r="AD8694" s="63">
        <v>36852</v>
      </c>
      <c r="AE8694" s="64">
        <v>36951</v>
      </c>
      <c r="AF8694" s="68" t="s">
        <v>2436</v>
      </c>
      <c r="AG8694" s="66" t="s">
        <v>2439</v>
      </c>
      <c r="AH8694" s="74">
        <v>6.08</v>
      </c>
      <c r="AI8694" s="68" t="s">
        <v>2254</v>
      </c>
      <c r="AJ8694" s="67">
        <v>0</v>
      </c>
      <c r="AK8694" s="69">
        <v>-155000</v>
      </c>
    </row>
    <row r="8695" spans="30:37" ht="11.25" x14ac:dyDescent="0.2">
      <c r="AD8695" s="63">
        <v>36852</v>
      </c>
      <c r="AE8695" s="64">
        <v>36951</v>
      </c>
      <c r="AF8695" s="68" t="s">
        <v>2436</v>
      </c>
      <c r="AG8695" s="66" t="s">
        <v>2441</v>
      </c>
      <c r="AH8695" s="74">
        <v>6.08</v>
      </c>
      <c r="AI8695" s="68" t="s">
        <v>2254</v>
      </c>
      <c r="AJ8695" s="67">
        <v>0</v>
      </c>
      <c r="AK8695" s="69">
        <v>-155000</v>
      </c>
    </row>
    <row r="8696" spans="30:37" ht="11.25" x14ac:dyDescent="0.2">
      <c r="AD8696" s="63">
        <v>36852</v>
      </c>
      <c r="AE8696" s="64">
        <v>36951</v>
      </c>
      <c r="AF8696" s="68" t="s">
        <v>2436</v>
      </c>
      <c r="AG8696" s="66" t="s">
        <v>3765</v>
      </c>
      <c r="AH8696" s="74">
        <v>6.19</v>
      </c>
      <c r="AI8696" s="68" t="s">
        <v>2254</v>
      </c>
      <c r="AJ8696" s="67">
        <v>0</v>
      </c>
      <c r="AK8696" s="69">
        <v>-155000</v>
      </c>
    </row>
    <row r="8697" spans="30:37" ht="11.25" x14ac:dyDescent="0.2">
      <c r="AD8697" s="63">
        <v>36852</v>
      </c>
      <c r="AE8697" s="64">
        <v>36951</v>
      </c>
      <c r="AF8697" s="68" t="s">
        <v>2436</v>
      </c>
      <c r="AG8697" s="66" t="s">
        <v>3766</v>
      </c>
      <c r="AH8697" s="74">
        <v>6.1849999999999996</v>
      </c>
      <c r="AI8697" s="68" t="s">
        <v>2254</v>
      </c>
      <c r="AJ8697" s="67">
        <v>0</v>
      </c>
      <c r="AK8697" s="69">
        <v>-155000</v>
      </c>
    </row>
    <row r="8698" spans="30:37" ht="11.25" x14ac:dyDescent="0.2">
      <c r="AD8698" s="63">
        <v>36857</v>
      </c>
      <c r="AE8698" s="64">
        <v>36951</v>
      </c>
      <c r="AF8698" s="68" t="s">
        <v>5023</v>
      </c>
      <c r="AG8698" s="66" t="s">
        <v>5065</v>
      </c>
      <c r="AH8698" s="74">
        <v>6.125</v>
      </c>
      <c r="AI8698" s="68" t="s">
        <v>2254</v>
      </c>
      <c r="AJ8698" s="67">
        <v>0</v>
      </c>
      <c r="AK8698" s="69">
        <v>155000</v>
      </c>
    </row>
    <row r="8699" spans="30:37" ht="11.25" x14ac:dyDescent="0.2">
      <c r="AD8699" s="63">
        <v>36857</v>
      </c>
      <c r="AE8699" s="64">
        <v>36951</v>
      </c>
      <c r="AF8699" s="68" t="s">
        <v>5023</v>
      </c>
      <c r="AG8699" s="66" t="s">
        <v>5066</v>
      </c>
      <c r="AH8699" s="74">
        <v>6.32</v>
      </c>
      <c r="AI8699" s="68" t="s">
        <v>2254</v>
      </c>
      <c r="AJ8699" s="67">
        <v>0</v>
      </c>
      <c r="AK8699" s="69">
        <v>155000</v>
      </c>
    </row>
    <row r="8700" spans="30:37" ht="11.25" x14ac:dyDescent="0.2">
      <c r="AD8700" s="63">
        <v>36857</v>
      </c>
      <c r="AE8700" s="64">
        <v>36951</v>
      </c>
      <c r="AF8700" s="68" t="s">
        <v>5023</v>
      </c>
      <c r="AG8700" s="66" t="s">
        <v>5067</v>
      </c>
      <c r="AH8700" s="74">
        <v>6.28</v>
      </c>
      <c r="AI8700" s="68" t="s">
        <v>2254</v>
      </c>
      <c r="AJ8700" s="67">
        <v>0</v>
      </c>
      <c r="AK8700" s="69">
        <v>-155000</v>
      </c>
    </row>
    <row r="8701" spans="30:37" ht="11.25" x14ac:dyDescent="0.2">
      <c r="AD8701" s="63">
        <v>36857</v>
      </c>
      <c r="AE8701" s="64">
        <v>36951</v>
      </c>
      <c r="AF8701" s="68" t="s">
        <v>5023</v>
      </c>
      <c r="AG8701" s="66" t="s">
        <v>5068</v>
      </c>
      <c r="AH8701" s="74">
        <v>6.08</v>
      </c>
      <c r="AI8701" s="68" t="s">
        <v>2254</v>
      </c>
      <c r="AJ8701" s="67">
        <v>0</v>
      </c>
      <c r="AK8701" s="69">
        <v>155000</v>
      </c>
    </row>
    <row r="8702" spans="30:37" ht="11.25" x14ac:dyDescent="0.2">
      <c r="AD8702" s="63">
        <v>36857</v>
      </c>
      <c r="AE8702" s="64">
        <v>36951</v>
      </c>
      <c r="AF8702" s="68" t="s">
        <v>5023</v>
      </c>
      <c r="AG8702" s="66" t="s">
        <v>5069</v>
      </c>
      <c r="AH8702" s="74">
        <v>6.0750000000000002</v>
      </c>
      <c r="AI8702" s="68" t="s">
        <v>2254</v>
      </c>
      <c r="AJ8702" s="67">
        <v>0</v>
      </c>
      <c r="AK8702" s="69">
        <v>155000</v>
      </c>
    </row>
    <row r="8703" spans="30:37" ht="11.25" x14ac:dyDescent="0.2">
      <c r="AD8703" s="63">
        <v>36858</v>
      </c>
      <c r="AE8703" s="64">
        <v>36951</v>
      </c>
      <c r="AF8703" s="68" t="s">
        <v>2864</v>
      </c>
      <c r="AG8703" s="66" t="s">
        <v>2872</v>
      </c>
      <c r="AH8703" s="74">
        <v>5.89</v>
      </c>
      <c r="AI8703" s="68" t="s">
        <v>2254</v>
      </c>
      <c r="AJ8703" s="67">
        <v>0</v>
      </c>
      <c r="AK8703" s="69">
        <v>-155000</v>
      </c>
    </row>
    <row r="8704" spans="30:37" ht="11.25" x14ac:dyDescent="0.2">
      <c r="AD8704" s="63">
        <v>36858</v>
      </c>
      <c r="AE8704" s="64">
        <v>36951</v>
      </c>
      <c r="AF8704" s="68" t="s">
        <v>2864</v>
      </c>
      <c r="AG8704" s="66" t="s">
        <v>2873</v>
      </c>
      <c r="AH8704" s="74">
        <v>5.81</v>
      </c>
      <c r="AI8704" s="68" t="s">
        <v>2254</v>
      </c>
      <c r="AJ8704" s="67">
        <v>0</v>
      </c>
      <c r="AK8704" s="69">
        <v>155000</v>
      </c>
    </row>
    <row r="8705" spans="30:37" ht="11.25" x14ac:dyDescent="0.2">
      <c r="AD8705" s="63">
        <v>36861</v>
      </c>
      <c r="AE8705" s="64">
        <v>36951</v>
      </c>
      <c r="AF8705" s="68" t="s">
        <v>4927</v>
      </c>
      <c r="AG8705" s="66" t="s">
        <v>4928</v>
      </c>
      <c r="AH8705" s="74">
        <v>6.52</v>
      </c>
      <c r="AI8705" s="68" t="s">
        <v>2254</v>
      </c>
      <c r="AJ8705" s="67">
        <v>0</v>
      </c>
      <c r="AK8705" s="69">
        <v>155000</v>
      </c>
    </row>
    <row r="8706" spans="30:37" ht="11.25" x14ac:dyDescent="0.2">
      <c r="AD8706" s="63">
        <v>36861</v>
      </c>
      <c r="AE8706" s="64">
        <v>36951</v>
      </c>
      <c r="AF8706" s="68" t="s">
        <v>4927</v>
      </c>
      <c r="AG8706" s="66" t="s">
        <v>4929</v>
      </c>
      <c r="AH8706" s="74">
        <v>6.4850000000000003</v>
      </c>
      <c r="AI8706" s="68" t="s">
        <v>2254</v>
      </c>
      <c r="AJ8706" s="67">
        <v>0</v>
      </c>
      <c r="AK8706" s="69">
        <v>155000</v>
      </c>
    </row>
    <row r="8707" spans="30:37" ht="11.25" x14ac:dyDescent="0.2">
      <c r="AD8707" s="63">
        <v>36861</v>
      </c>
      <c r="AE8707" s="64">
        <v>36951</v>
      </c>
      <c r="AF8707" s="68" t="s">
        <v>4927</v>
      </c>
      <c r="AG8707" s="66" t="s">
        <v>4936</v>
      </c>
      <c r="AH8707" s="74">
        <v>6.37</v>
      </c>
      <c r="AI8707" s="68" t="s">
        <v>2254</v>
      </c>
      <c r="AJ8707" s="67">
        <v>0</v>
      </c>
      <c r="AK8707" s="69">
        <v>155000</v>
      </c>
    </row>
    <row r="8708" spans="30:37" ht="11.25" x14ac:dyDescent="0.2">
      <c r="AD8708" s="63">
        <v>36861</v>
      </c>
      <c r="AE8708" s="64">
        <v>36951</v>
      </c>
      <c r="AF8708" s="68" t="s">
        <v>4927</v>
      </c>
      <c r="AG8708" s="66" t="s">
        <v>4938</v>
      </c>
      <c r="AH8708" s="74">
        <v>6.39</v>
      </c>
      <c r="AI8708" s="68" t="s">
        <v>2254</v>
      </c>
      <c r="AJ8708" s="67">
        <v>0</v>
      </c>
      <c r="AK8708" s="69">
        <v>155000</v>
      </c>
    </row>
    <row r="8709" spans="30:37" ht="11.25" x14ac:dyDescent="0.2">
      <c r="AD8709" s="63">
        <v>36864</v>
      </c>
      <c r="AE8709" s="64">
        <v>36951</v>
      </c>
      <c r="AF8709" s="68" t="s">
        <v>2625</v>
      </c>
      <c r="AG8709" s="66" t="s">
        <v>2637</v>
      </c>
      <c r="AH8709" s="74">
        <v>7.05</v>
      </c>
      <c r="AI8709" s="68" t="s">
        <v>2254</v>
      </c>
      <c r="AJ8709" s="67">
        <v>0</v>
      </c>
      <c r="AK8709" s="69">
        <v>155000</v>
      </c>
    </row>
    <row r="8710" spans="30:37" ht="11.25" x14ac:dyDescent="0.2">
      <c r="AD8710" s="63">
        <v>36864</v>
      </c>
      <c r="AE8710" s="64">
        <v>36951</v>
      </c>
      <c r="AF8710" s="68" t="s">
        <v>2625</v>
      </c>
      <c r="AG8710" s="66" t="s">
        <v>2638</v>
      </c>
      <c r="AH8710" s="74">
        <v>7.07</v>
      </c>
      <c r="AI8710" s="68" t="s">
        <v>2254</v>
      </c>
      <c r="AJ8710" s="67">
        <v>0</v>
      </c>
      <c r="AK8710" s="69">
        <v>155000</v>
      </c>
    </row>
    <row r="8711" spans="30:37" ht="11.25" x14ac:dyDescent="0.2">
      <c r="AD8711" s="63">
        <v>36864</v>
      </c>
      <c r="AE8711" s="64">
        <v>36951</v>
      </c>
      <c r="AF8711" s="68" t="s">
        <v>2625</v>
      </c>
      <c r="AG8711" s="66" t="s">
        <v>2639</v>
      </c>
      <c r="AH8711" s="74">
        <v>7.19</v>
      </c>
      <c r="AI8711" s="68" t="s">
        <v>2254</v>
      </c>
      <c r="AJ8711" s="67">
        <v>0</v>
      </c>
      <c r="AK8711" s="69">
        <v>155000</v>
      </c>
    </row>
    <row r="8712" spans="30:37" ht="11.25" x14ac:dyDescent="0.2">
      <c r="AD8712" s="63">
        <v>36864</v>
      </c>
      <c r="AE8712" s="64">
        <v>36951</v>
      </c>
      <c r="AF8712" s="68" t="s">
        <v>2625</v>
      </c>
      <c r="AG8712" s="66" t="s">
        <v>2640</v>
      </c>
      <c r="AH8712" s="74">
        <v>7.18</v>
      </c>
      <c r="AI8712" s="68" t="s">
        <v>2254</v>
      </c>
      <c r="AJ8712" s="67">
        <v>0</v>
      </c>
      <c r="AK8712" s="69">
        <v>155000</v>
      </c>
    </row>
    <row r="8713" spans="30:37" ht="11.25" x14ac:dyDescent="0.2">
      <c r="AD8713" s="63">
        <v>36864</v>
      </c>
      <c r="AE8713" s="64">
        <v>36951</v>
      </c>
      <c r="AF8713" s="68" t="s">
        <v>2625</v>
      </c>
      <c r="AG8713" s="66" t="s">
        <v>2641</v>
      </c>
      <c r="AH8713" s="74">
        <v>7.25</v>
      </c>
      <c r="AI8713" s="68" t="s">
        <v>2254</v>
      </c>
      <c r="AJ8713" s="67">
        <v>0</v>
      </c>
      <c r="AK8713" s="69">
        <v>155000</v>
      </c>
    </row>
    <row r="8714" spans="30:37" ht="11.25" x14ac:dyDescent="0.2">
      <c r="AD8714" s="63">
        <v>36864</v>
      </c>
      <c r="AE8714" s="64">
        <v>36951</v>
      </c>
      <c r="AF8714" s="68" t="s">
        <v>2625</v>
      </c>
      <c r="AG8714" s="66" t="s">
        <v>2642</v>
      </c>
      <c r="AH8714" s="74">
        <v>7.27</v>
      </c>
      <c r="AI8714" s="68" t="s">
        <v>2254</v>
      </c>
      <c r="AJ8714" s="67">
        <v>0</v>
      </c>
      <c r="AK8714" s="69">
        <v>155000</v>
      </c>
    </row>
    <row r="8715" spans="30:37" ht="11.25" x14ac:dyDescent="0.2">
      <c r="AD8715" s="63">
        <v>36864</v>
      </c>
      <c r="AE8715" s="64">
        <v>36951</v>
      </c>
      <c r="AF8715" s="68" t="s">
        <v>2625</v>
      </c>
      <c r="AG8715" s="66" t="s">
        <v>2643</v>
      </c>
      <c r="AH8715" s="74">
        <v>7.26</v>
      </c>
      <c r="AI8715" s="68" t="s">
        <v>2254</v>
      </c>
      <c r="AJ8715" s="67">
        <v>0</v>
      </c>
      <c r="AK8715" s="69">
        <v>155000</v>
      </c>
    </row>
    <row r="8716" spans="30:37" ht="11.25" x14ac:dyDescent="0.2">
      <c r="AD8716" s="63">
        <v>36864</v>
      </c>
      <c r="AE8716" s="64">
        <v>36951</v>
      </c>
      <c r="AF8716" s="68" t="s">
        <v>2625</v>
      </c>
      <c r="AG8716" s="66" t="s">
        <v>2644</v>
      </c>
      <c r="AH8716" s="74">
        <v>7.31</v>
      </c>
      <c r="AI8716" s="68" t="s">
        <v>2254</v>
      </c>
      <c r="AJ8716" s="67">
        <v>0</v>
      </c>
      <c r="AK8716" s="69">
        <v>155000</v>
      </c>
    </row>
    <row r="8717" spans="30:37" ht="11.25" x14ac:dyDescent="0.2">
      <c r="AD8717" s="63">
        <v>36864</v>
      </c>
      <c r="AE8717" s="64">
        <v>36951</v>
      </c>
      <c r="AF8717" s="68" t="s">
        <v>2625</v>
      </c>
      <c r="AG8717" s="66" t="s">
        <v>2645</v>
      </c>
      <c r="AH8717" s="74">
        <v>7.29</v>
      </c>
      <c r="AI8717" s="68" t="s">
        <v>2254</v>
      </c>
      <c r="AJ8717" s="67">
        <v>0</v>
      </c>
      <c r="AK8717" s="69">
        <v>155000</v>
      </c>
    </row>
    <row r="8718" spans="30:37" ht="11.25" x14ac:dyDescent="0.2">
      <c r="AD8718" s="63">
        <v>36864</v>
      </c>
      <c r="AE8718" s="64">
        <v>36951</v>
      </c>
      <c r="AF8718" s="68" t="s">
        <v>2625</v>
      </c>
      <c r="AG8718" s="66" t="s">
        <v>2646</v>
      </c>
      <c r="AH8718" s="74">
        <v>7.23</v>
      </c>
      <c r="AI8718" s="68" t="s">
        <v>2254</v>
      </c>
      <c r="AJ8718" s="67">
        <v>0</v>
      </c>
      <c r="AK8718" s="69">
        <v>155000</v>
      </c>
    </row>
    <row r="8719" spans="30:37" ht="11.25" x14ac:dyDescent="0.2">
      <c r="AD8719" s="63">
        <v>36864</v>
      </c>
      <c r="AE8719" s="64">
        <v>36951</v>
      </c>
      <c r="AF8719" s="68" t="s">
        <v>2625</v>
      </c>
      <c r="AG8719" s="66" t="s">
        <v>2647</v>
      </c>
      <c r="AH8719" s="74">
        <v>7.26</v>
      </c>
      <c r="AI8719" s="68" t="s">
        <v>2254</v>
      </c>
      <c r="AJ8719" s="67">
        <v>0</v>
      </c>
      <c r="AK8719" s="69">
        <v>155000</v>
      </c>
    </row>
    <row r="8720" spans="30:37" ht="11.25" x14ac:dyDescent="0.2">
      <c r="AD8720" s="63">
        <v>36864</v>
      </c>
      <c r="AE8720" s="64">
        <v>36951</v>
      </c>
      <c r="AF8720" s="68" t="s">
        <v>2625</v>
      </c>
      <c r="AG8720" s="66" t="s">
        <v>2648</v>
      </c>
      <c r="AH8720" s="74">
        <v>6.9649999999999999</v>
      </c>
      <c r="AI8720" s="68" t="s">
        <v>2254</v>
      </c>
      <c r="AJ8720" s="67">
        <v>0</v>
      </c>
      <c r="AK8720" s="69">
        <v>155000</v>
      </c>
    </row>
    <row r="8721" spans="30:37" ht="11.25" x14ac:dyDescent="0.2">
      <c r="AD8721" s="63">
        <v>36864</v>
      </c>
      <c r="AE8721" s="64">
        <v>36951</v>
      </c>
      <c r="AF8721" s="68" t="s">
        <v>2625</v>
      </c>
      <c r="AG8721" s="66" t="s">
        <v>2649</v>
      </c>
      <c r="AH8721" s="74">
        <v>6.9649999999999999</v>
      </c>
      <c r="AI8721" s="68" t="s">
        <v>2254</v>
      </c>
      <c r="AJ8721" s="67">
        <v>0</v>
      </c>
      <c r="AK8721" s="69">
        <v>155000</v>
      </c>
    </row>
    <row r="8722" spans="30:37" ht="11.25" x14ac:dyDescent="0.2">
      <c r="AD8722" s="63">
        <v>36864</v>
      </c>
      <c r="AE8722" s="64">
        <v>36951</v>
      </c>
      <c r="AF8722" s="68" t="s">
        <v>2625</v>
      </c>
      <c r="AG8722" s="66" t="s">
        <v>2650</v>
      </c>
      <c r="AH8722" s="74">
        <v>6.9550000000000001</v>
      </c>
      <c r="AI8722" s="68" t="s">
        <v>2254</v>
      </c>
      <c r="AJ8722" s="67">
        <v>0</v>
      </c>
      <c r="AK8722" s="69">
        <v>155000</v>
      </c>
    </row>
    <row r="8723" spans="30:37" ht="11.25" x14ac:dyDescent="0.2">
      <c r="AD8723" s="63">
        <v>36864</v>
      </c>
      <c r="AE8723" s="64">
        <v>36951</v>
      </c>
      <c r="AF8723" s="68" t="s">
        <v>2625</v>
      </c>
      <c r="AG8723" s="66" t="s">
        <v>2651</v>
      </c>
      <c r="AH8723" s="74">
        <v>6.95</v>
      </c>
      <c r="AI8723" s="68" t="s">
        <v>2254</v>
      </c>
      <c r="AJ8723" s="67">
        <v>0</v>
      </c>
      <c r="AK8723" s="69">
        <v>155000</v>
      </c>
    </row>
    <row r="8724" spans="30:37" ht="11.25" x14ac:dyDescent="0.2">
      <c r="AD8724" s="63">
        <v>36865</v>
      </c>
      <c r="AE8724" s="64">
        <v>36951</v>
      </c>
      <c r="AF8724" s="68" t="s">
        <v>1124</v>
      </c>
      <c r="AG8724" s="66" t="s">
        <v>1128</v>
      </c>
      <c r="AH8724" s="74">
        <v>7.1150000000000002</v>
      </c>
      <c r="AI8724" s="68" t="s">
        <v>2254</v>
      </c>
      <c r="AJ8724" s="67">
        <v>0</v>
      </c>
      <c r="AK8724" s="69">
        <v>-155000</v>
      </c>
    </row>
    <row r="8725" spans="30:37" ht="11.25" x14ac:dyDescent="0.2">
      <c r="AD8725" s="63">
        <v>36865</v>
      </c>
      <c r="AE8725" s="64">
        <v>36951</v>
      </c>
      <c r="AF8725" s="68" t="s">
        <v>1124</v>
      </c>
      <c r="AG8725" s="66" t="s">
        <v>1129</v>
      </c>
      <c r="AH8725" s="74">
        <v>7.35</v>
      </c>
      <c r="AI8725" s="68" t="s">
        <v>2254</v>
      </c>
      <c r="AJ8725" s="67">
        <v>0</v>
      </c>
      <c r="AK8725" s="69">
        <v>-155000</v>
      </c>
    </row>
    <row r="8726" spans="30:37" ht="11.25" x14ac:dyDescent="0.2">
      <c r="AD8726" s="63">
        <v>36865</v>
      </c>
      <c r="AE8726" s="64">
        <v>36951</v>
      </c>
      <c r="AF8726" s="68" t="s">
        <v>1124</v>
      </c>
      <c r="AG8726" s="66" t="s">
        <v>1130</v>
      </c>
      <c r="AH8726" s="74">
        <v>7.39</v>
      </c>
      <c r="AI8726" s="68" t="s">
        <v>2254</v>
      </c>
      <c r="AJ8726" s="67">
        <v>0</v>
      </c>
      <c r="AK8726" s="69">
        <v>-155000</v>
      </c>
    </row>
    <row r="8727" spans="30:37" ht="11.25" x14ac:dyDescent="0.2">
      <c r="AD8727" s="63">
        <v>36865</v>
      </c>
      <c r="AE8727" s="64">
        <v>36951</v>
      </c>
      <c r="AF8727" s="68" t="s">
        <v>1124</v>
      </c>
      <c r="AG8727" s="66" t="s">
        <v>1132</v>
      </c>
      <c r="AH8727" s="74">
        <v>6.9649999999999999</v>
      </c>
      <c r="AI8727" s="68" t="s">
        <v>2254</v>
      </c>
      <c r="AJ8727" s="67">
        <v>0</v>
      </c>
      <c r="AK8727" s="69">
        <v>155000</v>
      </c>
    </row>
    <row r="8728" spans="30:37" ht="11.25" x14ac:dyDescent="0.2">
      <c r="AD8728" s="63">
        <v>36865</v>
      </c>
      <c r="AE8728" s="64">
        <v>36951</v>
      </c>
      <c r="AF8728" s="68" t="s">
        <v>1124</v>
      </c>
      <c r="AG8728" s="66" t="s">
        <v>1133</v>
      </c>
      <c r="AH8728" s="74">
        <v>7.0250000000000004</v>
      </c>
      <c r="AI8728" s="68" t="s">
        <v>2254</v>
      </c>
      <c r="AJ8728" s="67">
        <v>0</v>
      </c>
      <c r="AK8728" s="69">
        <v>155000</v>
      </c>
    </row>
    <row r="8729" spans="30:37" ht="11.25" x14ac:dyDescent="0.2">
      <c r="AD8729" s="63">
        <v>36865</v>
      </c>
      <c r="AE8729" s="64">
        <v>36951</v>
      </c>
      <c r="AF8729" s="68" t="s">
        <v>1124</v>
      </c>
      <c r="AG8729" s="66" t="s">
        <v>1134</v>
      </c>
      <c r="AH8729" s="74">
        <v>7.085</v>
      </c>
      <c r="AI8729" s="68" t="s">
        <v>2254</v>
      </c>
      <c r="AJ8729" s="67">
        <v>0</v>
      </c>
      <c r="AK8729" s="69">
        <v>155000</v>
      </c>
    </row>
    <row r="8730" spans="30:37" ht="11.25" x14ac:dyDescent="0.2">
      <c r="AD8730" s="63">
        <v>36865</v>
      </c>
      <c r="AE8730" s="64">
        <v>36951</v>
      </c>
      <c r="AF8730" s="68" t="s">
        <v>1124</v>
      </c>
      <c r="AG8730" s="66" t="s">
        <v>1135</v>
      </c>
      <c r="AH8730" s="74">
        <v>7.1</v>
      </c>
      <c r="AI8730" s="68" t="s">
        <v>2254</v>
      </c>
      <c r="AJ8730" s="67">
        <v>0</v>
      </c>
      <c r="AK8730" s="69">
        <v>155000</v>
      </c>
    </row>
    <row r="8731" spans="30:37" ht="11.25" x14ac:dyDescent="0.2">
      <c r="AD8731" s="63">
        <v>36865</v>
      </c>
      <c r="AE8731" s="64">
        <v>36951</v>
      </c>
      <c r="AF8731" s="68" t="s">
        <v>1124</v>
      </c>
      <c r="AG8731" s="66" t="s">
        <v>1136</v>
      </c>
      <c r="AH8731" s="74">
        <v>7.1449999999999996</v>
      </c>
      <c r="AI8731" s="68" t="s">
        <v>2254</v>
      </c>
      <c r="AJ8731" s="67">
        <v>0</v>
      </c>
      <c r="AK8731" s="69">
        <v>155000</v>
      </c>
    </row>
    <row r="8732" spans="30:37" ht="11.25" x14ac:dyDescent="0.2">
      <c r="AD8732" s="63">
        <v>36865</v>
      </c>
      <c r="AE8732" s="64">
        <v>36951</v>
      </c>
      <c r="AF8732" s="68" t="s">
        <v>1124</v>
      </c>
      <c r="AG8732" s="66" t="s">
        <v>1137</v>
      </c>
      <c r="AH8732" s="74">
        <v>7.1849999999999996</v>
      </c>
      <c r="AI8732" s="68" t="s">
        <v>2254</v>
      </c>
      <c r="AJ8732" s="67">
        <v>0</v>
      </c>
      <c r="AK8732" s="69">
        <v>155000</v>
      </c>
    </row>
    <row r="8733" spans="30:37" ht="11.25" x14ac:dyDescent="0.2">
      <c r="AD8733" s="63">
        <v>36866</v>
      </c>
      <c r="AE8733" s="64">
        <v>36951</v>
      </c>
      <c r="AF8733" s="68" t="s">
        <v>4445</v>
      </c>
      <c r="AG8733" s="66" t="s">
        <v>4458</v>
      </c>
      <c r="AH8733" s="74">
        <v>7.77</v>
      </c>
      <c r="AI8733" s="68" t="s">
        <v>2254</v>
      </c>
      <c r="AJ8733" s="67">
        <v>0</v>
      </c>
      <c r="AK8733" s="69">
        <v>-155000</v>
      </c>
    </row>
    <row r="8734" spans="30:37" ht="11.25" x14ac:dyDescent="0.2">
      <c r="AD8734" s="63">
        <v>36866</v>
      </c>
      <c r="AE8734" s="64">
        <v>36951</v>
      </c>
      <c r="AF8734" s="68" t="s">
        <v>4445</v>
      </c>
      <c r="AG8734" s="66" t="s">
        <v>4459</v>
      </c>
      <c r="AH8734" s="74">
        <v>7.87</v>
      </c>
      <c r="AI8734" s="68" t="s">
        <v>2254</v>
      </c>
      <c r="AJ8734" s="67">
        <v>0</v>
      </c>
      <c r="AK8734" s="69">
        <v>-155000</v>
      </c>
    </row>
    <row r="8735" spans="30:37" ht="11.25" x14ac:dyDescent="0.2">
      <c r="AD8735" s="63">
        <v>36867</v>
      </c>
      <c r="AE8735" s="64">
        <v>36951</v>
      </c>
      <c r="AF8735" s="68" t="s">
        <v>2012</v>
      </c>
      <c r="AG8735" s="66" t="s">
        <v>2013</v>
      </c>
      <c r="AH8735" s="74">
        <v>7.88</v>
      </c>
      <c r="AI8735" s="68" t="s">
        <v>2254</v>
      </c>
      <c r="AJ8735" s="67">
        <v>0</v>
      </c>
      <c r="AK8735" s="69">
        <v>-155000</v>
      </c>
    </row>
    <row r="8736" spans="30:37" ht="11.25" x14ac:dyDescent="0.2">
      <c r="AD8736" s="63">
        <v>36867</v>
      </c>
      <c r="AE8736" s="64">
        <v>36951</v>
      </c>
      <c r="AF8736" s="68" t="s">
        <v>2012</v>
      </c>
      <c r="AG8736" s="66" t="s">
        <v>2014</v>
      </c>
      <c r="AH8736" s="74">
        <v>7.89</v>
      </c>
      <c r="AI8736" s="68" t="s">
        <v>2254</v>
      </c>
      <c r="AJ8736" s="67">
        <v>0</v>
      </c>
      <c r="AK8736" s="69">
        <v>-155000</v>
      </c>
    </row>
    <row r="8737" spans="30:37" ht="11.25" x14ac:dyDescent="0.2">
      <c r="AD8737" s="63">
        <v>36867</v>
      </c>
      <c r="AE8737" s="64">
        <v>36951</v>
      </c>
      <c r="AF8737" s="68" t="s">
        <v>2012</v>
      </c>
      <c r="AG8737" s="66" t="s">
        <v>2016</v>
      </c>
      <c r="AH8737" s="74">
        <v>7.79</v>
      </c>
      <c r="AI8737" s="68" t="s">
        <v>2254</v>
      </c>
      <c r="AJ8737" s="67">
        <v>0</v>
      </c>
      <c r="AK8737" s="69">
        <v>77500</v>
      </c>
    </row>
    <row r="8738" spans="30:37" ht="11.25" x14ac:dyDescent="0.2">
      <c r="AD8738" s="63">
        <v>36867</v>
      </c>
      <c r="AE8738" s="64">
        <v>36951</v>
      </c>
      <c r="AF8738" s="68" t="s">
        <v>2012</v>
      </c>
      <c r="AG8738" s="66" t="s">
        <v>2017</v>
      </c>
      <c r="AH8738" s="74">
        <v>7.68</v>
      </c>
      <c r="AI8738" s="68" t="s">
        <v>2254</v>
      </c>
      <c r="AJ8738" s="67">
        <v>0</v>
      </c>
      <c r="AK8738" s="69">
        <v>155000</v>
      </c>
    </row>
    <row r="8739" spans="30:37" ht="11.25" x14ac:dyDescent="0.2">
      <c r="AD8739" s="63">
        <v>36867</v>
      </c>
      <c r="AE8739" s="64">
        <v>36951</v>
      </c>
      <c r="AF8739" s="68" t="s">
        <v>2012</v>
      </c>
      <c r="AG8739" s="66" t="s">
        <v>2018</v>
      </c>
      <c r="AH8739" s="74">
        <v>7.81</v>
      </c>
      <c r="AI8739" s="68" t="s">
        <v>2254</v>
      </c>
      <c r="AJ8739" s="67">
        <v>0</v>
      </c>
      <c r="AK8739" s="69">
        <v>155000</v>
      </c>
    </row>
    <row r="8740" spans="30:37" ht="11.25" x14ac:dyDescent="0.2">
      <c r="AD8740" s="63">
        <v>36867</v>
      </c>
      <c r="AE8740" s="64">
        <v>36951</v>
      </c>
      <c r="AF8740" s="68" t="s">
        <v>2012</v>
      </c>
      <c r="AG8740" s="66" t="s">
        <v>2019</v>
      </c>
      <c r="AH8740" s="74">
        <v>7.81</v>
      </c>
      <c r="AI8740" s="68" t="s">
        <v>2254</v>
      </c>
      <c r="AJ8740" s="67">
        <v>0</v>
      </c>
      <c r="AK8740" s="69">
        <v>155000</v>
      </c>
    </row>
    <row r="8741" spans="30:37" ht="11.25" x14ac:dyDescent="0.2">
      <c r="AD8741" s="63">
        <v>36867</v>
      </c>
      <c r="AE8741" s="64">
        <v>36951</v>
      </c>
      <c r="AF8741" s="68" t="s">
        <v>2012</v>
      </c>
      <c r="AG8741" s="66" t="s">
        <v>2020</v>
      </c>
      <c r="AH8741" s="74">
        <v>7.9</v>
      </c>
      <c r="AI8741" s="68" t="s">
        <v>2254</v>
      </c>
      <c r="AJ8741" s="67">
        <v>0</v>
      </c>
      <c r="AK8741" s="69">
        <v>155000</v>
      </c>
    </row>
    <row r="8742" spans="30:37" ht="11.25" x14ac:dyDescent="0.2">
      <c r="AD8742" s="63">
        <v>36867</v>
      </c>
      <c r="AE8742" s="64">
        <v>36951</v>
      </c>
      <c r="AF8742" s="68" t="s">
        <v>2012</v>
      </c>
      <c r="AG8742" s="66" t="s">
        <v>2021</v>
      </c>
      <c r="AH8742" s="74">
        <v>7.95</v>
      </c>
      <c r="AI8742" s="68" t="s">
        <v>2254</v>
      </c>
      <c r="AJ8742" s="67">
        <v>0</v>
      </c>
      <c r="AK8742" s="69">
        <v>155000</v>
      </c>
    </row>
    <row r="8743" spans="30:37" ht="11.25" x14ac:dyDescent="0.2">
      <c r="AD8743" s="63">
        <v>36867</v>
      </c>
      <c r="AE8743" s="64">
        <v>36951</v>
      </c>
      <c r="AF8743" s="68" t="s">
        <v>2012</v>
      </c>
      <c r="AG8743" s="66" t="s">
        <v>2022</v>
      </c>
      <c r="AH8743" s="74">
        <v>7.98</v>
      </c>
      <c r="AI8743" s="68" t="s">
        <v>2254</v>
      </c>
      <c r="AJ8743" s="67">
        <v>0</v>
      </c>
      <c r="AK8743" s="69">
        <v>155000</v>
      </c>
    </row>
    <row r="8744" spans="30:37" ht="11.25" x14ac:dyDescent="0.2">
      <c r="AD8744" s="63">
        <v>36871</v>
      </c>
      <c r="AE8744" s="64">
        <v>36951</v>
      </c>
      <c r="AF8744" s="68" t="s">
        <v>5223</v>
      </c>
      <c r="AG8744" s="66" t="s">
        <v>5233</v>
      </c>
      <c r="AH8744" s="74">
        <v>8.8800000000000008</v>
      </c>
      <c r="AI8744" s="68" t="s">
        <v>2254</v>
      </c>
      <c r="AJ8744" s="67">
        <v>0</v>
      </c>
      <c r="AK8744" s="69">
        <v>-155000</v>
      </c>
    </row>
    <row r="8745" spans="30:37" ht="11.25" x14ac:dyDescent="0.2">
      <c r="AD8745" s="63">
        <v>36871</v>
      </c>
      <c r="AE8745" s="64">
        <v>36951</v>
      </c>
      <c r="AF8745" s="68" t="s">
        <v>5223</v>
      </c>
      <c r="AG8745" s="66" t="s">
        <v>5236</v>
      </c>
      <c r="AH8745" s="74">
        <v>8.98</v>
      </c>
      <c r="AI8745" s="68" t="s">
        <v>2254</v>
      </c>
      <c r="AJ8745" s="67">
        <v>0</v>
      </c>
      <c r="AK8745" s="69">
        <v>155000</v>
      </c>
    </row>
    <row r="8746" spans="30:37" ht="11.25" x14ac:dyDescent="0.2">
      <c r="AD8746" s="63">
        <v>36872</v>
      </c>
      <c r="AE8746" s="64">
        <v>36951</v>
      </c>
      <c r="AF8746" s="68" t="s">
        <v>2769</v>
      </c>
      <c r="AG8746" s="66" t="s">
        <v>2771</v>
      </c>
      <c r="AH8746" s="74">
        <v>8.7200000000000006</v>
      </c>
      <c r="AI8746" s="68" t="s">
        <v>2254</v>
      </c>
      <c r="AJ8746" s="67">
        <v>0</v>
      </c>
      <c r="AK8746" s="69">
        <v>155000</v>
      </c>
    </row>
    <row r="8747" spans="30:37" ht="11.25" x14ac:dyDescent="0.2">
      <c r="AD8747" s="63">
        <v>36872</v>
      </c>
      <c r="AE8747" s="64">
        <v>36951</v>
      </c>
      <c r="AF8747" s="68" t="s">
        <v>2769</v>
      </c>
      <c r="AG8747" s="66" t="s">
        <v>2774</v>
      </c>
      <c r="AH8747" s="74">
        <v>8.73</v>
      </c>
      <c r="AI8747" s="68" t="s">
        <v>2254</v>
      </c>
      <c r="AJ8747" s="67">
        <v>0</v>
      </c>
      <c r="AK8747" s="69">
        <v>-155000</v>
      </c>
    </row>
    <row r="8748" spans="30:37" ht="11.25" x14ac:dyDescent="0.2">
      <c r="AD8748" s="63">
        <v>36872</v>
      </c>
      <c r="AE8748" s="64">
        <v>36951</v>
      </c>
      <c r="AF8748" s="68" t="s">
        <v>2769</v>
      </c>
      <c r="AG8748" s="66" t="s">
        <v>2778</v>
      </c>
      <c r="AH8748" s="74">
        <v>7.94</v>
      </c>
      <c r="AI8748" s="68" t="s">
        <v>2254</v>
      </c>
      <c r="AJ8748" s="67">
        <v>0</v>
      </c>
      <c r="AK8748" s="69">
        <v>155000</v>
      </c>
    </row>
    <row r="8749" spans="30:37" ht="11.25" x14ac:dyDescent="0.2">
      <c r="AD8749" s="63">
        <v>36872</v>
      </c>
      <c r="AE8749" s="64">
        <v>36951</v>
      </c>
      <c r="AF8749" s="68" t="s">
        <v>2769</v>
      </c>
      <c r="AG8749" s="66" t="s">
        <v>2783</v>
      </c>
      <c r="AH8749" s="74">
        <v>7.74</v>
      </c>
      <c r="AI8749" s="68" t="s">
        <v>2254</v>
      </c>
      <c r="AJ8749" s="67">
        <v>0</v>
      </c>
      <c r="AK8749" s="69">
        <v>155000</v>
      </c>
    </row>
    <row r="8750" spans="30:37" ht="11.25" x14ac:dyDescent="0.2">
      <c r="AD8750" s="63">
        <v>36872</v>
      </c>
      <c r="AE8750" s="64">
        <v>36951</v>
      </c>
      <c r="AF8750" s="68" t="s">
        <v>2769</v>
      </c>
      <c r="AG8750" s="66" t="s">
        <v>2784</v>
      </c>
      <c r="AH8750" s="74">
        <v>7.78</v>
      </c>
      <c r="AI8750" s="68" t="s">
        <v>2254</v>
      </c>
      <c r="AJ8750" s="67">
        <v>0</v>
      </c>
      <c r="AK8750" s="69">
        <v>155000</v>
      </c>
    </row>
    <row r="8751" spans="30:37" ht="11.25" x14ac:dyDescent="0.2">
      <c r="AD8751" s="63">
        <v>36872</v>
      </c>
      <c r="AE8751" s="64">
        <v>36951</v>
      </c>
      <c r="AF8751" s="68" t="s">
        <v>2769</v>
      </c>
      <c r="AG8751" s="66" t="s">
        <v>2789</v>
      </c>
      <c r="AH8751" s="74">
        <v>7.86</v>
      </c>
      <c r="AI8751" s="68" t="s">
        <v>2254</v>
      </c>
      <c r="AJ8751" s="67">
        <v>0</v>
      </c>
      <c r="AK8751" s="69">
        <v>-155000</v>
      </c>
    </row>
    <row r="8752" spans="30:37" ht="11.25" x14ac:dyDescent="0.2">
      <c r="AD8752" s="63">
        <v>36872</v>
      </c>
      <c r="AE8752" s="64">
        <v>36951</v>
      </c>
      <c r="AF8752" s="68" t="s">
        <v>2769</v>
      </c>
      <c r="AG8752" s="66" t="s">
        <v>2790</v>
      </c>
      <c r="AH8752" s="74">
        <v>7.8</v>
      </c>
      <c r="AI8752" s="68" t="s">
        <v>2254</v>
      </c>
      <c r="AJ8752" s="67">
        <v>0</v>
      </c>
      <c r="AK8752" s="69">
        <v>-155000</v>
      </c>
    </row>
    <row r="8753" spans="30:37" ht="11.25" x14ac:dyDescent="0.2">
      <c r="AD8753" s="63">
        <v>36872</v>
      </c>
      <c r="AE8753" s="64">
        <v>36951</v>
      </c>
      <c r="AF8753" s="68" t="s">
        <v>2769</v>
      </c>
      <c r="AG8753" s="66" t="s">
        <v>2809</v>
      </c>
      <c r="AH8753" s="74">
        <v>7.81</v>
      </c>
      <c r="AI8753" s="68" t="s">
        <v>2254</v>
      </c>
      <c r="AJ8753" s="67">
        <v>0</v>
      </c>
      <c r="AK8753" s="69">
        <v>-155000</v>
      </c>
    </row>
    <row r="8754" spans="30:37" ht="11.25" x14ac:dyDescent="0.2">
      <c r="AD8754" s="63">
        <v>36872</v>
      </c>
      <c r="AE8754" s="64">
        <v>36951</v>
      </c>
      <c r="AF8754" s="68" t="s">
        <v>2769</v>
      </c>
      <c r="AG8754" s="66" t="s">
        <v>2812</v>
      </c>
      <c r="AH8754" s="74">
        <v>7.76</v>
      </c>
      <c r="AI8754" s="68" t="s">
        <v>2254</v>
      </c>
      <c r="AJ8754" s="67">
        <v>0</v>
      </c>
      <c r="AK8754" s="69">
        <v>-155000</v>
      </c>
    </row>
    <row r="8755" spans="30:37" ht="11.25" x14ac:dyDescent="0.2">
      <c r="AD8755" s="63">
        <v>36872</v>
      </c>
      <c r="AE8755" s="64">
        <v>36951</v>
      </c>
      <c r="AF8755" s="68" t="s">
        <v>2769</v>
      </c>
      <c r="AG8755" s="66" t="s">
        <v>2813</v>
      </c>
      <c r="AH8755" s="74">
        <v>7.82</v>
      </c>
      <c r="AI8755" s="68" t="s">
        <v>2254</v>
      </c>
      <c r="AJ8755" s="67">
        <v>0</v>
      </c>
      <c r="AK8755" s="69">
        <v>-155000</v>
      </c>
    </row>
    <row r="8756" spans="30:37" ht="11.25" x14ac:dyDescent="0.2">
      <c r="AD8756" s="63">
        <v>36872</v>
      </c>
      <c r="AE8756" s="64">
        <v>36951</v>
      </c>
      <c r="AF8756" s="68" t="s">
        <v>2769</v>
      </c>
      <c r="AG8756" s="66" t="s">
        <v>2815</v>
      </c>
      <c r="AH8756" s="74">
        <v>7.7</v>
      </c>
      <c r="AI8756" s="68" t="s">
        <v>2254</v>
      </c>
      <c r="AJ8756" s="67">
        <v>0</v>
      </c>
      <c r="AK8756" s="69">
        <v>155000</v>
      </c>
    </row>
    <row r="8757" spans="30:37" ht="11.25" x14ac:dyDescent="0.2">
      <c r="AD8757" s="63">
        <v>36872</v>
      </c>
      <c r="AE8757" s="64">
        <v>36951</v>
      </c>
      <c r="AF8757" s="68" t="s">
        <v>2769</v>
      </c>
      <c r="AG8757" s="66" t="s">
        <v>2831</v>
      </c>
      <c r="AH8757" s="74">
        <v>7.5</v>
      </c>
      <c r="AI8757" s="68" t="s">
        <v>2254</v>
      </c>
      <c r="AJ8757" s="67">
        <v>0</v>
      </c>
      <c r="AK8757" s="69">
        <v>500000</v>
      </c>
    </row>
    <row r="8758" spans="30:37" ht="11.25" x14ac:dyDescent="0.2">
      <c r="AD8758" s="63">
        <v>36873</v>
      </c>
      <c r="AE8758" s="64">
        <v>36951</v>
      </c>
      <c r="AF8758" s="68" t="s">
        <v>229</v>
      </c>
      <c r="AG8758" s="66" t="s">
        <v>245</v>
      </c>
      <c r="AH8758" s="74">
        <v>7.4</v>
      </c>
      <c r="AI8758" s="68" t="s">
        <v>2254</v>
      </c>
      <c r="AJ8758" s="67">
        <v>0</v>
      </c>
      <c r="AK8758" s="69">
        <v>-155000</v>
      </c>
    </row>
    <row r="8759" spans="30:37" ht="11.25" x14ac:dyDescent="0.2">
      <c r="AD8759" s="63">
        <v>36873</v>
      </c>
      <c r="AE8759" s="64">
        <v>36951</v>
      </c>
      <c r="AF8759" s="68" t="s">
        <v>229</v>
      </c>
      <c r="AG8759" s="66" t="s">
        <v>246</v>
      </c>
      <c r="AH8759" s="74">
        <v>7.46</v>
      </c>
      <c r="AI8759" s="68" t="s">
        <v>2254</v>
      </c>
      <c r="AJ8759" s="67">
        <v>0</v>
      </c>
      <c r="AK8759" s="69">
        <v>-155000</v>
      </c>
    </row>
    <row r="8760" spans="30:37" ht="11.25" x14ac:dyDescent="0.2">
      <c r="AD8760" s="63">
        <v>36873</v>
      </c>
      <c r="AE8760" s="64">
        <v>36951</v>
      </c>
      <c r="AF8760" s="68" t="s">
        <v>229</v>
      </c>
      <c r="AG8760" s="66" t="s">
        <v>247</v>
      </c>
      <c r="AH8760" s="74">
        <v>7.48</v>
      </c>
      <c r="AI8760" s="68" t="s">
        <v>2254</v>
      </c>
      <c r="AJ8760" s="67">
        <v>0</v>
      </c>
      <c r="AK8760" s="69">
        <v>-155000</v>
      </c>
    </row>
    <row r="8761" spans="30:37" ht="11.25" x14ac:dyDescent="0.2">
      <c r="AD8761" s="63">
        <v>36873</v>
      </c>
      <c r="AE8761" s="64">
        <v>36951</v>
      </c>
      <c r="AF8761" s="68" t="s">
        <v>229</v>
      </c>
      <c r="AG8761" s="66" t="s">
        <v>251</v>
      </c>
      <c r="AH8761" s="74">
        <v>7.73</v>
      </c>
      <c r="AI8761" s="68" t="s">
        <v>2254</v>
      </c>
      <c r="AJ8761" s="67">
        <v>0</v>
      </c>
      <c r="AK8761" s="69">
        <v>155000</v>
      </c>
    </row>
    <row r="8762" spans="30:37" ht="11.25" x14ac:dyDescent="0.2">
      <c r="AD8762" s="63">
        <v>36873</v>
      </c>
      <c r="AE8762" s="64">
        <v>36951</v>
      </c>
      <c r="AF8762" s="68" t="s">
        <v>229</v>
      </c>
      <c r="AG8762" s="66" t="s">
        <v>252</v>
      </c>
      <c r="AH8762" s="74">
        <v>7.79</v>
      </c>
      <c r="AI8762" s="68" t="s">
        <v>2254</v>
      </c>
      <c r="AJ8762" s="67">
        <v>0</v>
      </c>
      <c r="AK8762" s="69">
        <v>155000</v>
      </c>
    </row>
    <row r="8763" spans="30:37" ht="11.25" x14ac:dyDescent="0.2">
      <c r="AD8763" s="63">
        <v>36873</v>
      </c>
      <c r="AE8763" s="64">
        <v>36951</v>
      </c>
      <c r="AF8763" s="68" t="s">
        <v>229</v>
      </c>
      <c r="AG8763" s="66" t="s">
        <v>3340</v>
      </c>
      <c r="AH8763" s="74">
        <v>7.23</v>
      </c>
      <c r="AI8763" s="68" t="s">
        <v>2254</v>
      </c>
      <c r="AJ8763" s="67">
        <v>0</v>
      </c>
      <c r="AK8763" s="69">
        <v>-155000</v>
      </c>
    </row>
    <row r="8764" spans="30:37" ht="11.25" x14ac:dyDescent="0.2">
      <c r="AD8764" s="63">
        <v>36874</v>
      </c>
      <c r="AE8764" s="64">
        <v>36951</v>
      </c>
      <c r="AF8764" s="68" t="s">
        <v>720</v>
      </c>
      <c r="AG8764" s="66" t="s">
        <v>722</v>
      </c>
      <c r="AH8764" s="74">
        <v>7.42</v>
      </c>
      <c r="AI8764" s="68" t="s">
        <v>2254</v>
      </c>
      <c r="AJ8764" s="67">
        <v>0</v>
      </c>
      <c r="AK8764" s="69">
        <v>-155000</v>
      </c>
    </row>
    <row r="8765" spans="30:37" ht="11.25" x14ac:dyDescent="0.2">
      <c r="AD8765" s="63">
        <v>36874</v>
      </c>
      <c r="AE8765" s="64">
        <v>36951</v>
      </c>
      <c r="AF8765" s="68" t="s">
        <v>720</v>
      </c>
      <c r="AG8765" s="66" t="s">
        <v>724</v>
      </c>
      <c r="AH8765" s="74">
        <v>7.32</v>
      </c>
      <c r="AI8765" s="68" t="s">
        <v>2254</v>
      </c>
      <c r="AJ8765" s="67">
        <v>0</v>
      </c>
      <c r="AK8765" s="69">
        <v>-155000</v>
      </c>
    </row>
    <row r="8766" spans="30:37" ht="11.25" x14ac:dyDescent="0.2">
      <c r="AD8766" s="63">
        <v>36874</v>
      </c>
      <c r="AE8766" s="64">
        <v>36951</v>
      </c>
      <c r="AF8766" s="68" t="s">
        <v>720</v>
      </c>
      <c r="AG8766" s="66" t="s">
        <v>727</v>
      </c>
      <c r="AH8766" s="74">
        <v>7.45</v>
      </c>
      <c r="AI8766" s="68" t="s">
        <v>2254</v>
      </c>
      <c r="AJ8766" s="67">
        <v>0</v>
      </c>
      <c r="AK8766" s="69">
        <v>-155000</v>
      </c>
    </row>
    <row r="8767" spans="30:37" ht="11.25" x14ac:dyDescent="0.2">
      <c r="AD8767" s="63">
        <v>36874</v>
      </c>
      <c r="AE8767" s="64">
        <v>36951</v>
      </c>
      <c r="AF8767" s="68" t="s">
        <v>720</v>
      </c>
      <c r="AG8767" s="66" t="s">
        <v>728</v>
      </c>
      <c r="AH8767" s="74">
        <v>7.47</v>
      </c>
      <c r="AI8767" s="68" t="s">
        <v>2254</v>
      </c>
      <c r="AJ8767" s="67">
        <v>0</v>
      </c>
      <c r="AK8767" s="69">
        <v>-155000</v>
      </c>
    </row>
    <row r="8768" spans="30:37" ht="11.25" x14ac:dyDescent="0.2">
      <c r="AD8768" s="63">
        <v>36874</v>
      </c>
      <c r="AE8768" s="64">
        <v>36951</v>
      </c>
      <c r="AF8768" s="68" t="s">
        <v>720</v>
      </c>
      <c r="AG8768" s="66" t="s">
        <v>731</v>
      </c>
      <c r="AH8768" s="74">
        <v>7.61</v>
      </c>
      <c r="AI8768" s="68" t="s">
        <v>2254</v>
      </c>
      <c r="AJ8768" s="67">
        <v>0</v>
      </c>
      <c r="AK8768" s="69">
        <v>-155000</v>
      </c>
    </row>
    <row r="8769" spans="30:37" ht="11.25" x14ac:dyDescent="0.2">
      <c r="AD8769" s="63">
        <v>36874</v>
      </c>
      <c r="AE8769" s="64">
        <v>36951</v>
      </c>
      <c r="AF8769" s="68" t="s">
        <v>720</v>
      </c>
      <c r="AG8769" s="66" t="s">
        <v>732</v>
      </c>
      <c r="AH8769" s="74">
        <v>7.55</v>
      </c>
      <c r="AI8769" s="68" t="s">
        <v>2254</v>
      </c>
      <c r="AJ8769" s="67">
        <v>0</v>
      </c>
      <c r="AK8769" s="69">
        <v>-155000</v>
      </c>
    </row>
    <row r="8770" spans="30:37" ht="11.25" x14ac:dyDescent="0.2">
      <c r="AD8770" s="63">
        <v>36875</v>
      </c>
      <c r="AE8770" s="64">
        <v>36951</v>
      </c>
      <c r="AF8770" s="68" t="s">
        <v>3822</v>
      </c>
      <c r="AG8770" s="66" t="s">
        <v>3861</v>
      </c>
      <c r="AH8770" s="74">
        <v>7.7</v>
      </c>
      <c r="AI8770" s="68" t="s">
        <v>2254</v>
      </c>
      <c r="AJ8770" s="67">
        <v>0</v>
      </c>
      <c r="AK8770" s="69">
        <v>-500000</v>
      </c>
    </row>
    <row r="8771" spans="30:37" ht="11.25" x14ac:dyDescent="0.2">
      <c r="AD8771" s="63">
        <v>36875</v>
      </c>
      <c r="AE8771" s="64">
        <v>36951</v>
      </c>
      <c r="AF8771" s="68" t="s">
        <v>3822</v>
      </c>
      <c r="AG8771" s="66" t="s">
        <v>3826</v>
      </c>
      <c r="AH8771" s="74">
        <v>8.2200000000000006</v>
      </c>
      <c r="AI8771" s="68" t="s">
        <v>2254</v>
      </c>
      <c r="AJ8771" s="67">
        <v>0</v>
      </c>
      <c r="AK8771" s="69">
        <v>-155000</v>
      </c>
    </row>
    <row r="8772" spans="30:37" ht="11.25" x14ac:dyDescent="0.2">
      <c r="AD8772" s="63">
        <v>36875</v>
      </c>
      <c r="AE8772" s="64">
        <v>36951</v>
      </c>
      <c r="AF8772" s="68" t="s">
        <v>3822</v>
      </c>
      <c r="AG8772" s="66" t="s">
        <v>3827</v>
      </c>
      <c r="AH8772" s="74">
        <v>8.6999999999999993</v>
      </c>
      <c r="AI8772" s="68" t="s">
        <v>2254</v>
      </c>
      <c r="AJ8772" s="67">
        <v>0</v>
      </c>
      <c r="AK8772" s="69">
        <v>-155000</v>
      </c>
    </row>
    <row r="8773" spans="30:37" ht="11.25" x14ac:dyDescent="0.2">
      <c r="AD8773" s="63">
        <v>36875</v>
      </c>
      <c r="AE8773" s="64">
        <v>36951</v>
      </c>
      <c r="AF8773" s="68" t="s">
        <v>3822</v>
      </c>
      <c r="AG8773" s="66" t="s">
        <v>3828</v>
      </c>
      <c r="AH8773" s="74">
        <v>8.49</v>
      </c>
      <c r="AI8773" s="68" t="s">
        <v>2254</v>
      </c>
      <c r="AJ8773" s="67">
        <v>0</v>
      </c>
      <c r="AK8773" s="69">
        <v>155000</v>
      </c>
    </row>
    <row r="8774" spans="30:37" ht="11.25" x14ac:dyDescent="0.2">
      <c r="AD8774" s="63">
        <v>36875</v>
      </c>
      <c r="AE8774" s="64">
        <v>36951</v>
      </c>
      <c r="AF8774" s="68" t="s">
        <v>3822</v>
      </c>
      <c r="AG8774" s="66" t="s">
        <v>3829</v>
      </c>
      <c r="AH8774" s="74">
        <v>8.6199999999999992</v>
      </c>
      <c r="AI8774" s="68" t="s">
        <v>2254</v>
      </c>
      <c r="AJ8774" s="67">
        <v>0</v>
      </c>
      <c r="AK8774" s="69">
        <v>155000</v>
      </c>
    </row>
    <row r="8775" spans="30:37" ht="11.25" x14ac:dyDescent="0.2">
      <c r="AD8775" s="63">
        <v>36875</v>
      </c>
      <c r="AE8775" s="64">
        <v>36951</v>
      </c>
      <c r="AF8775" s="68" t="s">
        <v>3822</v>
      </c>
      <c r="AG8775" s="66" t="s">
        <v>3830</v>
      </c>
      <c r="AH8775" s="74">
        <v>8.65</v>
      </c>
      <c r="AI8775" s="68" t="s">
        <v>2254</v>
      </c>
      <c r="AJ8775" s="67">
        <v>0</v>
      </c>
      <c r="AK8775" s="69">
        <v>155000</v>
      </c>
    </row>
    <row r="8776" spans="30:37" ht="11.25" x14ac:dyDescent="0.2">
      <c r="AD8776" s="63">
        <v>36875</v>
      </c>
      <c r="AE8776" s="64">
        <v>36951</v>
      </c>
      <c r="AF8776" s="68" t="s">
        <v>3822</v>
      </c>
      <c r="AG8776" s="66" t="s">
        <v>3831</v>
      </c>
      <c r="AH8776" s="74">
        <v>8.66</v>
      </c>
      <c r="AI8776" s="68" t="s">
        <v>2254</v>
      </c>
      <c r="AJ8776" s="67">
        <v>0</v>
      </c>
      <c r="AK8776" s="69">
        <v>155000</v>
      </c>
    </row>
    <row r="8777" spans="30:37" ht="11.25" x14ac:dyDescent="0.2">
      <c r="AD8777" s="63">
        <v>36879</v>
      </c>
      <c r="AE8777" s="64">
        <v>36951</v>
      </c>
      <c r="AF8777" s="68" t="s">
        <v>1562</v>
      </c>
      <c r="AG8777" s="66" t="s">
        <v>1563</v>
      </c>
      <c r="AH8777" s="74">
        <v>8.5</v>
      </c>
      <c r="AI8777" s="68" t="s">
        <v>2254</v>
      </c>
      <c r="AJ8777" s="67">
        <v>0</v>
      </c>
      <c r="AK8777" s="69">
        <v>155000</v>
      </c>
    </row>
    <row r="8778" spans="30:37" ht="11.25" x14ac:dyDescent="0.2">
      <c r="AD8778" s="63">
        <v>36879</v>
      </c>
      <c r="AE8778" s="64">
        <v>36951</v>
      </c>
      <c r="AF8778" s="68" t="s">
        <v>1562</v>
      </c>
      <c r="AG8778" s="66" t="s">
        <v>1564</v>
      </c>
      <c r="AH8778" s="74">
        <v>8.52</v>
      </c>
      <c r="AI8778" s="68" t="s">
        <v>2254</v>
      </c>
      <c r="AJ8778" s="67">
        <v>0</v>
      </c>
      <c r="AK8778" s="69">
        <v>-155000</v>
      </c>
    </row>
    <row r="8779" spans="30:37" ht="11.25" x14ac:dyDescent="0.2">
      <c r="AD8779" s="63">
        <v>36879</v>
      </c>
      <c r="AE8779" s="64">
        <v>36951</v>
      </c>
      <c r="AF8779" s="68" t="s">
        <v>1562</v>
      </c>
      <c r="AG8779" s="66" t="s">
        <v>1567</v>
      </c>
      <c r="AH8779" s="74">
        <v>8.56</v>
      </c>
      <c r="AI8779" s="68" t="s">
        <v>2254</v>
      </c>
      <c r="AJ8779" s="67">
        <v>0</v>
      </c>
      <c r="AK8779" s="69">
        <v>-155000</v>
      </c>
    </row>
    <row r="8780" spans="30:37" ht="11.25" x14ac:dyDescent="0.2">
      <c r="AD8780" s="63">
        <v>36879</v>
      </c>
      <c r="AE8780" s="64">
        <v>36951</v>
      </c>
      <c r="AF8780" s="68" t="s">
        <v>1562</v>
      </c>
      <c r="AG8780" s="66" t="s">
        <v>1569</v>
      </c>
      <c r="AH8780" s="74">
        <v>8.5299999999999994</v>
      </c>
      <c r="AI8780" s="68" t="s">
        <v>2254</v>
      </c>
      <c r="AJ8780" s="67">
        <v>0</v>
      </c>
      <c r="AK8780" s="69">
        <v>155000</v>
      </c>
    </row>
    <row r="8781" spans="30:37" ht="11.25" x14ac:dyDescent="0.2">
      <c r="AD8781" s="63">
        <v>36879</v>
      </c>
      <c r="AE8781" s="64">
        <v>36951</v>
      </c>
      <c r="AF8781" s="68" t="s">
        <v>1562</v>
      </c>
      <c r="AG8781" s="66" t="s">
        <v>1570</v>
      </c>
      <c r="AH8781" s="74">
        <v>8.59</v>
      </c>
      <c r="AI8781" s="68" t="s">
        <v>2254</v>
      </c>
      <c r="AJ8781" s="67">
        <v>0</v>
      </c>
      <c r="AK8781" s="69">
        <v>-155000</v>
      </c>
    </row>
    <row r="8782" spans="30:37" ht="11.25" x14ac:dyDescent="0.2">
      <c r="AD8782" s="63">
        <v>36879</v>
      </c>
      <c r="AE8782" s="64">
        <v>36951</v>
      </c>
      <c r="AF8782" s="68" t="s">
        <v>1562</v>
      </c>
      <c r="AG8782" s="66" t="s">
        <v>1571</v>
      </c>
      <c r="AH8782" s="74">
        <v>8.6</v>
      </c>
      <c r="AI8782" s="68" t="s">
        <v>2254</v>
      </c>
      <c r="AJ8782" s="67">
        <v>0</v>
      </c>
      <c r="AK8782" s="69">
        <v>-155000</v>
      </c>
    </row>
    <row r="8783" spans="30:37" ht="11.25" x14ac:dyDescent="0.2">
      <c r="AD8783" s="63">
        <v>36879</v>
      </c>
      <c r="AE8783" s="64">
        <v>36951</v>
      </c>
      <c r="AF8783" s="68" t="s">
        <v>1562</v>
      </c>
      <c r="AG8783" s="66" t="s">
        <v>1572</v>
      </c>
      <c r="AH8783" s="74">
        <v>8.59</v>
      </c>
      <c r="AI8783" s="68" t="s">
        <v>2254</v>
      </c>
      <c r="AJ8783" s="67">
        <v>0</v>
      </c>
      <c r="AK8783" s="69">
        <v>-155000</v>
      </c>
    </row>
    <row r="8784" spans="30:37" ht="11.25" x14ac:dyDescent="0.2">
      <c r="AD8784" s="63">
        <v>36879</v>
      </c>
      <c r="AE8784" s="64">
        <v>36951</v>
      </c>
      <c r="AF8784" s="68" t="s">
        <v>1562</v>
      </c>
      <c r="AG8784" s="66" t="s">
        <v>1574</v>
      </c>
      <c r="AH8784" s="74">
        <v>8.58</v>
      </c>
      <c r="AI8784" s="68" t="s">
        <v>2254</v>
      </c>
      <c r="AJ8784" s="67">
        <v>0</v>
      </c>
      <c r="AK8784" s="69">
        <v>155000</v>
      </c>
    </row>
    <row r="8785" spans="30:37" ht="11.25" x14ac:dyDescent="0.2">
      <c r="AD8785" s="63">
        <v>36879</v>
      </c>
      <c r="AE8785" s="64">
        <v>36951</v>
      </c>
      <c r="AF8785" s="68" t="s">
        <v>1562</v>
      </c>
      <c r="AG8785" s="66" t="s">
        <v>1576</v>
      </c>
      <c r="AH8785" s="74">
        <v>8.56</v>
      </c>
      <c r="AI8785" s="68" t="s">
        <v>2254</v>
      </c>
      <c r="AJ8785" s="67">
        <v>0</v>
      </c>
      <c r="AK8785" s="69">
        <v>155000</v>
      </c>
    </row>
    <row r="8786" spans="30:37" ht="11.25" x14ac:dyDescent="0.2">
      <c r="AD8786" s="63">
        <v>36879</v>
      </c>
      <c r="AE8786" s="64">
        <v>36951</v>
      </c>
      <c r="AF8786" s="68" t="s">
        <v>1562</v>
      </c>
      <c r="AG8786" s="66" t="s">
        <v>1577</v>
      </c>
      <c r="AH8786" s="74">
        <v>8.58</v>
      </c>
      <c r="AI8786" s="68" t="s">
        <v>2254</v>
      </c>
      <c r="AJ8786" s="67">
        <v>0</v>
      </c>
      <c r="AK8786" s="69">
        <v>-155000</v>
      </c>
    </row>
    <row r="8787" spans="30:37" ht="11.25" x14ac:dyDescent="0.2">
      <c r="AD8787" s="63">
        <v>36879</v>
      </c>
      <c r="AE8787" s="64">
        <v>36951</v>
      </c>
      <c r="AF8787" s="68" t="s">
        <v>1562</v>
      </c>
      <c r="AG8787" s="66" t="s">
        <v>1584</v>
      </c>
      <c r="AH8787" s="74">
        <v>8.58</v>
      </c>
      <c r="AI8787" s="68" t="s">
        <v>2254</v>
      </c>
      <c r="AJ8787" s="67">
        <v>0</v>
      </c>
      <c r="AK8787" s="69">
        <v>-155000</v>
      </c>
    </row>
    <row r="8788" spans="30:37" ht="11.25" x14ac:dyDescent="0.2">
      <c r="AD8788" s="63">
        <v>36879</v>
      </c>
      <c r="AE8788" s="64">
        <v>36951</v>
      </c>
      <c r="AF8788" s="68" t="s">
        <v>1562</v>
      </c>
      <c r="AG8788" s="66" t="s">
        <v>1586</v>
      </c>
      <c r="AH8788" s="74">
        <v>8.59</v>
      </c>
      <c r="AI8788" s="68" t="s">
        <v>2254</v>
      </c>
      <c r="AJ8788" s="67">
        <v>0</v>
      </c>
      <c r="AK8788" s="69">
        <v>-155000</v>
      </c>
    </row>
    <row r="8789" spans="30:37" ht="11.25" x14ac:dyDescent="0.2">
      <c r="AD8789" s="63">
        <v>36879</v>
      </c>
      <c r="AE8789" s="64">
        <v>36951</v>
      </c>
      <c r="AF8789" s="68" t="s">
        <v>1562</v>
      </c>
      <c r="AG8789" s="66" t="s">
        <v>1607</v>
      </c>
      <c r="AH8789" s="74">
        <v>7.85</v>
      </c>
      <c r="AI8789" s="68" t="s">
        <v>2254</v>
      </c>
      <c r="AJ8789" s="67">
        <v>0</v>
      </c>
      <c r="AK8789" s="69">
        <v>500000</v>
      </c>
    </row>
    <row r="8790" spans="30:37" ht="11.25" x14ac:dyDescent="0.2">
      <c r="AD8790" s="63">
        <v>36880</v>
      </c>
      <c r="AE8790" s="64">
        <v>36951</v>
      </c>
      <c r="AF8790" s="68" t="s">
        <v>1931</v>
      </c>
      <c r="AG8790" s="66" t="s">
        <v>1934</v>
      </c>
      <c r="AH8790" s="74">
        <v>8.8699999999999992</v>
      </c>
      <c r="AI8790" s="68" t="s">
        <v>2254</v>
      </c>
      <c r="AJ8790" s="67">
        <v>0</v>
      </c>
      <c r="AK8790" s="69">
        <v>-155000</v>
      </c>
    </row>
    <row r="8791" spans="30:37" ht="11.25" x14ac:dyDescent="0.2">
      <c r="AD8791" s="63">
        <v>36880</v>
      </c>
      <c r="AE8791" s="64">
        <v>36951</v>
      </c>
      <c r="AF8791" s="68" t="s">
        <v>1931</v>
      </c>
      <c r="AG8791" s="66" t="s">
        <v>1935</v>
      </c>
      <c r="AH8791" s="74">
        <v>8.89</v>
      </c>
      <c r="AI8791" s="68" t="s">
        <v>2254</v>
      </c>
      <c r="AJ8791" s="67">
        <v>0</v>
      </c>
      <c r="AK8791" s="69">
        <v>-155000</v>
      </c>
    </row>
    <row r="8792" spans="30:37" ht="11.25" x14ac:dyDescent="0.2">
      <c r="AD8792" s="63">
        <v>36880</v>
      </c>
      <c r="AE8792" s="64">
        <v>36951</v>
      </c>
      <c r="AF8792" s="68" t="s">
        <v>1931</v>
      </c>
      <c r="AG8792" s="66" t="s">
        <v>1936</v>
      </c>
      <c r="AH8792" s="74">
        <v>8.89</v>
      </c>
      <c r="AI8792" s="68" t="s">
        <v>2254</v>
      </c>
      <c r="AJ8792" s="67">
        <v>0</v>
      </c>
      <c r="AK8792" s="69">
        <v>-155000</v>
      </c>
    </row>
    <row r="8793" spans="30:37" ht="11.25" x14ac:dyDescent="0.2">
      <c r="AD8793" s="63">
        <v>36880</v>
      </c>
      <c r="AE8793" s="64">
        <v>36951</v>
      </c>
      <c r="AF8793" s="68" t="s">
        <v>1931</v>
      </c>
      <c r="AG8793" s="66" t="s">
        <v>1937</v>
      </c>
      <c r="AH8793" s="74">
        <v>8.9600000000000009</v>
      </c>
      <c r="AI8793" s="68" t="s">
        <v>2254</v>
      </c>
      <c r="AJ8793" s="67">
        <v>0</v>
      </c>
      <c r="AK8793" s="69">
        <v>-155000</v>
      </c>
    </row>
    <row r="8794" spans="30:37" ht="11.25" x14ac:dyDescent="0.2">
      <c r="AD8794" s="63">
        <v>36880</v>
      </c>
      <c r="AE8794" s="64">
        <v>36951</v>
      </c>
      <c r="AF8794" s="68" t="s">
        <v>1931</v>
      </c>
      <c r="AG8794" s="66" t="s">
        <v>1938</v>
      </c>
      <c r="AH8794" s="74">
        <v>8.99</v>
      </c>
      <c r="AI8794" s="68" t="s">
        <v>2254</v>
      </c>
      <c r="AJ8794" s="67">
        <v>0</v>
      </c>
      <c r="AK8794" s="69">
        <v>-155000</v>
      </c>
    </row>
    <row r="8795" spans="30:37" ht="11.25" x14ac:dyDescent="0.2">
      <c r="AD8795" s="63">
        <v>36880</v>
      </c>
      <c r="AE8795" s="64">
        <v>36951</v>
      </c>
      <c r="AF8795" s="68" t="s">
        <v>1931</v>
      </c>
      <c r="AG8795" s="66" t="s">
        <v>1939</v>
      </c>
      <c r="AH8795" s="74">
        <v>8.99</v>
      </c>
      <c r="AI8795" s="68" t="s">
        <v>2254</v>
      </c>
      <c r="AJ8795" s="67">
        <v>0</v>
      </c>
      <c r="AK8795" s="69">
        <v>-155000</v>
      </c>
    </row>
    <row r="8796" spans="30:37" ht="11.25" x14ac:dyDescent="0.2">
      <c r="AD8796" s="63">
        <v>36881</v>
      </c>
      <c r="AE8796" s="64">
        <v>36951</v>
      </c>
      <c r="AF8796" s="68" t="s">
        <v>2189</v>
      </c>
      <c r="AG8796" s="66" t="s">
        <v>2191</v>
      </c>
      <c r="AH8796" s="74">
        <v>9.0500000000000007</v>
      </c>
      <c r="AI8796" s="68" t="s">
        <v>2254</v>
      </c>
      <c r="AJ8796" s="67">
        <v>0</v>
      </c>
      <c r="AK8796" s="69">
        <v>-310000</v>
      </c>
    </row>
    <row r="8797" spans="30:37" ht="11.25" x14ac:dyDescent="0.2">
      <c r="AD8797" s="63">
        <v>36881</v>
      </c>
      <c r="AE8797" s="64">
        <v>36951</v>
      </c>
      <c r="AF8797" s="68" t="s">
        <v>2189</v>
      </c>
      <c r="AG8797" s="66" t="s">
        <v>2195</v>
      </c>
      <c r="AH8797" s="74">
        <v>9.07</v>
      </c>
      <c r="AI8797" s="68" t="s">
        <v>2254</v>
      </c>
      <c r="AJ8797" s="67">
        <v>0</v>
      </c>
      <c r="AK8797" s="69">
        <v>-155000</v>
      </c>
    </row>
    <row r="8798" spans="30:37" ht="11.25" x14ac:dyDescent="0.2">
      <c r="AD8798" s="63">
        <v>36881</v>
      </c>
      <c r="AE8798" s="64">
        <v>36951</v>
      </c>
      <c r="AF8798" s="68" t="s">
        <v>2189</v>
      </c>
      <c r="AG8798" s="66" t="s">
        <v>2198</v>
      </c>
      <c r="AH8798" s="74">
        <v>9.07</v>
      </c>
      <c r="AI8798" s="68" t="s">
        <v>2254</v>
      </c>
      <c r="AJ8798" s="67">
        <v>0</v>
      </c>
      <c r="AK8798" s="69">
        <v>155000</v>
      </c>
    </row>
    <row r="8799" spans="30:37" ht="11.25" x14ac:dyDescent="0.2">
      <c r="AD8799" s="63">
        <v>36881</v>
      </c>
      <c r="AE8799" s="64">
        <v>36951</v>
      </c>
      <c r="AF8799" s="68" t="s">
        <v>2189</v>
      </c>
      <c r="AG8799" s="66" t="s">
        <v>2199</v>
      </c>
      <c r="AH8799" s="74">
        <v>9.09</v>
      </c>
      <c r="AI8799" s="68" t="s">
        <v>2254</v>
      </c>
      <c r="AJ8799" s="67">
        <v>0</v>
      </c>
      <c r="AK8799" s="69">
        <v>155000</v>
      </c>
    </row>
    <row r="8800" spans="30:37" ht="11.25" x14ac:dyDescent="0.2">
      <c r="AD8800" s="63">
        <v>36887</v>
      </c>
      <c r="AE8800" s="64">
        <v>36951</v>
      </c>
      <c r="AF8800" s="68" t="s">
        <v>2455</v>
      </c>
      <c r="AG8800" s="66" t="s">
        <v>2456</v>
      </c>
      <c r="AH8800" s="74">
        <v>8.9600000000000009</v>
      </c>
      <c r="AI8800" s="68" t="s">
        <v>2254</v>
      </c>
      <c r="AJ8800" s="67">
        <v>0</v>
      </c>
      <c r="AK8800" s="69">
        <v>155000</v>
      </c>
    </row>
    <row r="8801" spans="30:37" ht="11.25" x14ac:dyDescent="0.2">
      <c r="AD8801" s="63">
        <v>36887</v>
      </c>
      <c r="AE8801" s="64">
        <v>36951</v>
      </c>
      <c r="AF8801" s="68" t="s">
        <v>2455</v>
      </c>
      <c r="AG8801" s="66" t="s">
        <v>2459</v>
      </c>
      <c r="AH8801" s="74">
        <v>8.99</v>
      </c>
      <c r="AI8801" s="68" t="s">
        <v>2254</v>
      </c>
      <c r="AJ8801" s="67">
        <v>0</v>
      </c>
      <c r="AK8801" s="69">
        <v>155000</v>
      </c>
    </row>
    <row r="8802" spans="30:37" ht="11.25" x14ac:dyDescent="0.2">
      <c r="AD8802" s="63">
        <v>36887</v>
      </c>
      <c r="AE8802" s="64">
        <v>36951</v>
      </c>
      <c r="AF8802" s="68" t="s">
        <v>2455</v>
      </c>
      <c r="AG8802" s="66" t="s">
        <v>2460</v>
      </c>
      <c r="AH8802" s="74">
        <v>9.01</v>
      </c>
      <c r="AI8802" s="68" t="s">
        <v>2254</v>
      </c>
      <c r="AJ8802" s="67">
        <v>0</v>
      </c>
      <c r="AK8802" s="69">
        <v>155000</v>
      </c>
    </row>
    <row r="8803" spans="30:37" ht="11.25" x14ac:dyDescent="0.2">
      <c r="AD8803" s="63">
        <v>36887</v>
      </c>
      <c r="AE8803" s="64">
        <v>36951</v>
      </c>
      <c r="AF8803" s="68" t="s">
        <v>2455</v>
      </c>
      <c r="AG8803" s="66" t="s">
        <v>2461</v>
      </c>
      <c r="AH8803" s="74">
        <v>9.0299999999999994</v>
      </c>
      <c r="AI8803" s="68" t="s">
        <v>2254</v>
      </c>
      <c r="AJ8803" s="67">
        <v>0</v>
      </c>
      <c r="AK8803" s="69">
        <v>155000</v>
      </c>
    </row>
    <row r="8804" spans="30:37" ht="11.25" x14ac:dyDescent="0.2">
      <c r="AD8804" s="63">
        <v>36887</v>
      </c>
      <c r="AE8804" s="64">
        <v>36951</v>
      </c>
      <c r="AF8804" s="68" t="s">
        <v>2455</v>
      </c>
      <c r="AG8804" s="66" t="s">
        <v>2463</v>
      </c>
      <c r="AH8804" s="74">
        <v>9.0500000000000007</v>
      </c>
      <c r="AI8804" s="68" t="s">
        <v>2254</v>
      </c>
      <c r="AJ8804" s="67">
        <v>0</v>
      </c>
      <c r="AK8804" s="69">
        <v>155000</v>
      </c>
    </row>
    <row r="8805" spans="30:37" ht="11.25" x14ac:dyDescent="0.2">
      <c r="AD8805" s="63">
        <v>36887</v>
      </c>
      <c r="AE8805" s="64">
        <v>36951</v>
      </c>
      <c r="AF8805" s="68" t="s">
        <v>2455</v>
      </c>
      <c r="AG8805" s="66" t="s">
        <v>2464</v>
      </c>
      <c r="AH8805" s="74">
        <v>9.0399999999999991</v>
      </c>
      <c r="AI8805" s="68" t="s">
        <v>2254</v>
      </c>
      <c r="AJ8805" s="67">
        <v>0</v>
      </c>
      <c r="AK8805" s="69">
        <v>155000</v>
      </c>
    </row>
    <row r="8806" spans="30:37" ht="11.25" x14ac:dyDescent="0.2">
      <c r="AD8806" s="63">
        <v>36887</v>
      </c>
      <c r="AE8806" s="64">
        <v>36951</v>
      </c>
      <c r="AF8806" s="68" t="s">
        <v>2455</v>
      </c>
      <c r="AG8806" s="66" t="s">
        <v>2467</v>
      </c>
      <c r="AH8806" s="74">
        <v>9.02</v>
      </c>
      <c r="AI8806" s="68" t="s">
        <v>2254</v>
      </c>
      <c r="AJ8806" s="67">
        <v>0</v>
      </c>
      <c r="AK8806" s="69">
        <v>155000</v>
      </c>
    </row>
    <row r="8807" spans="30:37" ht="11.25" x14ac:dyDescent="0.2">
      <c r="AD8807" s="63">
        <v>36887</v>
      </c>
      <c r="AE8807" s="64">
        <v>36951</v>
      </c>
      <c r="AF8807" s="68" t="s">
        <v>2455</v>
      </c>
      <c r="AG8807" s="66" t="s">
        <v>2469</v>
      </c>
      <c r="AH8807" s="74">
        <v>9.02</v>
      </c>
      <c r="AI8807" s="68" t="s">
        <v>2254</v>
      </c>
      <c r="AJ8807" s="67">
        <v>0</v>
      </c>
      <c r="AK8807" s="69">
        <v>155000</v>
      </c>
    </row>
    <row r="8808" spans="30:37" ht="11.25" x14ac:dyDescent="0.2">
      <c r="AD8808" s="63">
        <v>36887</v>
      </c>
      <c r="AE8808" s="64">
        <v>36951</v>
      </c>
      <c r="AF8808" s="68" t="s">
        <v>2455</v>
      </c>
      <c r="AG8808" s="66" t="s">
        <v>2471</v>
      </c>
      <c r="AH8808" s="74">
        <v>8.8800000000000008</v>
      </c>
      <c r="AI8808" s="68" t="s">
        <v>2254</v>
      </c>
      <c r="AJ8808" s="67">
        <v>0</v>
      </c>
      <c r="AK8808" s="69">
        <v>-155000</v>
      </c>
    </row>
    <row r="8809" spans="30:37" ht="11.25" x14ac:dyDescent="0.2">
      <c r="AD8809" s="63">
        <v>36887</v>
      </c>
      <c r="AE8809" s="64">
        <v>36951</v>
      </c>
      <c r="AF8809" s="68" t="s">
        <v>2455</v>
      </c>
      <c r="AG8809" s="66" t="s">
        <v>2472</v>
      </c>
      <c r="AH8809" s="74">
        <v>8.8699999999999992</v>
      </c>
      <c r="AI8809" s="68" t="s">
        <v>2254</v>
      </c>
      <c r="AJ8809" s="67">
        <v>0</v>
      </c>
      <c r="AK8809" s="69">
        <v>-155000</v>
      </c>
    </row>
    <row r="8810" spans="30:37" ht="11.25" x14ac:dyDescent="0.2">
      <c r="AD8810" s="63">
        <v>36887</v>
      </c>
      <c r="AE8810" s="64">
        <v>36951</v>
      </c>
      <c r="AF8810" s="68" t="s">
        <v>2455</v>
      </c>
      <c r="AG8810" s="66" t="s">
        <v>2473</v>
      </c>
      <c r="AH8810" s="74">
        <v>8.86</v>
      </c>
      <c r="AI8810" s="68" t="s">
        <v>2254</v>
      </c>
      <c r="AJ8810" s="67">
        <v>0</v>
      </c>
      <c r="AK8810" s="69">
        <v>-155000</v>
      </c>
    </row>
    <row r="8811" spans="30:37" ht="11.25" x14ac:dyDescent="0.2">
      <c r="AD8811" s="63">
        <v>36887</v>
      </c>
      <c r="AE8811" s="64">
        <v>36951</v>
      </c>
      <c r="AF8811" s="68" t="s">
        <v>2455</v>
      </c>
      <c r="AG8811" s="66" t="s">
        <v>2475</v>
      </c>
      <c r="AH8811" s="74">
        <v>8.7799999999999994</v>
      </c>
      <c r="AI8811" s="68" t="s">
        <v>2254</v>
      </c>
      <c r="AJ8811" s="67">
        <v>0</v>
      </c>
      <c r="AK8811" s="69">
        <v>-155000</v>
      </c>
    </row>
    <row r="8812" spans="30:37" ht="11.25" x14ac:dyDescent="0.2">
      <c r="AD8812" s="63">
        <v>36887</v>
      </c>
      <c r="AE8812" s="64">
        <v>36951</v>
      </c>
      <c r="AF8812" s="68" t="s">
        <v>2455</v>
      </c>
      <c r="AG8812" s="66" t="s">
        <v>2525</v>
      </c>
      <c r="AH8812" s="74">
        <v>7.7649999999999997</v>
      </c>
      <c r="AI8812" s="68" t="s">
        <v>2254</v>
      </c>
      <c r="AJ8812" s="67">
        <v>0</v>
      </c>
      <c r="AK8812" s="69">
        <v>-1000000</v>
      </c>
    </row>
    <row r="8813" spans="30:37" ht="11.25" x14ac:dyDescent="0.2">
      <c r="AD8813" s="63">
        <v>36887</v>
      </c>
      <c r="AE8813" s="64">
        <v>36951</v>
      </c>
      <c r="AF8813" s="68" t="s">
        <v>2455</v>
      </c>
      <c r="AG8813" s="66" t="s">
        <v>2526</v>
      </c>
      <c r="AH8813" s="74">
        <v>7.76</v>
      </c>
      <c r="AI8813" s="68" t="s">
        <v>2254</v>
      </c>
      <c r="AJ8813" s="67">
        <v>0</v>
      </c>
      <c r="AK8813" s="69">
        <v>-500000</v>
      </c>
    </row>
    <row r="8814" spans="30:37" ht="11.25" x14ac:dyDescent="0.2">
      <c r="AK8814" s="69">
        <f>SUM(AK8541:AK8813)</f>
        <v>-944966</v>
      </c>
    </row>
    <row r="8816" spans="30:37" ht="11.25" x14ac:dyDescent="0.2">
      <c r="AD8816" s="63">
        <v>35495</v>
      </c>
      <c r="AE8816" s="64">
        <v>36982</v>
      </c>
      <c r="AF8816" s="68" t="s">
        <v>4547</v>
      </c>
      <c r="AG8816" s="66" t="s">
        <v>4548</v>
      </c>
      <c r="AH8816" s="67">
        <v>2.1968000000000001</v>
      </c>
      <c r="AI8816" s="68" t="s">
        <v>2280</v>
      </c>
      <c r="AJ8816" s="67">
        <v>0</v>
      </c>
      <c r="AK8816" s="69">
        <v>100000</v>
      </c>
    </row>
    <row r="8817" spans="30:37" ht="11.25" x14ac:dyDescent="0.2">
      <c r="AD8817" s="63">
        <v>35747</v>
      </c>
      <c r="AE8817" s="64">
        <v>36982</v>
      </c>
      <c r="AF8817" s="68" t="s">
        <v>5332</v>
      </c>
      <c r="AG8817" s="66" t="s">
        <v>5333</v>
      </c>
      <c r="AH8817" s="67">
        <v>2.2160000000000002</v>
      </c>
      <c r="AI8817" s="68" t="s">
        <v>2280</v>
      </c>
      <c r="AJ8817" s="67">
        <v>0</v>
      </c>
      <c r="AK8817" s="69">
        <v>-100000</v>
      </c>
    </row>
    <row r="8818" spans="30:37" ht="11.25" x14ac:dyDescent="0.2">
      <c r="AD8818" s="63">
        <v>36193</v>
      </c>
      <c r="AE8818" s="64">
        <v>36982</v>
      </c>
      <c r="AF8818" s="68" t="s">
        <v>5387</v>
      </c>
      <c r="AG8818" s="66" t="s">
        <v>5388</v>
      </c>
      <c r="AH8818" s="67">
        <v>2.23</v>
      </c>
      <c r="AI8818" s="68" t="s">
        <v>2280</v>
      </c>
      <c r="AJ8818" s="67">
        <v>0</v>
      </c>
      <c r="AK8818" s="69">
        <v>2500000</v>
      </c>
    </row>
    <row r="8819" spans="30:37" ht="11.25" x14ac:dyDescent="0.2">
      <c r="AD8819" s="63">
        <v>36334</v>
      </c>
      <c r="AE8819" s="64">
        <v>36982</v>
      </c>
      <c r="AF8819" s="68" t="s">
        <v>5633</v>
      </c>
      <c r="AG8819" s="66" t="s">
        <v>40</v>
      </c>
      <c r="AH8819" s="67">
        <v>2.23</v>
      </c>
      <c r="AI8819" s="68" t="s">
        <v>2254</v>
      </c>
      <c r="AJ8819" s="67">
        <v>0</v>
      </c>
      <c r="AK8819" s="69">
        <v>-2500000</v>
      </c>
    </row>
    <row r="8820" spans="30:37" ht="11.25" x14ac:dyDescent="0.2">
      <c r="AD8820" s="63">
        <v>36501</v>
      </c>
      <c r="AE8820" s="64">
        <v>36982</v>
      </c>
      <c r="AF8820" s="68" t="s">
        <v>409</v>
      </c>
      <c r="AG8820" s="66"/>
      <c r="AH8820" s="67">
        <v>2.3969999999999998</v>
      </c>
      <c r="AI8820" s="68" t="s">
        <v>2254</v>
      </c>
      <c r="AJ8820" s="67">
        <v>0</v>
      </c>
      <c r="AK8820" s="69">
        <v>17000</v>
      </c>
    </row>
    <row r="8821" spans="30:37" ht="11.25" x14ac:dyDescent="0.2">
      <c r="AD8821" s="63">
        <v>36626</v>
      </c>
      <c r="AE8821" s="64">
        <v>36982</v>
      </c>
      <c r="AF8821" s="68" t="s">
        <v>796</v>
      </c>
      <c r="AG8821" s="66" t="s">
        <v>799</v>
      </c>
      <c r="AH8821" s="67">
        <v>2.7749999999999999</v>
      </c>
      <c r="AI8821" s="68" t="s">
        <v>2254</v>
      </c>
      <c r="AJ8821" s="67">
        <v>0</v>
      </c>
      <c r="AK8821" s="69">
        <v>1000000</v>
      </c>
    </row>
    <row r="8822" spans="30:37" ht="11.25" x14ac:dyDescent="0.2">
      <c r="AD8822" s="63">
        <v>36647</v>
      </c>
      <c r="AE8822" s="64">
        <v>36982</v>
      </c>
      <c r="AF8822" s="68" t="s">
        <v>872</v>
      </c>
      <c r="AG8822" s="66" t="s">
        <v>874</v>
      </c>
      <c r="AH8822" s="67">
        <v>2.92</v>
      </c>
      <c r="AI8822" s="68" t="s">
        <v>2254</v>
      </c>
      <c r="AJ8822" s="67">
        <v>0</v>
      </c>
      <c r="AK8822" s="69">
        <v>-1250000</v>
      </c>
    </row>
    <row r="8823" spans="30:37" ht="11.25" x14ac:dyDescent="0.2">
      <c r="AD8823" s="63">
        <v>36676</v>
      </c>
      <c r="AE8823" s="64">
        <v>36982</v>
      </c>
      <c r="AF8823" s="68" t="s">
        <v>1342</v>
      </c>
      <c r="AG8823" s="66" t="s">
        <v>1343</v>
      </c>
      <c r="AH8823" s="67">
        <v>3.8610000000000002</v>
      </c>
      <c r="AI8823" s="68" t="s">
        <v>2254</v>
      </c>
      <c r="AJ8823" s="67">
        <v>0</v>
      </c>
      <c r="AK8823" s="69">
        <v>38760</v>
      </c>
    </row>
    <row r="8824" spans="30:37" ht="11.25" x14ac:dyDescent="0.2">
      <c r="AD8824" s="63">
        <v>36704</v>
      </c>
      <c r="AE8824" s="64">
        <v>36982</v>
      </c>
      <c r="AF8824" s="68" t="s">
        <v>1887</v>
      </c>
      <c r="AG8824" s="66" t="s">
        <v>1888</v>
      </c>
      <c r="AH8824" s="74">
        <v>3.7850000000000001</v>
      </c>
      <c r="AI8824" s="68" t="s">
        <v>2254</v>
      </c>
      <c r="AJ8824" s="67">
        <v>0</v>
      </c>
      <c r="AK8824" s="69">
        <v>22256</v>
      </c>
    </row>
    <row r="8825" spans="30:37" ht="11.25" x14ac:dyDescent="0.2">
      <c r="AD8825" s="63">
        <v>36781</v>
      </c>
      <c r="AE8825" s="64">
        <v>36982</v>
      </c>
      <c r="AF8825" s="68" t="s">
        <v>15</v>
      </c>
      <c r="AG8825" s="66" t="s">
        <v>31</v>
      </c>
      <c r="AH8825" s="74">
        <v>4.25</v>
      </c>
      <c r="AI8825" s="68" t="s">
        <v>2254</v>
      </c>
      <c r="AJ8825" s="67">
        <v>0</v>
      </c>
      <c r="AK8825" s="69">
        <v>150000</v>
      </c>
    </row>
    <row r="8826" spans="30:37" ht="11.25" x14ac:dyDescent="0.2">
      <c r="AD8826" s="63">
        <v>36781</v>
      </c>
      <c r="AE8826" s="64">
        <v>36982</v>
      </c>
      <c r="AF8826" s="68" t="s">
        <v>15</v>
      </c>
      <c r="AG8826" s="66" t="s">
        <v>32</v>
      </c>
      <c r="AH8826" s="74">
        <v>4.2699999999999996</v>
      </c>
      <c r="AI8826" s="68" t="s">
        <v>2254</v>
      </c>
      <c r="AJ8826" s="67">
        <v>0</v>
      </c>
      <c r="AK8826" s="69">
        <v>150000</v>
      </c>
    </row>
    <row r="8827" spans="30:37" ht="11.25" x14ac:dyDescent="0.2">
      <c r="AD8827" s="63">
        <v>36783</v>
      </c>
      <c r="AE8827" s="64">
        <v>36982</v>
      </c>
      <c r="AF8827" s="68" t="s">
        <v>2427</v>
      </c>
      <c r="AG8827" s="66" t="s">
        <v>2534</v>
      </c>
      <c r="AH8827" s="74">
        <v>4.3650000000000002</v>
      </c>
      <c r="AI8827" s="68" t="s">
        <v>2254</v>
      </c>
      <c r="AJ8827" s="67">
        <v>0</v>
      </c>
      <c r="AK8827" s="69">
        <v>-150000</v>
      </c>
    </row>
    <row r="8828" spans="30:37" ht="11.25" x14ac:dyDescent="0.2">
      <c r="AD8828" s="63">
        <v>36783</v>
      </c>
      <c r="AE8828" s="64">
        <v>36982</v>
      </c>
      <c r="AF8828" s="68" t="s">
        <v>2427</v>
      </c>
      <c r="AG8828" s="66" t="s">
        <v>2535</v>
      </c>
      <c r="AH8828" s="74">
        <v>4.37</v>
      </c>
      <c r="AI8828" s="68" t="s">
        <v>2254</v>
      </c>
      <c r="AJ8828" s="67">
        <v>0</v>
      </c>
      <c r="AK8828" s="69">
        <v>-150000</v>
      </c>
    </row>
    <row r="8829" spans="30:37" ht="11.25" x14ac:dyDescent="0.2">
      <c r="AD8829" s="63">
        <v>36796</v>
      </c>
      <c r="AE8829" s="64">
        <v>36982</v>
      </c>
      <c r="AF8829" s="68" t="s">
        <v>5494</v>
      </c>
      <c r="AG8829" s="66" t="s">
        <v>5534</v>
      </c>
      <c r="AH8829" s="74">
        <v>4.6349999999999998</v>
      </c>
      <c r="AI8829" s="68" t="s">
        <v>2254</v>
      </c>
      <c r="AJ8829" s="67">
        <v>0</v>
      </c>
      <c r="AK8829" s="69">
        <v>-150000</v>
      </c>
    </row>
    <row r="8830" spans="30:37" ht="11.25" x14ac:dyDescent="0.2">
      <c r="AD8830" s="63">
        <v>36864</v>
      </c>
      <c r="AE8830" s="64">
        <v>36982</v>
      </c>
      <c r="AF8830" s="68" t="s">
        <v>2625</v>
      </c>
      <c r="AG8830" s="66" t="s">
        <v>2654</v>
      </c>
      <c r="AH8830" s="74">
        <v>5.63</v>
      </c>
      <c r="AI8830" s="68" t="s">
        <v>2254</v>
      </c>
      <c r="AJ8830" s="67">
        <v>0</v>
      </c>
      <c r="AK8830" s="69">
        <v>-150000</v>
      </c>
    </row>
    <row r="8831" spans="30:37" ht="11.25" x14ac:dyDescent="0.2">
      <c r="AD8831" s="63">
        <v>36864</v>
      </c>
      <c r="AE8831" s="64">
        <v>36982</v>
      </c>
      <c r="AF8831" s="68" t="s">
        <v>2625</v>
      </c>
      <c r="AG8831" s="66" t="s">
        <v>2655</v>
      </c>
      <c r="AH8831" s="74">
        <v>5.65</v>
      </c>
      <c r="AI8831" s="68" t="s">
        <v>2254</v>
      </c>
      <c r="AJ8831" s="67">
        <v>0</v>
      </c>
      <c r="AK8831" s="69">
        <v>-150000</v>
      </c>
    </row>
    <row r="8832" spans="30:37" ht="11.25" x14ac:dyDescent="0.2">
      <c r="AD8832" s="63">
        <v>36864</v>
      </c>
      <c r="AE8832" s="64">
        <v>36982</v>
      </c>
      <c r="AF8832" s="68" t="s">
        <v>2625</v>
      </c>
      <c r="AG8832" s="66" t="s">
        <v>2656</v>
      </c>
      <c r="AH8832" s="74">
        <v>5.6</v>
      </c>
      <c r="AI8832" s="68" t="s">
        <v>2254</v>
      </c>
      <c r="AJ8832" s="67">
        <v>0</v>
      </c>
      <c r="AK8832" s="69">
        <v>-150000</v>
      </c>
    </row>
    <row r="8833" spans="30:37" ht="11.25" x14ac:dyDescent="0.2">
      <c r="AD8833" s="63">
        <v>36864</v>
      </c>
      <c r="AE8833" s="64">
        <v>36982</v>
      </c>
      <c r="AF8833" s="68" t="s">
        <v>2625</v>
      </c>
      <c r="AG8833" s="66" t="s">
        <v>2657</v>
      </c>
      <c r="AH8833" s="74">
        <v>5.51</v>
      </c>
      <c r="AI8833" s="68" t="s">
        <v>2254</v>
      </c>
      <c r="AJ8833" s="67">
        <v>0</v>
      </c>
      <c r="AK8833" s="69">
        <v>-150000</v>
      </c>
    </row>
    <row r="8834" spans="30:37" ht="11.25" x14ac:dyDescent="0.2">
      <c r="AD8834" s="63">
        <v>36864</v>
      </c>
      <c r="AE8834" s="64">
        <v>36982</v>
      </c>
      <c r="AF8834" s="68" t="s">
        <v>2625</v>
      </c>
      <c r="AG8834" s="66" t="s">
        <v>2658</v>
      </c>
      <c r="AH8834" s="74">
        <v>5.5250000000000004</v>
      </c>
      <c r="AI8834" s="68" t="s">
        <v>2254</v>
      </c>
      <c r="AJ8834" s="67">
        <v>0</v>
      </c>
      <c r="AK8834" s="69">
        <v>-225000</v>
      </c>
    </row>
    <row r="8835" spans="30:37" ht="11.25" x14ac:dyDescent="0.2">
      <c r="AD8835" s="63">
        <v>36864</v>
      </c>
      <c r="AE8835" s="64">
        <v>36982</v>
      </c>
      <c r="AF8835" s="68" t="s">
        <v>2625</v>
      </c>
      <c r="AG8835" s="66" t="s">
        <v>269</v>
      </c>
      <c r="AH8835" s="74">
        <v>5.74</v>
      </c>
      <c r="AI8835" s="68" t="s">
        <v>2254</v>
      </c>
      <c r="AJ8835" s="67">
        <v>0</v>
      </c>
      <c r="AK8835" s="69">
        <v>1500000</v>
      </c>
    </row>
    <row r="8836" spans="30:37" ht="11.25" x14ac:dyDescent="0.2">
      <c r="AD8836" s="63">
        <v>36864</v>
      </c>
      <c r="AE8836" s="64">
        <v>36982</v>
      </c>
      <c r="AF8836" s="68" t="s">
        <v>2625</v>
      </c>
      <c r="AG8836" s="66" t="s">
        <v>269</v>
      </c>
      <c r="AH8836" s="74">
        <v>5.77</v>
      </c>
      <c r="AI8836" s="68" t="s">
        <v>2254</v>
      </c>
      <c r="AJ8836" s="67">
        <v>0</v>
      </c>
      <c r="AK8836" s="69">
        <v>1500000</v>
      </c>
    </row>
    <row r="8837" spans="30:37" ht="11.25" x14ac:dyDescent="0.2">
      <c r="AD8837" s="63">
        <v>36865</v>
      </c>
      <c r="AE8837" s="64">
        <v>36982</v>
      </c>
      <c r="AF8837" s="68" t="s">
        <v>1124</v>
      </c>
      <c r="AG8837" s="66" t="s">
        <v>1165</v>
      </c>
      <c r="AH8837" s="74">
        <v>5.2850000000000001</v>
      </c>
      <c r="AI8837" s="68" t="s">
        <v>2254</v>
      </c>
      <c r="AJ8837" s="67">
        <v>0</v>
      </c>
      <c r="AK8837" s="69">
        <v>-150000</v>
      </c>
    </row>
    <row r="8838" spans="30:37" ht="11.25" x14ac:dyDescent="0.2">
      <c r="AD8838" s="63">
        <v>36867</v>
      </c>
      <c r="AE8838" s="64">
        <v>36982</v>
      </c>
      <c r="AF8838" s="68" t="s">
        <v>2012</v>
      </c>
      <c r="AG8838" s="66" t="s">
        <v>2064</v>
      </c>
      <c r="AH8838" s="74">
        <v>5.05</v>
      </c>
      <c r="AI8838" s="68" t="s">
        <v>2254</v>
      </c>
      <c r="AJ8838" s="67">
        <v>0</v>
      </c>
      <c r="AK8838" s="69">
        <v>-150000</v>
      </c>
    </row>
    <row r="8839" spans="30:37" ht="11.25" x14ac:dyDescent="0.2">
      <c r="AD8839" s="63">
        <v>36867</v>
      </c>
      <c r="AE8839" s="64">
        <v>36982</v>
      </c>
      <c r="AF8839" s="68" t="s">
        <v>2012</v>
      </c>
      <c r="AG8839" s="66" t="s">
        <v>2065</v>
      </c>
      <c r="AH8839" s="74">
        <v>5.0599999999999996</v>
      </c>
      <c r="AI8839" s="68" t="s">
        <v>2254</v>
      </c>
      <c r="AJ8839" s="67">
        <v>0</v>
      </c>
      <c r="AK8839" s="69">
        <v>-150000</v>
      </c>
    </row>
    <row r="8840" spans="30:37" ht="11.25" x14ac:dyDescent="0.2">
      <c r="AD8840" s="63">
        <v>36871</v>
      </c>
      <c r="AE8840" s="64">
        <v>36982</v>
      </c>
      <c r="AF8840" s="68" t="s">
        <v>5223</v>
      </c>
      <c r="AG8840" s="66" t="s">
        <v>5265</v>
      </c>
      <c r="AH8840" s="74">
        <v>5.23</v>
      </c>
      <c r="AI8840" s="68" t="s">
        <v>2254</v>
      </c>
      <c r="AJ8840" s="67">
        <v>0</v>
      </c>
      <c r="AK8840" s="69">
        <v>-150000</v>
      </c>
    </row>
    <row r="8841" spans="30:37" ht="11.25" x14ac:dyDescent="0.2">
      <c r="AD8841" s="63">
        <v>36871</v>
      </c>
      <c r="AE8841" s="64">
        <v>36982</v>
      </c>
      <c r="AF8841" s="68" t="s">
        <v>5223</v>
      </c>
      <c r="AG8841" s="66" t="s">
        <v>5266</v>
      </c>
      <c r="AH8841" s="74">
        <v>5.23</v>
      </c>
      <c r="AI8841" s="68" t="s">
        <v>2254</v>
      </c>
      <c r="AJ8841" s="67">
        <v>0</v>
      </c>
      <c r="AK8841" s="69">
        <v>-150000</v>
      </c>
    </row>
    <row r="8842" spans="30:37" ht="11.25" x14ac:dyDescent="0.2">
      <c r="AD8842" s="63">
        <v>36872</v>
      </c>
      <c r="AE8842" s="64">
        <v>36982</v>
      </c>
      <c r="AF8842" s="68" t="s">
        <v>2769</v>
      </c>
      <c r="AG8842" s="66" t="s">
        <v>2832</v>
      </c>
      <c r="AH8842" s="74">
        <v>5.16</v>
      </c>
      <c r="AI8842" s="68" t="s">
        <v>2254</v>
      </c>
      <c r="AJ8842" s="67">
        <v>0</v>
      </c>
      <c r="AK8842" s="69">
        <v>-150000</v>
      </c>
    </row>
    <row r="8843" spans="30:37" ht="11.25" x14ac:dyDescent="0.2">
      <c r="AD8843" s="63">
        <v>36872</v>
      </c>
      <c r="AE8843" s="64">
        <v>36982</v>
      </c>
      <c r="AF8843" s="68" t="s">
        <v>2769</v>
      </c>
      <c r="AG8843" s="66" t="s">
        <v>2833</v>
      </c>
      <c r="AH8843" s="74">
        <v>4.99</v>
      </c>
      <c r="AI8843" s="68" t="s">
        <v>2254</v>
      </c>
      <c r="AJ8843" s="67">
        <v>0</v>
      </c>
      <c r="AK8843" s="69">
        <v>-150000</v>
      </c>
    </row>
    <row r="8844" spans="30:37" ht="11.25" x14ac:dyDescent="0.2">
      <c r="AD8844" s="63">
        <v>36872</v>
      </c>
      <c r="AE8844" s="64">
        <v>36982</v>
      </c>
      <c r="AF8844" s="68" t="s">
        <v>2769</v>
      </c>
      <c r="AG8844" s="66" t="s">
        <v>2834</v>
      </c>
      <c r="AH8844" s="74">
        <v>5.03</v>
      </c>
      <c r="AI8844" s="68" t="s">
        <v>2254</v>
      </c>
      <c r="AJ8844" s="67">
        <v>0</v>
      </c>
      <c r="AK8844" s="69">
        <v>-150000</v>
      </c>
    </row>
    <row r="8845" spans="30:37" ht="11.25" x14ac:dyDescent="0.2">
      <c r="AD8845" s="63">
        <v>36872</v>
      </c>
      <c r="AE8845" s="64">
        <v>36982</v>
      </c>
      <c r="AF8845" s="68" t="s">
        <v>2769</v>
      </c>
      <c r="AG8845" s="66" t="s">
        <v>2835</v>
      </c>
      <c r="AH8845" s="74">
        <v>5.03</v>
      </c>
      <c r="AI8845" s="68" t="s">
        <v>2254</v>
      </c>
      <c r="AJ8845" s="67">
        <v>0</v>
      </c>
      <c r="AK8845" s="69">
        <v>-150000</v>
      </c>
    </row>
    <row r="8846" spans="30:37" ht="11.25" x14ac:dyDescent="0.2">
      <c r="AD8846" s="63">
        <v>36872</v>
      </c>
      <c r="AE8846" s="64">
        <v>36982</v>
      </c>
      <c r="AF8846" s="68" t="s">
        <v>2769</v>
      </c>
      <c r="AG8846" s="66" t="s">
        <v>2836</v>
      </c>
      <c r="AH8846" s="74">
        <v>5</v>
      </c>
      <c r="AI8846" s="68" t="s">
        <v>2254</v>
      </c>
      <c r="AJ8846" s="67">
        <v>0</v>
      </c>
      <c r="AK8846" s="69">
        <v>-150000</v>
      </c>
    </row>
    <row r="8847" spans="30:37" ht="11.25" x14ac:dyDescent="0.2">
      <c r="AD8847" s="63">
        <v>36872</v>
      </c>
      <c r="AE8847" s="64">
        <v>36982</v>
      </c>
      <c r="AF8847" s="68" t="s">
        <v>2769</v>
      </c>
      <c r="AG8847" s="66" t="s">
        <v>2837</v>
      </c>
      <c r="AH8847" s="74">
        <v>5.0199999999999996</v>
      </c>
      <c r="AI8847" s="68" t="s">
        <v>2254</v>
      </c>
      <c r="AJ8847" s="67">
        <v>0</v>
      </c>
      <c r="AK8847" s="69">
        <v>-150000</v>
      </c>
    </row>
    <row r="8848" spans="30:37" ht="11.25" x14ac:dyDescent="0.2">
      <c r="AD8848" s="63">
        <v>37246</v>
      </c>
      <c r="AE8848" s="64">
        <v>36982</v>
      </c>
      <c r="AF8848" s="68" t="s">
        <v>2189</v>
      </c>
      <c r="AG8848" s="66" t="s">
        <v>2226</v>
      </c>
      <c r="AH8848" s="74">
        <v>5.36</v>
      </c>
      <c r="AI8848" s="68" t="s">
        <v>2254</v>
      </c>
      <c r="AJ8848" s="67">
        <v>0</v>
      </c>
      <c r="AK8848" s="69">
        <v>-150000</v>
      </c>
    </row>
    <row r="8849" spans="30:37" ht="11.25" x14ac:dyDescent="0.2">
      <c r="AD8849" s="63">
        <v>37246</v>
      </c>
      <c r="AE8849" s="64">
        <v>36982</v>
      </c>
      <c r="AF8849" s="68" t="s">
        <v>2189</v>
      </c>
      <c r="AG8849" s="66" t="s">
        <v>2227</v>
      </c>
      <c r="AH8849" s="74">
        <v>5.37</v>
      </c>
      <c r="AI8849" s="68" t="s">
        <v>2254</v>
      </c>
      <c r="AJ8849" s="67">
        <v>0</v>
      </c>
      <c r="AK8849" s="69">
        <v>-150000</v>
      </c>
    </row>
    <row r="8850" spans="30:37" ht="11.25" x14ac:dyDescent="0.2">
      <c r="AD8850" s="63">
        <v>37246</v>
      </c>
      <c r="AE8850" s="64">
        <v>36982</v>
      </c>
      <c r="AF8850" s="68" t="s">
        <v>2189</v>
      </c>
      <c r="AG8850" s="66" t="s">
        <v>2228</v>
      </c>
      <c r="AH8850" s="74">
        <v>5.37</v>
      </c>
      <c r="AI8850" s="68" t="s">
        <v>2254</v>
      </c>
      <c r="AJ8850" s="67">
        <v>0</v>
      </c>
      <c r="AK8850" s="69">
        <v>-150000</v>
      </c>
    </row>
    <row r="8851" spans="30:37" ht="11.25" x14ac:dyDescent="0.2">
      <c r="AD8851" s="63">
        <v>37246</v>
      </c>
      <c r="AE8851" s="64">
        <v>36982</v>
      </c>
      <c r="AF8851" s="68" t="s">
        <v>2189</v>
      </c>
      <c r="AG8851" s="66" t="s">
        <v>2229</v>
      </c>
      <c r="AH8851" s="74">
        <v>5.38</v>
      </c>
      <c r="AI8851" s="68" t="s">
        <v>2254</v>
      </c>
      <c r="AJ8851" s="67">
        <v>0</v>
      </c>
      <c r="AK8851" s="69">
        <v>-150000</v>
      </c>
    </row>
    <row r="8852" spans="30:37" ht="11.25" x14ac:dyDescent="0.2">
      <c r="AD8852" s="63">
        <v>37246</v>
      </c>
      <c r="AE8852" s="64">
        <v>36982</v>
      </c>
      <c r="AF8852" s="68" t="s">
        <v>2189</v>
      </c>
      <c r="AG8852" s="66" t="s">
        <v>2230</v>
      </c>
      <c r="AH8852" s="74">
        <v>5.99</v>
      </c>
      <c r="AI8852" s="68" t="s">
        <v>2254</v>
      </c>
      <c r="AJ8852" s="67">
        <v>0</v>
      </c>
      <c r="AK8852" s="69">
        <v>500000</v>
      </c>
    </row>
    <row r="8853" spans="30:37" ht="11.25" x14ac:dyDescent="0.2">
      <c r="AD8853" s="63">
        <v>36887</v>
      </c>
      <c r="AE8853" s="64">
        <v>36982</v>
      </c>
      <c r="AF8853" s="68" t="s">
        <v>2455</v>
      </c>
      <c r="AG8853" s="66" t="s">
        <v>2527</v>
      </c>
      <c r="AH8853" s="74">
        <v>5.28</v>
      </c>
      <c r="AI8853" s="68" t="s">
        <v>2254</v>
      </c>
      <c r="AJ8853" s="67">
        <v>0</v>
      </c>
      <c r="AK8853" s="69">
        <v>-75000</v>
      </c>
    </row>
    <row r="8854" spans="30:37" ht="11.25" x14ac:dyDescent="0.2">
      <c r="AD8854" s="63">
        <v>36887</v>
      </c>
      <c r="AE8854" s="64">
        <v>36982</v>
      </c>
      <c r="AF8854" s="68" t="s">
        <v>2455</v>
      </c>
      <c r="AG8854" s="66" t="s">
        <v>2528</v>
      </c>
      <c r="AH8854" s="74">
        <v>5.3</v>
      </c>
      <c r="AI8854" s="68" t="s">
        <v>2254</v>
      </c>
      <c r="AJ8854" s="67">
        <v>0</v>
      </c>
      <c r="AK8854" s="69">
        <v>-75000</v>
      </c>
    </row>
    <row r="8855" spans="30:37" ht="11.25" x14ac:dyDescent="0.2">
      <c r="AK8855" s="69">
        <f>SUM(AK8816:AK8854)</f>
        <v>-46984</v>
      </c>
    </row>
    <row r="8857" spans="30:37" ht="11.25" x14ac:dyDescent="0.2">
      <c r="AD8857" s="63">
        <v>35495</v>
      </c>
      <c r="AE8857" s="64">
        <v>37012</v>
      </c>
      <c r="AF8857" s="68" t="s">
        <v>4547</v>
      </c>
      <c r="AG8857" s="66" t="s">
        <v>4548</v>
      </c>
      <c r="AH8857" s="67">
        <v>2.1968000000000001</v>
      </c>
      <c r="AI8857" s="68" t="s">
        <v>2280</v>
      </c>
      <c r="AJ8857" s="67">
        <v>0</v>
      </c>
      <c r="AK8857" s="69">
        <v>100000</v>
      </c>
    </row>
    <row r="8858" spans="30:37" ht="11.25" x14ac:dyDescent="0.2">
      <c r="AD8858" s="63">
        <v>35747</v>
      </c>
      <c r="AE8858" s="64">
        <v>37012</v>
      </c>
      <c r="AF8858" s="68" t="s">
        <v>5332</v>
      </c>
      <c r="AG8858" s="66" t="s">
        <v>5333</v>
      </c>
      <c r="AH8858" s="67">
        <v>2.2160000000000002</v>
      </c>
      <c r="AI8858" s="68" t="s">
        <v>2280</v>
      </c>
      <c r="AJ8858" s="67">
        <v>0</v>
      </c>
      <c r="AK8858" s="69">
        <v>-100000</v>
      </c>
    </row>
    <row r="8859" spans="30:37" ht="11.25" x14ac:dyDescent="0.2">
      <c r="AD8859" s="63">
        <v>35991</v>
      </c>
      <c r="AE8859" s="64">
        <v>37012</v>
      </c>
      <c r="AF8859" s="68" t="s">
        <v>5335</v>
      </c>
      <c r="AG8859" s="66" t="s">
        <v>5336</v>
      </c>
      <c r="AH8859" s="67">
        <v>2.2709999999999999</v>
      </c>
      <c r="AI8859" s="68" t="s">
        <v>2280</v>
      </c>
      <c r="AJ8859" s="67">
        <v>0</v>
      </c>
      <c r="AK8859" s="69">
        <v>1130000</v>
      </c>
    </row>
    <row r="8860" spans="30:37" ht="11.25" x14ac:dyDescent="0.2">
      <c r="AD8860" s="63">
        <v>36026</v>
      </c>
      <c r="AE8860" s="64">
        <v>37012</v>
      </c>
      <c r="AF8860" s="68" t="s">
        <v>5339</v>
      </c>
      <c r="AG8860" s="66" t="s">
        <v>5340</v>
      </c>
      <c r="AH8860" s="67">
        <v>2.2480000000000002</v>
      </c>
      <c r="AI8860" s="68" t="s">
        <v>2280</v>
      </c>
      <c r="AJ8860" s="67">
        <v>0</v>
      </c>
      <c r="AK8860" s="69">
        <v>1000000</v>
      </c>
    </row>
    <row r="8861" spans="30:37" ht="11.25" x14ac:dyDescent="0.2">
      <c r="AD8861" s="63">
        <v>36244</v>
      </c>
      <c r="AE8861" s="64">
        <v>37012</v>
      </c>
      <c r="AF8861" s="68" t="s">
        <v>5456</v>
      </c>
      <c r="AG8861" s="66" t="s">
        <v>5457</v>
      </c>
      <c r="AH8861" s="67">
        <v>2.2050000000000001</v>
      </c>
      <c r="AI8861" s="68" t="s">
        <v>2280</v>
      </c>
      <c r="AJ8861" s="67">
        <v>0</v>
      </c>
      <c r="AK8861" s="69">
        <v>2500000</v>
      </c>
    </row>
    <row r="8862" spans="30:37" ht="11.25" x14ac:dyDescent="0.2">
      <c r="AD8862" s="63">
        <v>36270</v>
      </c>
      <c r="AE8862" s="64">
        <v>37012</v>
      </c>
      <c r="AF8862" s="68" t="s">
        <v>5484</v>
      </c>
      <c r="AG8862" s="66" t="s">
        <v>5485</v>
      </c>
      <c r="AH8862" s="67">
        <v>2.286</v>
      </c>
      <c r="AI8862" s="68" t="s">
        <v>2254</v>
      </c>
      <c r="AJ8862" s="67">
        <v>0</v>
      </c>
      <c r="AK8862" s="69">
        <v>1000000</v>
      </c>
    </row>
    <row r="8863" spans="30:37" ht="11.25" x14ac:dyDescent="0.2">
      <c r="AD8863" s="63">
        <v>36334</v>
      </c>
      <c r="AE8863" s="64">
        <v>37012</v>
      </c>
      <c r="AF8863" s="68" t="s">
        <v>5633</v>
      </c>
      <c r="AG8863" s="66" t="s">
        <v>40</v>
      </c>
      <c r="AH8863" s="67">
        <v>2.3540000000000001</v>
      </c>
      <c r="AI8863" s="68" t="s">
        <v>2254</v>
      </c>
      <c r="AJ8863" s="67">
        <v>0</v>
      </c>
      <c r="AK8863" s="69">
        <v>2340000</v>
      </c>
    </row>
    <row r="8864" spans="30:37" ht="11.25" x14ac:dyDescent="0.2">
      <c r="AD8864" s="63">
        <v>36501</v>
      </c>
      <c r="AE8864" s="64">
        <v>37012</v>
      </c>
      <c r="AF8864" s="68" t="s">
        <v>408</v>
      </c>
      <c r="AG8864" s="66"/>
      <c r="AH8864" s="67">
        <v>2.371</v>
      </c>
      <c r="AI8864" s="68" t="s">
        <v>2254</v>
      </c>
      <c r="AJ8864" s="67">
        <v>0</v>
      </c>
      <c r="AK8864" s="69">
        <v>17000</v>
      </c>
    </row>
    <row r="8865" spans="30:37" ht="11.25" x14ac:dyDescent="0.2">
      <c r="AD8865" s="63">
        <v>36647</v>
      </c>
      <c r="AE8865" s="64">
        <v>37012</v>
      </c>
      <c r="AF8865" s="68" t="s">
        <v>872</v>
      </c>
      <c r="AG8865" s="66" t="s">
        <v>874</v>
      </c>
      <c r="AH8865" s="67">
        <v>2.875</v>
      </c>
      <c r="AI8865" s="68" t="s">
        <v>2254</v>
      </c>
      <c r="AJ8865" s="67">
        <v>0</v>
      </c>
      <c r="AK8865" s="69">
        <v>-1250000</v>
      </c>
    </row>
    <row r="8866" spans="30:37" ht="11.25" x14ac:dyDescent="0.2">
      <c r="AD8866" s="63">
        <v>36663</v>
      </c>
      <c r="AE8866" s="64">
        <v>37012</v>
      </c>
      <c r="AF8866" s="68" t="s">
        <v>1083</v>
      </c>
      <c r="AG8866" s="66" t="s">
        <v>1091</v>
      </c>
      <c r="AH8866" s="67">
        <v>3.25</v>
      </c>
      <c r="AI8866" s="68" t="s">
        <v>2254</v>
      </c>
      <c r="AJ8866" s="67">
        <v>0</v>
      </c>
      <c r="AK8866" s="69">
        <v>1500000</v>
      </c>
    </row>
    <row r="8867" spans="30:37" ht="11.25" x14ac:dyDescent="0.2">
      <c r="AD8867" s="63">
        <v>36676</v>
      </c>
      <c r="AE8867" s="64">
        <v>37012</v>
      </c>
      <c r="AF8867" s="68" t="s">
        <v>1342</v>
      </c>
      <c r="AG8867" s="66" t="s">
        <v>1343</v>
      </c>
      <c r="AH8867" s="67">
        <v>3.7349999999999999</v>
      </c>
      <c r="AI8867" s="68" t="s">
        <v>2254</v>
      </c>
      <c r="AJ8867" s="67">
        <v>0</v>
      </c>
      <c r="AK8867" s="69">
        <v>38210</v>
      </c>
    </row>
    <row r="8868" spans="30:37" ht="11.25" x14ac:dyDescent="0.2">
      <c r="AD8868" s="63">
        <v>36704</v>
      </c>
      <c r="AE8868" s="64">
        <v>37012</v>
      </c>
      <c r="AF8868" s="68" t="s">
        <v>1887</v>
      </c>
      <c r="AG8868" s="66" t="s">
        <v>1888</v>
      </c>
      <c r="AH8868" s="74">
        <v>3.62</v>
      </c>
      <c r="AI8868" s="68" t="s">
        <v>2254</v>
      </c>
      <c r="AJ8868" s="67">
        <v>0</v>
      </c>
      <c r="AK8868" s="69">
        <v>23406</v>
      </c>
    </row>
    <row r="8869" spans="30:37" ht="11.25" x14ac:dyDescent="0.2">
      <c r="AD8869" s="63">
        <v>36732</v>
      </c>
      <c r="AE8869" s="64">
        <v>37012</v>
      </c>
      <c r="AF8869" s="68" t="s">
        <v>2402</v>
      </c>
      <c r="AG8869" s="66" t="s">
        <v>2412</v>
      </c>
      <c r="AH8869" s="74">
        <v>3.395</v>
      </c>
      <c r="AI8869" s="68" t="s">
        <v>2254</v>
      </c>
      <c r="AJ8869" s="67">
        <v>0</v>
      </c>
      <c r="AK8869" s="69">
        <v>-1000000</v>
      </c>
    </row>
    <row r="8870" spans="30:37" ht="11.25" x14ac:dyDescent="0.2">
      <c r="AD8870" s="63">
        <v>36732</v>
      </c>
      <c r="AE8870" s="64">
        <v>37012</v>
      </c>
      <c r="AF8870" s="68" t="s">
        <v>2402</v>
      </c>
      <c r="AG8870" s="66" t="s">
        <v>2413</v>
      </c>
      <c r="AH8870" s="74">
        <v>3.3975</v>
      </c>
      <c r="AI8870" s="68" t="s">
        <v>2254</v>
      </c>
      <c r="AJ8870" s="67">
        <v>0</v>
      </c>
      <c r="AK8870" s="69">
        <v>-1000000</v>
      </c>
    </row>
    <row r="8871" spans="30:37" ht="11.25" x14ac:dyDescent="0.2">
      <c r="AD8871" s="63">
        <v>36733</v>
      </c>
      <c r="AE8871" s="64">
        <v>37012</v>
      </c>
      <c r="AF8871" s="68" t="s">
        <v>1891</v>
      </c>
      <c r="AG8871" s="66" t="s">
        <v>1908</v>
      </c>
      <c r="AH8871" s="74">
        <v>3.415</v>
      </c>
      <c r="AI8871" s="68" t="s">
        <v>2254</v>
      </c>
      <c r="AJ8871" s="67">
        <v>0</v>
      </c>
      <c r="AK8871" s="69">
        <v>-2000000</v>
      </c>
    </row>
    <row r="8872" spans="30:37" ht="11.25" x14ac:dyDescent="0.2">
      <c r="AD8872" s="63">
        <v>36733</v>
      </c>
      <c r="AE8872" s="64">
        <v>37012</v>
      </c>
      <c r="AF8872" s="68" t="s">
        <v>1891</v>
      </c>
      <c r="AG8872" s="66" t="s">
        <v>1909</v>
      </c>
      <c r="AH8872" s="74">
        <v>3.395</v>
      </c>
      <c r="AI8872" s="68" t="s">
        <v>2254</v>
      </c>
      <c r="AJ8872" s="67">
        <v>0</v>
      </c>
      <c r="AK8872" s="69">
        <v>-2000000</v>
      </c>
    </row>
    <row r="8873" spans="30:37" ht="11.25" x14ac:dyDescent="0.2">
      <c r="AD8873" s="63">
        <v>36781</v>
      </c>
      <c r="AE8873" s="64">
        <v>37012</v>
      </c>
      <c r="AF8873" s="68" t="s">
        <v>15</v>
      </c>
      <c r="AG8873" s="66" t="s">
        <v>31</v>
      </c>
      <c r="AH8873" s="74">
        <v>4.25</v>
      </c>
      <c r="AI8873" s="68" t="s">
        <v>2254</v>
      </c>
      <c r="AJ8873" s="67">
        <v>0</v>
      </c>
      <c r="AK8873" s="69">
        <v>155000</v>
      </c>
    </row>
    <row r="8874" spans="30:37" ht="11.25" x14ac:dyDescent="0.2">
      <c r="AD8874" s="63">
        <v>36781</v>
      </c>
      <c r="AE8874" s="64">
        <v>37012</v>
      </c>
      <c r="AF8874" s="68" t="s">
        <v>15</v>
      </c>
      <c r="AG8874" s="66" t="s">
        <v>32</v>
      </c>
      <c r="AH8874" s="74">
        <v>4.2699999999999996</v>
      </c>
      <c r="AI8874" s="68" t="s">
        <v>2254</v>
      </c>
      <c r="AJ8874" s="67">
        <v>0</v>
      </c>
      <c r="AK8874" s="69">
        <v>155000</v>
      </c>
    </row>
    <row r="8875" spans="30:37" ht="11.25" x14ac:dyDescent="0.2">
      <c r="AD8875" s="63">
        <v>36783</v>
      </c>
      <c r="AE8875" s="64">
        <v>37012</v>
      </c>
      <c r="AF8875" s="68" t="s">
        <v>2427</v>
      </c>
      <c r="AG8875" s="66" t="s">
        <v>2534</v>
      </c>
      <c r="AH8875" s="74">
        <v>4.3650000000000002</v>
      </c>
      <c r="AI8875" s="68" t="s">
        <v>2254</v>
      </c>
      <c r="AJ8875" s="67">
        <v>0</v>
      </c>
      <c r="AK8875" s="69">
        <f>-155000</f>
        <v>-155000</v>
      </c>
    </row>
    <row r="8876" spans="30:37" ht="11.25" x14ac:dyDescent="0.2">
      <c r="AD8876" s="63">
        <v>36783</v>
      </c>
      <c r="AE8876" s="64">
        <v>37012</v>
      </c>
      <c r="AF8876" s="68" t="s">
        <v>2427</v>
      </c>
      <c r="AG8876" s="66" t="s">
        <v>2535</v>
      </c>
      <c r="AH8876" s="74">
        <v>4.37</v>
      </c>
      <c r="AI8876" s="68" t="s">
        <v>2254</v>
      </c>
      <c r="AJ8876" s="67">
        <v>0</v>
      </c>
      <c r="AK8876" s="69">
        <v>-155000</v>
      </c>
    </row>
    <row r="8877" spans="30:37" ht="11.25" x14ac:dyDescent="0.2">
      <c r="AD8877" s="63">
        <v>36796</v>
      </c>
      <c r="AE8877" s="64">
        <v>37012</v>
      </c>
      <c r="AF8877" s="68" t="s">
        <v>5494</v>
      </c>
      <c r="AG8877" s="66" t="s">
        <v>5534</v>
      </c>
      <c r="AH8877" s="74">
        <v>4.6349999999999998</v>
      </c>
      <c r="AI8877" s="68" t="s">
        <v>2254</v>
      </c>
      <c r="AJ8877" s="67">
        <v>0</v>
      </c>
      <c r="AK8877" s="69">
        <v>-155000</v>
      </c>
    </row>
    <row r="8878" spans="30:37" ht="11.25" x14ac:dyDescent="0.2">
      <c r="AD8878" s="63">
        <v>37229</v>
      </c>
      <c r="AE8878" s="64">
        <v>37012</v>
      </c>
      <c r="AF8878" s="68" t="s">
        <v>2625</v>
      </c>
      <c r="AG8878" s="66" t="s">
        <v>2654</v>
      </c>
      <c r="AH8878" s="74">
        <v>5.63</v>
      </c>
      <c r="AI8878" s="68" t="s">
        <v>2254</v>
      </c>
      <c r="AJ8878" s="67">
        <v>0</v>
      </c>
      <c r="AK8878" s="69">
        <v>-155000</v>
      </c>
    </row>
    <row r="8879" spans="30:37" ht="11.25" x14ac:dyDescent="0.2">
      <c r="AD8879" s="63">
        <v>37229</v>
      </c>
      <c r="AE8879" s="64">
        <v>37012</v>
      </c>
      <c r="AF8879" s="68" t="s">
        <v>2625</v>
      </c>
      <c r="AG8879" s="66" t="s">
        <v>2655</v>
      </c>
      <c r="AH8879" s="74">
        <v>5.65</v>
      </c>
      <c r="AI8879" s="68" t="s">
        <v>2254</v>
      </c>
      <c r="AJ8879" s="67">
        <v>0</v>
      </c>
      <c r="AK8879" s="69">
        <v>-155000</v>
      </c>
    </row>
    <row r="8880" spans="30:37" ht="11.25" x14ac:dyDescent="0.2">
      <c r="AD8880" s="63">
        <v>37229</v>
      </c>
      <c r="AE8880" s="64">
        <v>37012</v>
      </c>
      <c r="AF8880" s="68" t="s">
        <v>2625</v>
      </c>
      <c r="AG8880" s="66" t="s">
        <v>2656</v>
      </c>
      <c r="AH8880" s="74">
        <v>5.6</v>
      </c>
      <c r="AI8880" s="68" t="s">
        <v>2254</v>
      </c>
      <c r="AJ8880" s="67">
        <v>0</v>
      </c>
      <c r="AK8880" s="69">
        <v>-155000</v>
      </c>
    </row>
    <row r="8881" spans="30:37" ht="11.25" x14ac:dyDescent="0.2">
      <c r="AD8881" s="63">
        <v>37229</v>
      </c>
      <c r="AE8881" s="64">
        <v>37012</v>
      </c>
      <c r="AF8881" s="68" t="s">
        <v>2625</v>
      </c>
      <c r="AG8881" s="66" t="s">
        <v>2657</v>
      </c>
      <c r="AH8881" s="74">
        <v>5.51</v>
      </c>
      <c r="AI8881" s="68" t="s">
        <v>2254</v>
      </c>
      <c r="AJ8881" s="67">
        <v>0</v>
      </c>
      <c r="AK8881" s="69">
        <v>-155000</v>
      </c>
    </row>
    <row r="8882" spans="30:37" ht="11.25" x14ac:dyDescent="0.2">
      <c r="AD8882" s="63">
        <v>37229</v>
      </c>
      <c r="AE8882" s="64">
        <v>37012</v>
      </c>
      <c r="AF8882" s="68" t="s">
        <v>2625</v>
      </c>
      <c r="AG8882" s="66" t="s">
        <v>2658</v>
      </c>
      <c r="AH8882" s="74">
        <v>5.5250000000000004</v>
      </c>
      <c r="AI8882" s="68" t="s">
        <v>2254</v>
      </c>
      <c r="AJ8882" s="67">
        <v>0</v>
      </c>
      <c r="AK8882" s="69">
        <v>-232500</v>
      </c>
    </row>
    <row r="8883" spans="30:37" ht="11.25" x14ac:dyDescent="0.2">
      <c r="AD8883" s="63">
        <v>37230</v>
      </c>
      <c r="AE8883" s="64">
        <v>37012</v>
      </c>
      <c r="AF8883" s="68" t="s">
        <v>1124</v>
      </c>
      <c r="AG8883" s="66" t="s">
        <v>1165</v>
      </c>
      <c r="AH8883" s="74">
        <v>5.2850000000000001</v>
      </c>
      <c r="AI8883" s="68" t="s">
        <v>2254</v>
      </c>
      <c r="AJ8883" s="67">
        <v>0</v>
      </c>
      <c r="AK8883" s="69">
        <v>-155000</v>
      </c>
    </row>
    <row r="8884" spans="30:37" ht="11.25" x14ac:dyDescent="0.2">
      <c r="AD8884" s="63">
        <v>36867</v>
      </c>
      <c r="AE8884" s="64">
        <v>37012</v>
      </c>
      <c r="AF8884" s="68" t="s">
        <v>2012</v>
      </c>
      <c r="AG8884" s="66" t="s">
        <v>2064</v>
      </c>
      <c r="AH8884" s="74">
        <v>5.05</v>
      </c>
      <c r="AI8884" s="68" t="s">
        <v>2254</v>
      </c>
      <c r="AJ8884" s="67">
        <v>0</v>
      </c>
      <c r="AK8884" s="69">
        <v>-155000</v>
      </c>
    </row>
    <row r="8885" spans="30:37" ht="11.25" x14ac:dyDescent="0.2">
      <c r="AD8885" s="63">
        <v>36867</v>
      </c>
      <c r="AE8885" s="64">
        <v>37012</v>
      </c>
      <c r="AF8885" s="68" t="s">
        <v>2012</v>
      </c>
      <c r="AG8885" s="66" t="s">
        <v>2065</v>
      </c>
      <c r="AH8885" s="74">
        <v>5.0599999999999996</v>
      </c>
      <c r="AI8885" s="68" t="s">
        <v>2254</v>
      </c>
      <c r="AJ8885" s="67">
        <v>0</v>
      </c>
      <c r="AK8885" s="69">
        <v>-155000</v>
      </c>
    </row>
    <row r="8886" spans="30:37" ht="11.25" x14ac:dyDescent="0.2">
      <c r="AD8886" s="63">
        <v>36871</v>
      </c>
      <c r="AE8886" s="64">
        <v>37012</v>
      </c>
      <c r="AF8886" s="68" t="s">
        <v>5223</v>
      </c>
      <c r="AG8886" s="66" t="s">
        <v>5265</v>
      </c>
      <c r="AH8886" s="74">
        <v>5.23</v>
      </c>
      <c r="AI8886" s="68" t="s">
        <v>2254</v>
      </c>
      <c r="AJ8886" s="67">
        <v>0</v>
      </c>
      <c r="AK8886" s="69">
        <v>-155000</v>
      </c>
    </row>
    <row r="8887" spans="30:37" ht="11.25" x14ac:dyDescent="0.2">
      <c r="AD8887" s="63">
        <v>36871</v>
      </c>
      <c r="AE8887" s="64">
        <v>37012</v>
      </c>
      <c r="AF8887" s="68" t="s">
        <v>5223</v>
      </c>
      <c r="AG8887" s="66" t="s">
        <v>5266</v>
      </c>
      <c r="AH8887" s="74">
        <v>5.23</v>
      </c>
      <c r="AI8887" s="68" t="s">
        <v>2254</v>
      </c>
      <c r="AJ8887" s="67">
        <v>0</v>
      </c>
      <c r="AK8887" s="69">
        <v>-155000</v>
      </c>
    </row>
    <row r="8888" spans="30:37" ht="11.25" x14ac:dyDescent="0.2">
      <c r="AD8888" s="63">
        <v>36872</v>
      </c>
      <c r="AE8888" s="64">
        <v>37012</v>
      </c>
      <c r="AF8888" s="68" t="s">
        <v>2769</v>
      </c>
      <c r="AG8888" s="66" t="s">
        <v>2832</v>
      </c>
      <c r="AH8888" s="74">
        <v>5.16</v>
      </c>
      <c r="AI8888" s="68" t="s">
        <v>2254</v>
      </c>
      <c r="AJ8888" s="67">
        <v>0</v>
      </c>
      <c r="AK8888" s="69">
        <v>-155000</v>
      </c>
    </row>
    <row r="8889" spans="30:37" ht="11.25" x14ac:dyDescent="0.2">
      <c r="AD8889" s="63">
        <v>36872</v>
      </c>
      <c r="AE8889" s="64">
        <v>37012</v>
      </c>
      <c r="AF8889" s="68" t="s">
        <v>2769</v>
      </c>
      <c r="AG8889" s="66" t="s">
        <v>2833</v>
      </c>
      <c r="AH8889" s="74">
        <v>4.99</v>
      </c>
      <c r="AI8889" s="68" t="s">
        <v>2254</v>
      </c>
      <c r="AJ8889" s="67">
        <v>0</v>
      </c>
      <c r="AK8889" s="69">
        <v>-155000</v>
      </c>
    </row>
    <row r="8890" spans="30:37" ht="11.25" x14ac:dyDescent="0.2">
      <c r="AD8890" s="63">
        <v>36872</v>
      </c>
      <c r="AE8890" s="64">
        <v>37012</v>
      </c>
      <c r="AF8890" s="68" t="s">
        <v>2769</v>
      </c>
      <c r="AG8890" s="66" t="s">
        <v>2834</v>
      </c>
      <c r="AH8890" s="74">
        <v>5.03</v>
      </c>
      <c r="AI8890" s="68" t="s">
        <v>2254</v>
      </c>
      <c r="AJ8890" s="67">
        <v>0</v>
      </c>
      <c r="AK8890" s="69">
        <v>-155000</v>
      </c>
    </row>
    <row r="8891" spans="30:37" ht="11.25" x14ac:dyDescent="0.2">
      <c r="AD8891" s="63">
        <v>36872</v>
      </c>
      <c r="AE8891" s="64">
        <v>37012</v>
      </c>
      <c r="AF8891" s="68" t="s">
        <v>2769</v>
      </c>
      <c r="AG8891" s="66" t="s">
        <v>2835</v>
      </c>
      <c r="AH8891" s="74">
        <v>5.03</v>
      </c>
      <c r="AI8891" s="68" t="s">
        <v>2254</v>
      </c>
      <c r="AJ8891" s="67">
        <v>0</v>
      </c>
      <c r="AK8891" s="69">
        <v>-155000</v>
      </c>
    </row>
    <row r="8892" spans="30:37" ht="11.25" x14ac:dyDescent="0.2">
      <c r="AD8892" s="63">
        <v>36872</v>
      </c>
      <c r="AE8892" s="64">
        <v>37012</v>
      </c>
      <c r="AF8892" s="68" t="s">
        <v>2769</v>
      </c>
      <c r="AG8892" s="66" t="s">
        <v>2836</v>
      </c>
      <c r="AH8892" s="74">
        <v>5</v>
      </c>
      <c r="AI8892" s="68" t="s">
        <v>2254</v>
      </c>
      <c r="AJ8892" s="67">
        <v>0</v>
      </c>
      <c r="AK8892" s="69">
        <v>-155000</v>
      </c>
    </row>
    <row r="8893" spans="30:37" ht="11.25" x14ac:dyDescent="0.2">
      <c r="AD8893" s="63">
        <v>36872</v>
      </c>
      <c r="AE8893" s="64">
        <v>37012</v>
      </c>
      <c r="AF8893" s="68" t="s">
        <v>2769</v>
      </c>
      <c r="AG8893" s="66" t="s">
        <v>2837</v>
      </c>
      <c r="AH8893" s="74">
        <v>5.0199999999999996</v>
      </c>
      <c r="AI8893" s="68" t="s">
        <v>2254</v>
      </c>
      <c r="AJ8893" s="67">
        <v>0</v>
      </c>
      <c r="AK8893" s="69">
        <v>-155000</v>
      </c>
    </row>
    <row r="8894" spans="30:37" ht="11.25" x14ac:dyDescent="0.2">
      <c r="AD8894" s="63">
        <v>37246</v>
      </c>
      <c r="AE8894" s="64">
        <v>37012</v>
      </c>
      <c r="AF8894" s="68" t="s">
        <v>2189</v>
      </c>
      <c r="AG8894" s="66" t="s">
        <v>2226</v>
      </c>
      <c r="AH8894" s="74">
        <v>5.36</v>
      </c>
      <c r="AI8894" s="68" t="s">
        <v>2254</v>
      </c>
      <c r="AJ8894" s="67">
        <v>0</v>
      </c>
      <c r="AK8894" s="69">
        <v>-155000</v>
      </c>
    </row>
    <row r="8895" spans="30:37" ht="11.25" x14ac:dyDescent="0.2">
      <c r="AD8895" s="63">
        <v>37246</v>
      </c>
      <c r="AE8895" s="64">
        <v>37012</v>
      </c>
      <c r="AF8895" s="68" t="s">
        <v>2189</v>
      </c>
      <c r="AG8895" s="66" t="s">
        <v>2227</v>
      </c>
      <c r="AH8895" s="74">
        <v>5.37</v>
      </c>
      <c r="AI8895" s="68" t="s">
        <v>2254</v>
      </c>
      <c r="AJ8895" s="67">
        <v>0</v>
      </c>
      <c r="AK8895" s="69">
        <v>-155000</v>
      </c>
    </row>
    <row r="8896" spans="30:37" ht="11.25" x14ac:dyDescent="0.2">
      <c r="AD8896" s="63">
        <v>37246</v>
      </c>
      <c r="AE8896" s="64">
        <v>37012</v>
      </c>
      <c r="AF8896" s="68" t="s">
        <v>2189</v>
      </c>
      <c r="AG8896" s="66" t="s">
        <v>2228</v>
      </c>
      <c r="AH8896" s="74">
        <v>5.37</v>
      </c>
      <c r="AI8896" s="68" t="s">
        <v>2254</v>
      </c>
      <c r="AJ8896" s="67">
        <v>0</v>
      </c>
      <c r="AK8896" s="69">
        <v>-155000</v>
      </c>
    </row>
    <row r="8897" spans="30:37" ht="11.25" x14ac:dyDescent="0.2">
      <c r="AD8897" s="63">
        <v>37246</v>
      </c>
      <c r="AE8897" s="64">
        <v>37012</v>
      </c>
      <c r="AF8897" s="68" t="s">
        <v>2189</v>
      </c>
      <c r="AG8897" s="66" t="s">
        <v>2229</v>
      </c>
      <c r="AH8897" s="74">
        <v>5.38</v>
      </c>
      <c r="AI8897" s="68" t="s">
        <v>2254</v>
      </c>
      <c r="AJ8897" s="67">
        <v>0</v>
      </c>
      <c r="AK8897" s="69">
        <v>-155000</v>
      </c>
    </row>
    <row r="8898" spans="30:37" ht="11.25" x14ac:dyDescent="0.2">
      <c r="AD8898" s="63">
        <v>37246</v>
      </c>
      <c r="AE8898" s="64">
        <v>37012</v>
      </c>
      <c r="AF8898" s="68" t="s">
        <v>2189</v>
      </c>
      <c r="AG8898" s="66" t="s">
        <v>2231</v>
      </c>
      <c r="AH8898" s="74">
        <v>5.3650000000000002</v>
      </c>
      <c r="AI8898" s="68" t="s">
        <v>2254</v>
      </c>
      <c r="AJ8898" s="67">
        <v>0</v>
      </c>
      <c r="AK8898" s="69">
        <v>1200000</v>
      </c>
    </row>
    <row r="8899" spans="30:37" ht="11.25" x14ac:dyDescent="0.2">
      <c r="AD8899" s="63">
        <v>36887</v>
      </c>
      <c r="AE8899" s="64">
        <v>37012</v>
      </c>
      <c r="AF8899" s="68" t="s">
        <v>2455</v>
      </c>
      <c r="AG8899" s="66" t="s">
        <v>2527</v>
      </c>
      <c r="AH8899" s="74">
        <v>5.28</v>
      </c>
      <c r="AI8899" s="68" t="s">
        <v>2254</v>
      </c>
      <c r="AJ8899" s="67">
        <v>0</v>
      </c>
      <c r="AK8899" s="69">
        <v>-77500</v>
      </c>
    </row>
    <row r="8900" spans="30:37" ht="11.25" x14ac:dyDescent="0.2">
      <c r="AD8900" s="63">
        <v>36887</v>
      </c>
      <c r="AE8900" s="64">
        <v>37012</v>
      </c>
      <c r="AF8900" s="68" t="s">
        <v>2455</v>
      </c>
      <c r="AG8900" s="66" t="s">
        <v>2528</v>
      </c>
      <c r="AH8900" s="74">
        <v>5.3</v>
      </c>
      <c r="AI8900" s="68" t="s">
        <v>2254</v>
      </c>
      <c r="AJ8900" s="67">
        <v>0</v>
      </c>
      <c r="AK8900" s="69">
        <v>-77500</v>
      </c>
    </row>
    <row r="8901" spans="30:37" ht="11.25" x14ac:dyDescent="0.2">
      <c r="AK8901" s="69">
        <f>SUM(AK8857:AK8900)</f>
        <v>11116</v>
      </c>
    </row>
    <row r="8903" spans="30:37" ht="11.25" x14ac:dyDescent="0.2">
      <c r="AD8903" s="63">
        <v>35495</v>
      </c>
      <c r="AE8903" s="64">
        <v>37043</v>
      </c>
      <c r="AF8903" s="68" t="s">
        <v>4547</v>
      </c>
      <c r="AG8903" s="66" t="s">
        <v>4548</v>
      </c>
      <c r="AH8903" s="67">
        <v>2.1968000000000001</v>
      </c>
      <c r="AI8903" s="68" t="s">
        <v>2280</v>
      </c>
      <c r="AJ8903" s="67">
        <v>0</v>
      </c>
      <c r="AK8903" s="69">
        <v>100000</v>
      </c>
    </row>
    <row r="8904" spans="30:37" ht="11.25" x14ac:dyDescent="0.2">
      <c r="AD8904" s="63">
        <v>35747</v>
      </c>
      <c r="AE8904" s="64">
        <v>37043</v>
      </c>
      <c r="AF8904" s="68" t="s">
        <v>5332</v>
      </c>
      <c r="AG8904" s="66" t="s">
        <v>5333</v>
      </c>
      <c r="AH8904" s="67">
        <v>2.2160000000000002</v>
      </c>
      <c r="AI8904" s="68" t="s">
        <v>2280</v>
      </c>
      <c r="AJ8904" s="67">
        <v>0</v>
      </c>
      <c r="AK8904" s="69">
        <v>-100000</v>
      </c>
    </row>
    <row r="8905" spans="30:37" ht="11.25" x14ac:dyDescent="0.2">
      <c r="AD8905" s="63">
        <v>35990</v>
      </c>
      <c r="AE8905" s="64">
        <v>37043</v>
      </c>
      <c r="AF8905" s="68" t="s">
        <v>4913</v>
      </c>
      <c r="AG8905" s="66" t="s">
        <v>4915</v>
      </c>
      <c r="AH8905" s="67">
        <v>2.2610000000000001</v>
      </c>
      <c r="AI8905" s="68" t="s">
        <v>2280</v>
      </c>
      <c r="AJ8905" s="67">
        <v>0</v>
      </c>
      <c r="AK8905" s="69">
        <v>1130000</v>
      </c>
    </row>
    <row r="8906" spans="30:37" ht="11.25" x14ac:dyDescent="0.2">
      <c r="AD8906" s="63">
        <v>36026</v>
      </c>
      <c r="AE8906" s="64">
        <v>37043</v>
      </c>
      <c r="AF8906" s="68" t="s">
        <v>5339</v>
      </c>
      <c r="AG8906" s="66" t="s">
        <v>5340</v>
      </c>
      <c r="AH8906" s="67">
        <v>2.2480000000000002</v>
      </c>
      <c r="AI8906" s="68" t="s">
        <v>2280</v>
      </c>
      <c r="AJ8906" s="67">
        <v>0</v>
      </c>
      <c r="AK8906" s="69">
        <v>1000000</v>
      </c>
    </row>
    <row r="8907" spans="30:37" ht="11.25" x14ac:dyDescent="0.2">
      <c r="AD8907" s="63">
        <v>36192</v>
      </c>
      <c r="AE8907" s="64">
        <v>37043</v>
      </c>
      <c r="AF8907" s="68" t="s">
        <v>5385</v>
      </c>
      <c r="AG8907" s="66" t="s">
        <v>5386</v>
      </c>
      <c r="AH8907" s="67">
        <v>2.214</v>
      </c>
      <c r="AI8907" s="68" t="s">
        <v>2280</v>
      </c>
      <c r="AJ8907" s="67">
        <v>0</v>
      </c>
      <c r="AK8907" s="69">
        <v>2500000</v>
      </c>
    </row>
    <row r="8908" spans="30:37" ht="11.25" x14ac:dyDescent="0.2">
      <c r="AD8908" s="63">
        <v>36221</v>
      </c>
      <c r="AE8908" s="64">
        <v>37043</v>
      </c>
      <c r="AF8908" s="68" t="s">
        <v>5431</v>
      </c>
      <c r="AG8908" s="66" t="s">
        <v>5432</v>
      </c>
      <c r="AH8908" s="67">
        <v>2.19</v>
      </c>
      <c r="AI8908" s="68" t="s">
        <v>2280</v>
      </c>
      <c r="AJ8908" s="67">
        <v>0</v>
      </c>
      <c r="AK8908" s="69">
        <v>3270000</v>
      </c>
    </row>
    <row r="8909" spans="30:37" ht="11.25" x14ac:dyDescent="0.2">
      <c r="AD8909" s="63">
        <v>36270</v>
      </c>
      <c r="AE8909" s="64">
        <v>37043</v>
      </c>
      <c r="AF8909" s="68" t="s">
        <v>5484</v>
      </c>
      <c r="AG8909" s="66" t="s">
        <v>5485</v>
      </c>
      <c r="AH8909" s="67">
        <v>2.2909999999999999</v>
      </c>
      <c r="AI8909" s="68" t="s">
        <v>2254</v>
      </c>
      <c r="AJ8909" s="67">
        <v>0</v>
      </c>
      <c r="AK8909" s="69">
        <v>2550000</v>
      </c>
    </row>
    <row r="8910" spans="30:37" ht="11.25" x14ac:dyDescent="0.2">
      <c r="AD8910" s="63">
        <v>36501</v>
      </c>
      <c r="AE8910" s="64">
        <v>37043</v>
      </c>
      <c r="AF8910" s="68" t="s">
        <v>408</v>
      </c>
      <c r="AG8910" s="66"/>
      <c r="AH8910" s="67">
        <v>2.3879999999999999</v>
      </c>
      <c r="AI8910" s="68" t="s">
        <v>2254</v>
      </c>
      <c r="AJ8910" s="67">
        <v>0</v>
      </c>
      <c r="AK8910" s="69">
        <v>16000</v>
      </c>
    </row>
    <row r="8911" spans="30:37" ht="11.25" x14ac:dyDescent="0.2">
      <c r="AD8911" s="63">
        <v>36574</v>
      </c>
      <c r="AE8911" s="64">
        <v>37043</v>
      </c>
      <c r="AF8911" s="68" t="s">
        <v>556</v>
      </c>
      <c r="AG8911" s="66"/>
      <c r="AH8911" s="67">
        <v>2.5539999999999998</v>
      </c>
      <c r="AI8911" s="68" t="s">
        <v>2254</v>
      </c>
      <c r="AJ8911" s="67">
        <v>0</v>
      </c>
      <c r="AK8911" s="69">
        <v>1960784</v>
      </c>
    </row>
    <row r="8912" spans="30:37" ht="11.25" x14ac:dyDescent="0.2">
      <c r="AD8912" s="63">
        <v>36670</v>
      </c>
      <c r="AE8912" s="64">
        <v>37043</v>
      </c>
      <c r="AF8912" s="68" t="s">
        <v>1333</v>
      </c>
      <c r="AG8912" s="66" t="s">
        <v>1337</v>
      </c>
      <c r="AH8912" s="67">
        <v>3.415</v>
      </c>
      <c r="AI8912" s="68" t="s">
        <v>2254</v>
      </c>
      <c r="AJ8912" s="67">
        <v>0</v>
      </c>
      <c r="AK8912" s="69">
        <v>-1800000</v>
      </c>
    </row>
    <row r="8913" spans="30:37" ht="11.25" x14ac:dyDescent="0.2">
      <c r="AD8913" s="63">
        <v>36676</v>
      </c>
      <c r="AE8913" s="64">
        <v>37043</v>
      </c>
      <c r="AF8913" s="68" t="s">
        <v>1342</v>
      </c>
      <c r="AG8913" s="66" t="s">
        <v>1343</v>
      </c>
      <c r="AH8913" s="67">
        <v>3.71</v>
      </c>
      <c r="AI8913" s="68" t="s">
        <v>2254</v>
      </c>
      <c r="AJ8913" s="67">
        <v>0</v>
      </c>
      <c r="AK8913" s="69">
        <v>26420</v>
      </c>
    </row>
    <row r="8914" spans="30:37" ht="11.25" x14ac:dyDescent="0.2">
      <c r="AD8914" s="63">
        <v>36704</v>
      </c>
      <c r="AE8914" s="64">
        <v>37043</v>
      </c>
      <c r="AF8914" s="68" t="s">
        <v>1887</v>
      </c>
      <c r="AG8914" s="66" t="s">
        <v>1888</v>
      </c>
      <c r="AH8914" s="74">
        <v>3.5640000000000001</v>
      </c>
      <c r="AI8914" s="68" t="s">
        <v>2254</v>
      </c>
      <c r="AJ8914" s="67">
        <v>0</v>
      </c>
      <c r="AK8914" s="69">
        <v>19668</v>
      </c>
    </row>
    <row r="8915" spans="30:37" ht="11.25" x14ac:dyDescent="0.2">
      <c r="AD8915" s="63">
        <v>36759</v>
      </c>
      <c r="AE8915" s="64">
        <v>37043</v>
      </c>
      <c r="AF8915" s="68" t="s">
        <v>571</v>
      </c>
      <c r="AG8915" s="66" t="s">
        <v>635</v>
      </c>
      <c r="AH8915" s="74">
        <v>3.8450000000000002</v>
      </c>
      <c r="AI8915" s="68" t="s">
        <v>2254</v>
      </c>
      <c r="AJ8915" s="67">
        <v>0</v>
      </c>
      <c r="AK8915" s="69">
        <v>-2000000</v>
      </c>
    </row>
    <row r="8916" spans="30:37" ht="11.25" x14ac:dyDescent="0.2">
      <c r="AD8916" s="63">
        <v>36760</v>
      </c>
      <c r="AE8916" s="64">
        <v>37043</v>
      </c>
      <c r="AF8916" s="68" t="s">
        <v>5579</v>
      </c>
      <c r="AG8916" s="66" t="s">
        <v>5606</v>
      </c>
      <c r="AH8916" s="74">
        <v>3.8650000000000002</v>
      </c>
      <c r="AI8916" s="68" t="s">
        <v>2254</v>
      </c>
      <c r="AJ8916" s="67">
        <v>0</v>
      </c>
      <c r="AK8916" s="69">
        <v>-1000000</v>
      </c>
    </row>
    <row r="8917" spans="30:37" ht="11.25" x14ac:dyDescent="0.2">
      <c r="AD8917" s="63">
        <v>36760</v>
      </c>
      <c r="AE8917" s="64">
        <v>37043</v>
      </c>
      <c r="AF8917" s="68" t="s">
        <v>5579</v>
      </c>
      <c r="AG8917" s="66" t="s">
        <v>5607</v>
      </c>
      <c r="AH8917" s="74">
        <v>3.8650000000000002</v>
      </c>
      <c r="AI8917" s="68" t="s">
        <v>2254</v>
      </c>
      <c r="AJ8917" s="67">
        <v>0</v>
      </c>
      <c r="AK8917" s="69">
        <v>-1000000</v>
      </c>
    </row>
    <row r="8918" spans="30:37" ht="11.25" x14ac:dyDescent="0.2">
      <c r="AD8918" s="63">
        <v>36781</v>
      </c>
      <c r="AE8918" s="64">
        <v>37043</v>
      </c>
      <c r="AF8918" s="68" t="s">
        <v>15</v>
      </c>
      <c r="AG8918" s="66" t="s">
        <v>31</v>
      </c>
      <c r="AH8918" s="74">
        <v>4.25</v>
      </c>
      <c r="AI8918" s="68" t="s">
        <v>2254</v>
      </c>
      <c r="AJ8918" s="67">
        <v>0</v>
      </c>
      <c r="AK8918" s="69">
        <v>150000</v>
      </c>
    </row>
    <row r="8919" spans="30:37" ht="11.25" x14ac:dyDescent="0.2">
      <c r="AD8919" s="63">
        <v>36781</v>
      </c>
      <c r="AE8919" s="64">
        <v>37043</v>
      </c>
      <c r="AF8919" s="68" t="s">
        <v>15</v>
      </c>
      <c r="AG8919" s="66" t="s">
        <v>32</v>
      </c>
      <c r="AH8919" s="74">
        <v>4.2699999999999996</v>
      </c>
      <c r="AI8919" s="68" t="s">
        <v>2254</v>
      </c>
      <c r="AJ8919" s="67">
        <v>0</v>
      </c>
      <c r="AK8919" s="69">
        <v>150000</v>
      </c>
    </row>
    <row r="8920" spans="30:37" ht="11.25" x14ac:dyDescent="0.2">
      <c r="AD8920" s="63">
        <v>36783</v>
      </c>
      <c r="AE8920" s="64">
        <v>37043</v>
      </c>
      <c r="AF8920" s="68" t="s">
        <v>2427</v>
      </c>
      <c r="AG8920" s="66" t="s">
        <v>2534</v>
      </c>
      <c r="AH8920" s="74">
        <v>4.3650000000000002</v>
      </c>
      <c r="AI8920" s="68" t="s">
        <v>2254</v>
      </c>
      <c r="AJ8920" s="67">
        <v>0</v>
      </c>
      <c r="AK8920" s="69">
        <v>-150000</v>
      </c>
    </row>
    <row r="8921" spans="30:37" ht="11.25" x14ac:dyDescent="0.2">
      <c r="AD8921" s="63">
        <v>36783</v>
      </c>
      <c r="AE8921" s="64">
        <v>37043</v>
      </c>
      <c r="AF8921" s="68" t="s">
        <v>2427</v>
      </c>
      <c r="AG8921" s="66" t="s">
        <v>2535</v>
      </c>
      <c r="AH8921" s="74">
        <v>4.37</v>
      </c>
      <c r="AI8921" s="68" t="s">
        <v>2254</v>
      </c>
      <c r="AJ8921" s="67">
        <v>0</v>
      </c>
      <c r="AK8921" s="69">
        <v>-150000</v>
      </c>
    </row>
    <row r="8922" spans="30:37" ht="11.25" x14ac:dyDescent="0.2">
      <c r="AD8922" s="63">
        <v>36796</v>
      </c>
      <c r="AE8922" s="64">
        <v>37043</v>
      </c>
      <c r="AF8922" s="68" t="s">
        <v>5494</v>
      </c>
      <c r="AG8922" s="66" t="s">
        <v>5534</v>
      </c>
      <c r="AH8922" s="74">
        <v>4.6349999999999998</v>
      </c>
      <c r="AI8922" s="68" t="s">
        <v>2254</v>
      </c>
      <c r="AJ8922" s="67">
        <v>0</v>
      </c>
      <c r="AK8922" s="69">
        <v>-150000</v>
      </c>
    </row>
    <row r="8923" spans="30:37" ht="11.25" x14ac:dyDescent="0.2">
      <c r="AD8923" s="63">
        <v>36864</v>
      </c>
      <c r="AE8923" s="64">
        <v>37043</v>
      </c>
      <c r="AF8923" s="68" t="s">
        <v>2625</v>
      </c>
      <c r="AG8923" s="66" t="s">
        <v>2654</v>
      </c>
      <c r="AH8923" s="74">
        <v>5.63</v>
      </c>
      <c r="AI8923" s="68" t="s">
        <v>2254</v>
      </c>
      <c r="AJ8923" s="67">
        <v>0</v>
      </c>
      <c r="AK8923" s="69">
        <v>-150000</v>
      </c>
    </row>
    <row r="8924" spans="30:37" ht="11.25" x14ac:dyDescent="0.2">
      <c r="AD8924" s="63">
        <v>36864</v>
      </c>
      <c r="AE8924" s="64">
        <v>37043</v>
      </c>
      <c r="AF8924" s="68" t="s">
        <v>2625</v>
      </c>
      <c r="AG8924" s="66" t="s">
        <v>2655</v>
      </c>
      <c r="AH8924" s="74">
        <v>5.65</v>
      </c>
      <c r="AI8924" s="68" t="s">
        <v>2254</v>
      </c>
      <c r="AJ8924" s="67">
        <v>0</v>
      </c>
      <c r="AK8924" s="69">
        <v>-150000</v>
      </c>
    </row>
    <row r="8925" spans="30:37" ht="11.25" x14ac:dyDescent="0.2">
      <c r="AD8925" s="63">
        <v>36864</v>
      </c>
      <c r="AE8925" s="64">
        <v>37043</v>
      </c>
      <c r="AF8925" s="68" t="s">
        <v>2625</v>
      </c>
      <c r="AG8925" s="66" t="s">
        <v>2656</v>
      </c>
      <c r="AH8925" s="74">
        <v>5.6</v>
      </c>
      <c r="AI8925" s="68" t="s">
        <v>2254</v>
      </c>
      <c r="AJ8925" s="67">
        <v>0</v>
      </c>
      <c r="AK8925" s="69">
        <v>-150000</v>
      </c>
    </row>
    <row r="8926" spans="30:37" ht="11.25" x14ac:dyDescent="0.2">
      <c r="AD8926" s="63">
        <v>36864</v>
      </c>
      <c r="AE8926" s="64">
        <v>37043</v>
      </c>
      <c r="AF8926" s="68" t="s">
        <v>2625</v>
      </c>
      <c r="AG8926" s="66" t="s">
        <v>2657</v>
      </c>
      <c r="AH8926" s="74">
        <v>5.51</v>
      </c>
      <c r="AI8926" s="68" t="s">
        <v>2254</v>
      </c>
      <c r="AJ8926" s="67">
        <v>0</v>
      </c>
      <c r="AK8926" s="69">
        <v>-150000</v>
      </c>
    </row>
    <row r="8927" spans="30:37" ht="11.25" x14ac:dyDescent="0.2">
      <c r="AD8927" s="63">
        <v>36864</v>
      </c>
      <c r="AE8927" s="64">
        <v>37043</v>
      </c>
      <c r="AF8927" s="68" t="s">
        <v>2625</v>
      </c>
      <c r="AG8927" s="66" t="s">
        <v>2658</v>
      </c>
      <c r="AH8927" s="74">
        <v>5.5250000000000004</v>
      </c>
      <c r="AI8927" s="68" t="s">
        <v>2254</v>
      </c>
      <c r="AJ8927" s="67">
        <v>0</v>
      </c>
      <c r="AK8927" s="69">
        <v>-225000</v>
      </c>
    </row>
    <row r="8928" spans="30:37" ht="11.25" x14ac:dyDescent="0.2">
      <c r="AD8928" s="63">
        <v>36865</v>
      </c>
      <c r="AE8928" s="64">
        <v>37043</v>
      </c>
      <c r="AF8928" s="68" t="s">
        <v>1124</v>
      </c>
      <c r="AG8928" s="66" t="s">
        <v>1165</v>
      </c>
      <c r="AH8928" s="74">
        <v>5.2850000000000001</v>
      </c>
      <c r="AI8928" s="68" t="s">
        <v>2254</v>
      </c>
      <c r="AJ8928" s="67">
        <v>0</v>
      </c>
      <c r="AK8928" s="69">
        <v>-150000</v>
      </c>
    </row>
    <row r="8929" spans="30:37" ht="11.25" x14ac:dyDescent="0.2">
      <c r="AD8929" s="63">
        <v>36867</v>
      </c>
      <c r="AE8929" s="64">
        <v>37043</v>
      </c>
      <c r="AF8929" s="68" t="s">
        <v>2012</v>
      </c>
      <c r="AG8929" s="66" t="s">
        <v>2064</v>
      </c>
      <c r="AH8929" s="74">
        <v>5.05</v>
      </c>
      <c r="AI8929" s="68" t="s">
        <v>2254</v>
      </c>
      <c r="AJ8929" s="67">
        <v>0</v>
      </c>
      <c r="AK8929" s="69">
        <v>-150000</v>
      </c>
    </row>
    <row r="8930" spans="30:37" ht="11.25" x14ac:dyDescent="0.2">
      <c r="AD8930" s="63">
        <v>36867</v>
      </c>
      <c r="AE8930" s="64">
        <v>37043</v>
      </c>
      <c r="AF8930" s="68" t="s">
        <v>2012</v>
      </c>
      <c r="AG8930" s="66" t="s">
        <v>2065</v>
      </c>
      <c r="AH8930" s="74">
        <v>5.0599999999999996</v>
      </c>
      <c r="AI8930" s="68" t="s">
        <v>2254</v>
      </c>
      <c r="AJ8930" s="67">
        <v>0</v>
      </c>
      <c r="AK8930" s="69">
        <v>-150000</v>
      </c>
    </row>
    <row r="8931" spans="30:37" ht="11.25" x14ac:dyDescent="0.2">
      <c r="AD8931" s="63">
        <v>36871</v>
      </c>
      <c r="AE8931" s="64">
        <v>37043</v>
      </c>
      <c r="AF8931" s="68" t="s">
        <v>5223</v>
      </c>
      <c r="AG8931" s="66" t="s">
        <v>5265</v>
      </c>
      <c r="AH8931" s="74">
        <v>5.23</v>
      </c>
      <c r="AI8931" s="68" t="s">
        <v>2254</v>
      </c>
      <c r="AJ8931" s="67">
        <v>0</v>
      </c>
      <c r="AK8931" s="69">
        <v>-150000</v>
      </c>
    </row>
    <row r="8932" spans="30:37" ht="11.25" x14ac:dyDescent="0.2">
      <c r="AD8932" s="63">
        <v>36871</v>
      </c>
      <c r="AE8932" s="64">
        <v>37043</v>
      </c>
      <c r="AF8932" s="68" t="s">
        <v>5223</v>
      </c>
      <c r="AG8932" s="66" t="s">
        <v>5266</v>
      </c>
      <c r="AH8932" s="74">
        <v>5.23</v>
      </c>
      <c r="AI8932" s="68" t="s">
        <v>2254</v>
      </c>
      <c r="AJ8932" s="67">
        <v>0</v>
      </c>
      <c r="AK8932" s="69">
        <v>-150000</v>
      </c>
    </row>
    <row r="8933" spans="30:37" ht="11.25" x14ac:dyDescent="0.2">
      <c r="AD8933" s="63">
        <v>36872</v>
      </c>
      <c r="AE8933" s="64">
        <v>37043</v>
      </c>
      <c r="AF8933" s="68" t="s">
        <v>2769</v>
      </c>
      <c r="AG8933" s="66" t="s">
        <v>2832</v>
      </c>
      <c r="AH8933" s="74">
        <v>5.16</v>
      </c>
      <c r="AI8933" s="68" t="s">
        <v>2254</v>
      </c>
      <c r="AJ8933" s="67">
        <v>0</v>
      </c>
      <c r="AK8933" s="69">
        <v>-150000</v>
      </c>
    </row>
    <row r="8934" spans="30:37" ht="11.25" x14ac:dyDescent="0.2">
      <c r="AD8934" s="63">
        <v>36872</v>
      </c>
      <c r="AE8934" s="64">
        <v>37043</v>
      </c>
      <c r="AF8934" s="68" t="s">
        <v>2769</v>
      </c>
      <c r="AG8934" s="66" t="s">
        <v>2833</v>
      </c>
      <c r="AH8934" s="74">
        <v>4.99</v>
      </c>
      <c r="AI8934" s="68" t="s">
        <v>2254</v>
      </c>
      <c r="AJ8934" s="67">
        <v>0</v>
      </c>
      <c r="AK8934" s="69">
        <v>-150000</v>
      </c>
    </row>
    <row r="8935" spans="30:37" ht="11.25" x14ac:dyDescent="0.2">
      <c r="AD8935" s="63">
        <v>36872</v>
      </c>
      <c r="AE8935" s="64">
        <v>37043</v>
      </c>
      <c r="AF8935" s="68" t="s">
        <v>2769</v>
      </c>
      <c r="AG8935" s="66" t="s">
        <v>2834</v>
      </c>
      <c r="AH8935" s="74">
        <v>5.03</v>
      </c>
      <c r="AI8935" s="68" t="s">
        <v>2254</v>
      </c>
      <c r="AJ8935" s="67">
        <v>0</v>
      </c>
      <c r="AK8935" s="69">
        <v>-150000</v>
      </c>
    </row>
    <row r="8936" spans="30:37" ht="11.25" x14ac:dyDescent="0.2">
      <c r="AD8936" s="63">
        <v>36872</v>
      </c>
      <c r="AE8936" s="64">
        <v>37043</v>
      </c>
      <c r="AF8936" s="68" t="s">
        <v>2769</v>
      </c>
      <c r="AG8936" s="66" t="s">
        <v>2835</v>
      </c>
      <c r="AH8936" s="74">
        <v>5.03</v>
      </c>
      <c r="AI8936" s="68" t="s">
        <v>2254</v>
      </c>
      <c r="AJ8936" s="67">
        <v>0</v>
      </c>
      <c r="AK8936" s="69">
        <v>-150000</v>
      </c>
    </row>
    <row r="8937" spans="30:37" ht="11.25" x14ac:dyDescent="0.2">
      <c r="AD8937" s="63">
        <v>36872</v>
      </c>
      <c r="AE8937" s="64">
        <v>37043</v>
      </c>
      <c r="AF8937" s="68" t="s">
        <v>2769</v>
      </c>
      <c r="AG8937" s="66" t="s">
        <v>2836</v>
      </c>
      <c r="AH8937" s="74">
        <v>5</v>
      </c>
      <c r="AI8937" s="68" t="s">
        <v>2254</v>
      </c>
      <c r="AJ8937" s="67">
        <v>0</v>
      </c>
      <c r="AK8937" s="69">
        <v>-150000</v>
      </c>
    </row>
    <row r="8938" spans="30:37" ht="11.25" x14ac:dyDescent="0.2">
      <c r="AD8938" s="63">
        <v>36872</v>
      </c>
      <c r="AE8938" s="64">
        <v>37043</v>
      </c>
      <c r="AF8938" s="68" t="s">
        <v>2769</v>
      </c>
      <c r="AG8938" s="66" t="s">
        <v>2837</v>
      </c>
      <c r="AH8938" s="74">
        <v>5.0199999999999996</v>
      </c>
      <c r="AI8938" s="68" t="s">
        <v>2254</v>
      </c>
      <c r="AJ8938" s="67">
        <v>0</v>
      </c>
      <c r="AK8938" s="69">
        <v>-150000</v>
      </c>
    </row>
    <row r="8939" spans="30:37" ht="11.25" x14ac:dyDescent="0.2">
      <c r="AD8939" s="63">
        <v>36881</v>
      </c>
      <c r="AE8939" s="64">
        <v>37043</v>
      </c>
      <c r="AF8939" s="68" t="s">
        <v>2189</v>
      </c>
      <c r="AG8939" s="66" t="s">
        <v>2226</v>
      </c>
      <c r="AH8939" s="74">
        <v>5.36</v>
      </c>
      <c r="AI8939" s="68" t="s">
        <v>2254</v>
      </c>
      <c r="AJ8939" s="67">
        <v>0</v>
      </c>
      <c r="AK8939" s="69">
        <v>-150000</v>
      </c>
    </row>
    <row r="8940" spans="30:37" ht="11.25" x14ac:dyDescent="0.2">
      <c r="AD8940" s="63">
        <v>36881</v>
      </c>
      <c r="AE8940" s="64">
        <v>37043</v>
      </c>
      <c r="AF8940" s="68" t="s">
        <v>2189</v>
      </c>
      <c r="AG8940" s="66" t="s">
        <v>2227</v>
      </c>
      <c r="AH8940" s="74">
        <v>5.37</v>
      </c>
      <c r="AI8940" s="68" t="s">
        <v>2254</v>
      </c>
      <c r="AJ8940" s="67">
        <v>0</v>
      </c>
      <c r="AK8940" s="69">
        <v>-150000</v>
      </c>
    </row>
    <row r="8941" spans="30:37" ht="11.25" x14ac:dyDescent="0.2">
      <c r="AD8941" s="63">
        <v>36881</v>
      </c>
      <c r="AE8941" s="64">
        <v>37043</v>
      </c>
      <c r="AF8941" s="68" t="s">
        <v>2189</v>
      </c>
      <c r="AG8941" s="66" t="s">
        <v>2228</v>
      </c>
      <c r="AH8941" s="74">
        <v>5.37</v>
      </c>
      <c r="AI8941" s="68" t="s">
        <v>2254</v>
      </c>
      <c r="AJ8941" s="67">
        <v>0</v>
      </c>
      <c r="AK8941" s="69">
        <v>-150000</v>
      </c>
    </row>
    <row r="8942" spans="30:37" ht="11.25" x14ac:dyDescent="0.2">
      <c r="AD8942" s="63">
        <v>36881</v>
      </c>
      <c r="AE8942" s="64">
        <v>37043</v>
      </c>
      <c r="AF8942" s="68" t="s">
        <v>2189</v>
      </c>
      <c r="AG8942" s="66" t="s">
        <v>2229</v>
      </c>
      <c r="AH8942" s="74">
        <v>5.38</v>
      </c>
      <c r="AI8942" s="68" t="s">
        <v>2254</v>
      </c>
      <c r="AJ8942" s="67">
        <v>0</v>
      </c>
      <c r="AK8942" s="69">
        <v>-150000</v>
      </c>
    </row>
    <row r="8943" spans="30:37" ht="11.25" x14ac:dyDescent="0.2">
      <c r="AD8943" s="63">
        <v>36887</v>
      </c>
      <c r="AE8943" s="64">
        <v>37043</v>
      </c>
      <c r="AF8943" s="68" t="s">
        <v>2455</v>
      </c>
      <c r="AG8943" s="66" t="s">
        <v>2527</v>
      </c>
      <c r="AH8943" s="74">
        <v>5.28</v>
      </c>
      <c r="AI8943" s="68" t="s">
        <v>2254</v>
      </c>
      <c r="AJ8943" s="67">
        <v>0</v>
      </c>
      <c r="AK8943" s="69">
        <v>-75000</v>
      </c>
    </row>
    <row r="8944" spans="30:37" ht="11.25" x14ac:dyDescent="0.2">
      <c r="AD8944" s="63">
        <v>36887</v>
      </c>
      <c r="AE8944" s="64">
        <v>37043</v>
      </c>
      <c r="AF8944" s="68" t="s">
        <v>2455</v>
      </c>
      <c r="AG8944" s="66" t="s">
        <v>2528</v>
      </c>
      <c r="AH8944" s="74">
        <v>5.3</v>
      </c>
      <c r="AI8944" s="68" t="s">
        <v>2254</v>
      </c>
      <c r="AJ8944" s="67">
        <v>0</v>
      </c>
      <c r="AK8944" s="69">
        <v>-75000</v>
      </c>
    </row>
    <row r="8945" spans="30:37" ht="11.25" x14ac:dyDescent="0.2">
      <c r="AK8945" s="69">
        <f>SUM(AK8903:AK8944)</f>
        <v>3297872</v>
      </c>
    </row>
    <row r="8947" spans="30:37" ht="11.25" x14ac:dyDescent="0.2">
      <c r="AD8947" s="63">
        <v>35495</v>
      </c>
      <c r="AE8947" s="64">
        <v>37073</v>
      </c>
      <c r="AF8947" s="68" t="s">
        <v>4547</v>
      </c>
      <c r="AG8947" s="66" t="s">
        <v>4548</v>
      </c>
      <c r="AH8947" s="67">
        <v>2.1968000000000001</v>
      </c>
      <c r="AI8947" s="68" t="s">
        <v>2280</v>
      </c>
      <c r="AJ8947" s="67">
        <v>0</v>
      </c>
      <c r="AK8947" s="69">
        <v>100000</v>
      </c>
    </row>
    <row r="8948" spans="30:37" ht="11.25" x14ac:dyDescent="0.2">
      <c r="AD8948" s="63">
        <v>35563</v>
      </c>
      <c r="AE8948" s="64">
        <v>37073</v>
      </c>
      <c r="AF8948" s="68" t="s">
        <v>5329</v>
      </c>
      <c r="AG8948" s="66" t="s">
        <v>5330</v>
      </c>
      <c r="AH8948" s="67">
        <v>2</v>
      </c>
      <c r="AI8948" s="68" t="s">
        <v>2280</v>
      </c>
      <c r="AJ8948" s="67">
        <v>0</v>
      </c>
      <c r="AK8948" s="69">
        <v>3700000</v>
      </c>
    </row>
    <row r="8949" spans="30:37" ht="11.25" x14ac:dyDescent="0.2">
      <c r="AD8949" s="63">
        <v>35990</v>
      </c>
      <c r="AE8949" s="64">
        <v>37073</v>
      </c>
      <c r="AF8949" s="68" t="s">
        <v>4913</v>
      </c>
      <c r="AG8949" s="66" t="s">
        <v>4915</v>
      </c>
      <c r="AH8949" s="67">
        <v>2.2610000000000001</v>
      </c>
      <c r="AI8949" s="68" t="s">
        <v>2280</v>
      </c>
      <c r="AJ8949" s="67">
        <v>0</v>
      </c>
      <c r="AK8949" s="69">
        <v>4950000</v>
      </c>
    </row>
    <row r="8950" spans="30:37" ht="11.25" x14ac:dyDescent="0.2">
      <c r="AD8950" s="63">
        <v>36192</v>
      </c>
      <c r="AE8950" s="64">
        <v>37073</v>
      </c>
      <c r="AF8950" s="68" t="s">
        <v>5385</v>
      </c>
      <c r="AG8950" s="66" t="s">
        <v>5386</v>
      </c>
      <c r="AH8950" s="67">
        <v>2.218</v>
      </c>
      <c r="AI8950" s="68" t="s">
        <v>2280</v>
      </c>
      <c r="AJ8950" s="67">
        <v>0</v>
      </c>
      <c r="AK8950" s="69">
        <v>2500000</v>
      </c>
    </row>
    <row r="8951" spans="30:37" ht="11.25" x14ac:dyDescent="0.2">
      <c r="AD8951" s="63">
        <v>36501</v>
      </c>
      <c r="AE8951" s="64">
        <v>37073</v>
      </c>
      <c r="AF8951" s="68" t="s">
        <v>408</v>
      </c>
      <c r="AG8951" s="66"/>
      <c r="AH8951" s="67">
        <v>2.3980000000000001</v>
      </c>
      <c r="AI8951" s="68" t="s">
        <v>2254</v>
      </c>
      <c r="AJ8951" s="67">
        <v>0</v>
      </c>
      <c r="AK8951" s="69">
        <v>16000</v>
      </c>
    </row>
    <row r="8952" spans="30:37" ht="11.25" x14ac:dyDescent="0.2">
      <c r="AD8952" s="63">
        <v>36574</v>
      </c>
      <c r="AE8952" s="64">
        <v>37073</v>
      </c>
      <c r="AF8952" s="68" t="s">
        <v>556</v>
      </c>
      <c r="AG8952" s="66"/>
      <c r="AH8952" s="67">
        <v>2.5619999999999998</v>
      </c>
      <c r="AI8952" s="68" t="s">
        <v>2254</v>
      </c>
      <c r="AJ8952" s="67">
        <v>0</v>
      </c>
      <c r="AK8952" s="69">
        <v>2026144</v>
      </c>
    </row>
    <row r="8953" spans="30:37" ht="11.25" x14ac:dyDescent="0.2">
      <c r="AD8953" s="63">
        <v>36676</v>
      </c>
      <c r="AE8953" s="64">
        <v>37073</v>
      </c>
      <c r="AF8953" s="68" t="s">
        <v>1340</v>
      </c>
      <c r="AG8953" s="66" t="s">
        <v>1415</v>
      </c>
      <c r="AH8953" s="67">
        <v>3.6949999999999998</v>
      </c>
      <c r="AI8953" s="68" t="s">
        <v>2254</v>
      </c>
      <c r="AJ8953" s="67">
        <v>0</v>
      </c>
      <c r="AK8953" s="69">
        <v>-1000000</v>
      </c>
    </row>
    <row r="8954" spans="30:37" ht="11.25" x14ac:dyDescent="0.2">
      <c r="AD8954" s="63">
        <v>36676</v>
      </c>
      <c r="AE8954" s="64">
        <v>37073</v>
      </c>
      <c r="AF8954" s="68" t="s">
        <v>1342</v>
      </c>
      <c r="AG8954" s="66" t="s">
        <v>1343</v>
      </c>
      <c r="AH8954" s="67">
        <v>3.71</v>
      </c>
      <c r="AI8954" s="68" t="s">
        <v>2254</v>
      </c>
      <c r="AJ8954" s="67">
        <v>0</v>
      </c>
      <c r="AK8954" s="69">
        <v>25980</v>
      </c>
    </row>
    <row r="8955" spans="30:37" ht="11.25" x14ac:dyDescent="0.2">
      <c r="AD8955" s="63">
        <v>36704</v>
      </c>
      <c r="AE8955" s="64">
        <v>37073</v>
      </c>
      <c r="AF8955" s="68" t="s">
        <v>1887</v>
      </c>
      <c r="AG8955" s="66" t="s">
        <v>1888</v>
      </c>
      <c r="AH8955" s="74">
        <v>3.5409999999999999</v>
      </c>
      <c r="AI8955" s="68" t="s">
        <v>2254</v>
      </c>
      <c r="AJ8955" s="67">
        <v>0</v>
      </c>
      <c r="AK8955" s="69">
        <v>19622</v>
      </c>
    </row>
    <row r="8956" spans="30:37" ht="11.25" x14ac:dyDescent="0.2">
      <c r="AD8956" s="63">
        <v>36767</v>
      </c>
      <c r="AE8956" s="64">
        <v>37073</v>
      </c>
      <c r="AF8956" s="68" t="s">
        <v>4018</v>
      </c>
      <c r="AG8956" s="66" t="s">
        <v>4019</v>
      </c>
      <c r="AH8956" s="74">
        <v>3.8149999999999999</v>
      </c>
      <c r="AI8956" s="68" t="s">
        <v>2254</v>
      </c>
      <c r="AJ8956" s="67">
        <v>0</v>
      </c>
      <c r="AK8956" s="69">
        <v>-1750000</v>
      </c>
    </row>
    <row r="8957" spans="30:37" ht="11.25" x14ac:dyDescent="0.2">
      <c r="AD8957" s="63">
        <v>36781</v>
      </c>
      <c r="AE8957" s="64">
        <v>37073</v>
      </c>
      <c r="AF8957" s="68" t="s">
        <v>15</v>
      </c>
      <c r="AG8957" s="66" t="s">
        <v>31</v>
      </c>
      <c r="AH8957" s="74">
        <v>4.25</v>
      </c>
      <c r="AI8957" s="68" t="s">
        <v>2254</v>
      </c>
      <c r="AJ8957" s="67">
        <v>0</v>
      </c>
      <c r="AK8957" s="69">
        <v>155000</v>
      </c>
    </row>
    <row r="8958" spans="30:37" ht="11.25" x14ac:dyDescent="0.2">
      <c r="AD8958" s="63">
        <v>36781</v>
      </c>
      <c r="AE8958" s="64">
        <v>37073</v>
      </c>
      <c r="AF8958" s="68" t="s">
        <v>15</v>
      </c>
      <c r="AG8958" s="66" t="s">
        <v>32</v>
      </c>
      <c r="AH8958" s="74">
        <v>4.2699999999999996</v>
      </c>
      <c r="AI8958" s="68" t="s">
        <v>2254</v>
      </c>
      <c r="AJ8958" s="67">
        <v>0</v>
      </c>
      <c r="AK8958" s="69">
        <v>155000</v>
      </c>
    </row>
    <row r="8959" spans="30:37" ht="11.25" x14ac:dyDescent="0.2">
      <c r="AD8959" s="63">
        <v>36783</v>
      </c>
      <c r="AE8959" s="64">
        <v>37073</v>
      </c>
      <c r="AF8959" s="68" t="s">
        <v>2427</v>
      </c>
      <c r="AG8959" s="66" t="s">
        <v>2534</v>
      </c>
      <c r="AH8959" s="74">
        <v>4.3650000000000002</v>
      </c>
      <c r="AI8959" s="68" t="s">
        <v>2254</v>
      </c>
      <c r="AJ8959" s="67">
        <v>0</v>
      </c>
      <c r="AK8959" s="69">
        <v>-155000</v>
      </c>
    </row>
    <row r="8960" spans="30:37" ht="11.25" x14ac:dyDescent="0.2">
      <c r="AD8960" s="63">
        <v>36783</v>
      </c>
      <c r="AE8960" s="64">
        <v>37073</v>
      </c>
      <c r="AF8960" s="68" t="s">
        <v>2427</v>
      </c>
      <c r="AG8960" s="66" t="s">
        <v>2535</v>
      </c>
      <c r="AH8960" s="74">
        <v>4.37</v>
      </c>
      <c r="AI8960" s="68" t="s">
        <v>2254</v>
      </c>
      <c r="AJ8960" s="67">
        <v>0</v>
      </c>
      <c r="AK8960" s="69">
        <v>-155000</v>
      </c>
    </row>
    <row r="8961" spans="30:37" ht="11.25" x14ac:dyDescent="0.2">
      <c r="AD8961" s="63">
        <v>36796</v>
      </c>
      <c r="AE8961" s="64">
        <v>37073</v>
      </c>
      <c r="AF8961" s="68" t="s">
        <v>5494</v>
      </c>
      <c r="AG8961" s="66" t="s">
        <v>5534</v>
      </c>
      <c r="AH8961" s="74">
        <v>4.6349999999999998</v>
      </c>
      <c r="AI8961" s="68" t="s">
        <v>2254</v>
      </c>
      <c r="AJ8961" s="67">
        <v>0</v>
      </c>
      <c r="AK8961" s="69">
        <v>-155000</v>
      </c>
    </row>
    <row r="8962" spans="30:37" ht="11.25" x14ac:dyDescent="0.2">
      <c r="AD8962" s="63">
        <v>36864</v>
      </c>
      <c r="AE8962" s="64">
        <v>37073</v>
      </c>
      <c r="AF8962" s="68" t="s">
        <v>2625</v>
      </c>
      <c r="AG8962" s="66" t="s">
        <v>2654</v>
      </c>
      <c r="AH8962" s="74">
        <v>5.63</v>
      </c>
      <c r="AI8962" s="68" t="s">
        <v>2254</v>
      </c>
      <c r="AJ8962" s="67">
        <v>0</v>
      </c>
      <c r="AK8962" s="69">
        <v>-155000</v>
      </c>
    </row>
    <row r="8963" spans="30:37" ht="11.25" x14ac:dyDescent="0.2">
      <c r="AD8963" s="63">
        <v>36864</v>
      </c>
      <c r="AE8963" s="64">
        <v>37073</v>
      </c>
      <c r="AF8963" s="68" t="s">
        <v>2625</v>
      </c>
      <c r="AG8963" s="66" t="s">
        <v>2655</v>
      </c>
      <c r="AH8963" s="74">
        <v>5.65</v>
      </c>
      <c r="AI8963" s="68" t="s">
        <v>2254</v>
      </c>
      <c r="AJ8963" s="67">
        <v>0</v>
      </c>
      <c r="AK8963" s="69">
        <v>-155000</v>
      </c>
    </row>
    <row r="8964" spans="30:37" ht="11.25" x14ac:dyDescent="0.2">
      <c r="AD8964" s="63">
        <v>36864</v>
      </c>
      <c r="AE8964" s="64">
        <v>37073</v>
      </c>
      <c r="AF8964" s="68" t="s">
        <v>2625</v>
      </c>
      <c r="AG8964" s="66" t="s">
        <v>2656</v>
      </c>
      <c r="AH8964" s="74">
        <v>5.6</v>
      </c>
      <c r="AI8964" s="68" t="s">
        <v>2254</v>
      </c>
      <c r="AJ8964" s="67">
        <v>0</v>
      </c>
      <c r="AK8964" s="69">
        <v>-155000</v>
      </c>
    </row>
    <row r="8965" spans="30:37" ht="11.25" x14ac:dyDescent="0.2">
      <c r="AD8965" s="63">
        <v>36864</v>
      </c>
      <c r="AE8965" s="64">
        <v>37073</v>
      </c>
      <c r="AF8965" s="68" t="s">
        <v>2625</v>
      </c>
      <c r="AG8965" s="66" t="s">
        <v>2657</v>
      </c>
      <c r="AH8965" s="74">
        <v>5.51</v>
      </c>
      <c r="AI8965" s="68" t="s">
        <v>2254</v>
      </c>
      <c r="AJ8965" s="67">
        <v>0</v>
      </c>
      <c r="AK8965" s="69">
        <v>-155000</v>
      </c>
    </row>
    <row r="8966" spans="30:37" ht="11.25" x14ac:dyDescent="0.2">
      <c r="AD8966" s="63">
        <v>36864</v>
      </c>
      <c r="AE8966" s="64">
        <v>37073</v>
      </c>
      <c r="AF8966" s="68" t="s">
        <v>2625</v>
      </c>
      <c r="AG8966" s="66" t="s">
        <v>2658</v>
      </c>
      <c r="AH8966" s="74">
        <v>5.5250000000000004</v>
      </c>
      <c r="AI8966" s="68" t="s">
        <v>2254</v>
      </c>
      <c r="AJ8966" s="67">
        <v>0</v>
      </c>
      <c r="AK8966" s="69">
        <v>-232500</v>
      </c>
    </row>
    <row r="8967" spans="30:37" ht="11.25" x14ac:dyDescent="0.2">
      <c r="AD8967" s="63">
        <v>36865</v>
      </c>
      <c r="AE8967" s="64">
        <v>37073</v>
      </c>
      <c r="AF8967" s="68" t="s">
        <v>1124</v>
      </c>
      <c r="AG8967" s="66" t="s">
        <v>1165</v>
      </c>
      <c r="AH8967" s="74">
        <v>5.2850000000000001</v>
      </c>
      <c r="AI8967" s="68" t="s">
        <v>2254</v>
      </c>
      <c r="AJ8967" s="67">
        <v>0</v>
      </c>
      <c r="AK8967" s="69">
        <v>-155000</v>
      </c>
    </row>
    <row r="8968" spans="30:37" ht="11.25" x14ac:dyDescent="0.2">
      <c r="AD8968" s="63">
        <v>36867</v>
      </c>
      <c r="AE8968" s="64">
        <v>37073</v>
      </c>
      <c r="AF8968" s="68" t="s">
        <v>2012</v>
      </c>
      <c r="AG8968" s="66" t="s">
        <v>2064</v>
      </c>
      <c r="AH8968" s="74">
        <v>5.05</v>
      </c>
      <c r="AI8968" s="68" t="s">
        <v>2254</v>
      </c>
      <c r="AJ8968" s="67">
        <v>0</v>
      </c>
      <c r="AK8968" s="69">
        <v>-155000</v>
      </c>
    </row>
    <row r="8969" spans="30:37" ht="11.25" x14ac:dyDescent="0.2">
      <c r="AD8969" s="63">
        <v>36867</v>
      </c>
      <c r="AE8969" s="64">
        <v>37073</v>
      </c>
      <c r="AF8969" s="68" t="s">
        <v>2012</v>
      </c>
      <c r="AG8969" s="66" t="s">
        <v>2065</v>
      </c>
      <c r="AH8969" s="74">
        <v>5.0599999999999996</v>
      </c>
      <c r="AI8969" s="68" t="s">
        <v>2254</v>
      </c>
      <c r="AJ8969" s="67">
        <v>0</v>
      </c>
      <c r="AK8969" s="69">
        <v>-155000</v>
      </c>
    </row>
    <row r="8970" spans="30:37" ht="11.25" x14ac:dyDescent="0.2">
      <c r="AD8970" s="63">
        <v>36871</v>
      </c>
      <c r="AE8970" s="64">
        <v>37073</v>
      </c>
      <c r="AF8970" s="68" t="s">
        <v>5223</v>
      </c>
      <c r="AG8970" s="66" t="s">
        <v>5265</v>
      </c>
      <c r="AH8970" s="74">
        <v>5.23</v>
      </c>
      <c r="AI8970" s="68" t="s">
        <v>2254</v>
      </c>
      <c r="AJ8970" s="67">
        <v>0</v>
      </c>
      <c r="AK8970" s="69">
        <v>-155000</v>
      </c>
    </row>
    <row r="8971" spans="30:37" ht="11.25" x14ac:dyDescent="0.2">
      <c r="AD8971" s="63">
        <v>36871</v>
      </c>
      <c r="AE8971" s="64">
        <v>37073</v>
      </c>
      <c r="AF8971" s="68" t="s">
        <v>5223</v>
      </c>
      <c r="AG8971" s="66" t="s">
        <v>5266</v>
      </c>
      <c r="AH8971" s="74">
        <v>5.23</v>
      </c>
      <c r="AI8971" s="68" t="s">
        <v>2254</v>
      </c>
      <c r="AJ8971" s="67">
        <v>0</v>
      </c>
      <c r="AK8971" s="69">
        <v>-155000</v>
      </c>
    </row>
    <row r="8972" spans="30:37" ht="11.25" x14ac:dyDescent="0.2">
      <c r="AD8972" s="63">
        <v>36872</v>
      </c>
      <c r="AE8972" s="64">
        <v>37073</v>
      </c>
      <c r="AF8972" s="68" t="s">
        <v>2769</v>
      </c>
      <c r="AG8972" s="66" t="s">
        <v>2832</v>
      </c>
      <c r="AH8972" s="74">
        <v>5.16</v>
      </c>
      <c r="AI8972" s="68" t="s">
        <v>2254</v>
      </c>
      <c r="AJ8972" s="67">
        <v>0</v>
      </c>
      <c r="AK8972" s="69">
        <v>-155000</v>
      </c>
    </row>
    <row r="8973" spans="30:37" ht="11.25" x14ac:dyDescent="0.2">
      <c r="AD8973" s="63">
        <v>36872</v>
      </c>
      <c r="AE8973" s="64">
        <v>37073</v>
      </c>
      <c r="AF8973" s="68" t="s">
        <v>2769</v>
      </c>
      <c r="AG8973" s="66" t="s">
        <v>2833</v>
      </c>
      <c r="AH8973" s="74">
        <v>4.99</v>
      </c>
      <c r="AI8973" s="68" t="s">
        <v>2254</v>
      </c>
      <c r="AJ8973" s="67">
        <v>0</v>
      </c>
      <c r="AK8973" s="69">
        <v>-155000</v>
      </c>
    </row>
    <row r="8974" spans="30:37" ht="11.25" x14ac:dyDescent="0.2">
      <c r="AD8974" s="63">
        <v>36872</v>
      </c>
      <c r="AE8974" s="64">
        <v>37073</v>
      </c>
      <c r="AF8974" s="68" t="s">
        <v>2769</v>
      </c>
      <c r="AG8974" s="66" t="s">
        <v>2834</v>
      </c>
      <c r="AH8974" s="74">
        <v>5.03</v>
      </c>
      <c r="AI8974" s="68" t="s">
        <v>2254</v>
      </c>
      <c r="AJ8974" s="67">
        <v>0</v>
      </c>
      <c r="AK8974" s="69">
        <v>-155000</v>
      </c>
    </row>
    <row r="8975" spans="30:37" ht="11.25" x14ac:dyDescent="0.2">
      <c r="AD8975" s="63">
        <v>36872</v>
      </c>
      <c r="AE8975" s="64">
        <v>37073</v>
      </c>
      <c r="AF8975" s="68" t="s">
        <v>2769</v>
      </c>
      <c r="AG8975" s="66" t="s">
        <v>2835</v>
      </c>
      <c r="AH8975" s="74">
        <v>5.03</v>
      </c>
      <c r="AI8975" s="68" t="s">
        <v>2254</v>
      </c>
      <c r="AJ8975" s="67">
        <v>0</v>
      </c>
      <c r="AK8975" s="69">
        <v>-155000</v>
      </c>
    </row>
    <row r="8976" spans="30:37" ht="11.25" x14ac:dyDescent="0.2">
      <c r="AD8976" s="63">
        <v>36872</v>
      </c>
      <c r="AE8976" s="64">
        <v>37073</v>
      </c>
      <c r="AF8976" s="68" t="s">
        <v>2769</v>
      </c>
      <c r="AG8976" s="66" t="s">
        <v>2836</v>
      </c>
      <c r="AH8976" s="74">
        <v>5</v>
      </c>
      <c r="AI8976" s="68" t="s">
        <v>2254</v>
      </c>
      <c r="AJ8976" s="67">
        <v>0</v>
      </c>
      <c r="AK8976" s="69">
        <v>-155000</v>
      </c>
    </row>
    <row r="8977" spans="30:37" ht="11.25" x14ac:dyDescent="0.2">
      <c r="AD8977" s="63">
        <v>36872</v>
      </c>
      <c r="AE8977" s="64">
        <v>37073</v>
      </c>
      <c r="AF8977" s="68" t="s">
        <v>2769</v>
      </c>
      <c r="AG8977" s="66" t="s">
        <v>2837</v>
      </c>
      <c r="AH8977" s="74">
        <v>5.0199999999999996</v>
      </c>
      <c r="AI8977" s="68" t="s">
        <v>2254</v>
      </c>
      <c r="AJ8977" s="67">
        <v>0</v>
      </c>
      <c r="AK8977" s="69">
        <v>-155000</v>
      </c>
    </row>
    <row r="8978" spans="30:37" ht="11.25" x14ac:dyDescent="0.2">
      <c r="AD8978" s="63">
        <v>36881</v>
      </c>
      <c r="AE8978" s="64">
        <v>37073</v>
      </c>
      <c r="AF8978" s="68" t="s">
        <v>2189</v>
      </c>
      <c r="AG8978" s="66" t="s">
        <v>2226</v>
      </c>
      <c r="AH8978" s="74">
        <v>5.36</v>
      </c>
      <c r="AI8978" s="68" t="s">
        <v>2254</v>
      </c>
      <c r="AJ8978" s="67">
        <v>0</v>
      </c>
      <c r="AK8978" s="69">
        <v>-155000</v>
      </c>
    </row>
    <row r="8979" spans="30:37" ht="11.25" x14ac:dyDescent="0.2">
      <c r="AD8979" s="63">
        <v>36881</v>
      </c>
      <c r="AE8979" s="64">
        <v>37073</v>
      </c>
      <c r="AF8979" s="68" t="s">
        <v>2189</v>
      </c>
      <c r="AG8979" s="66" t="s">
        <v>2227</v>
      </c>
      <c r="AH8979" s="74">
        <v>5.37</v>
      </c>
      <c r="AI8979" s="68" t="s">
        <v>2254</v>
      </c>
      <c r="AJ8979" s="67">
        <v>0</v>
      </c>
      <c r="AK8979" s="69">
        <v>-155000</v>
      </c>
    </row>
    <row r="8980" spans="30:37" ht="11.25" x14ac:dyDescent="0.2">
      <c r="AD8980" s="63">
        <v>36881</v>
      </c>
      <c r="AE8980" s="64">
        <v>37073</v>
      </c>
      <c r="AF8980" s="68" t="s">
        <v>2189</v>
      </c>
      <c r="AG8980" s="66" t="s">
        <v>2228</v>
      </c>
      <c r="AH8980" s="74">
        <v>5.37</v>
      </c>
      <c r="AI8980" s="68" t="s">
        <v>2254</v>
      </c>
      <c r="AJ8980" s="67">
        <v>0</v>
      </c>
      <c r="AK8980" s="69">
        <v>-155000</v>
      </c>
    </row>
    <row r="8981" spans="30:37" ht="11.25" x14ac:dyDescent="0.2">
      <c r="AD8981" s="63">
        <v>36881</v>
      </c>
      <c r="AE8981" s="64">
        <v>37073</v>
      </c>
      <c r="AF8981" s="68" t="s">
        <v>2189</v>
      </c>
      <c r="AG8981" s="66" t="s">
        <v>2229</v>
      </c>
      <c r="AH8981" s="74">
        <v>5.38</v>
      </c>
      <c r="AI8981" s="68" t="s">
        <v>2254</v>
      </c>
      <c r="AJ8981" s="67">
        <v>0</v>
      </c>
      <c r="AK8981" s="69">
        <v>-155000</v>
      </c>
    </row>
    <row r="8982" spans="30:37" ht="11.25" x14ac:dyDescent="0.2">
      <c r="AD8982" s="63">
        <v>36887</v>
      </c>
      <c r="AE8982" s="64">
        <v>37073</v>
      </c>
      <c r="AF8982" s="68" t="s">
        <v>2455</v>
      </c>
      <c r="AG8982" s="66" t="s">
        <v>2527</v>
      </c>
      <c r="AH8982" s="74">
        <v>5.28</v>
      </c>
      <c r="AI8982" s="68" t="s">
        <v>2254</v>
      </c>
      <c r="AJ8982" s="67">
        <v>0</v>
      </c>
      <c r="AK8982" s="69">
        <v>-77500</v>
      </c>
    </row>
    <row r="8983" spans="30:37" ht="11.25" x14ac:dyDescent="0.2">
      <c r="AD8983" s="63">
        <v>36887</v>
      </c>
      <c r="AE8983" s="64">
        <v>37073</v>
      </c>
      <c r="AF8983" s="68" t="s">
        <v>2455</v>
      </c>
      <c r="AG8983" s="66" t="s">
        <v>2528</v>
      </c>
      <c r="AH8983" s="74">
        <v>5.3</v>
      </c>
      <c r="AI8983" s="68" t="s">
        <v>2254</v>
      </c>
      <c r="AJ8983" s="67">
        <v>0</v>
      </c>
      <c r="AK8983" s="69">
        <v>-77500</v>
      </c>
    </row>
    <row r="8984" spans="30:37" ht="11.25" x14ac:dyDescent="0.2">
      <c r="AK8984" s="69">
        <f>SUM(AK8947:AK8983)</f>
        <v>7100246</v>
      </c>
    </row>
    <row r="8986" spans="30:37" ht="11.25" x14ac:dyDescent="0.2">
      <c r="AD8986" s="63">
        <v>35495</v>
      </c>
      <c r="AE8986" s="64">
        <v>37104</v>
      </c>
      <c r="AF8986" s="68" t="s">
        <v>4547</v>
      </c>
      <c r="AG8986" s="66" t="s">
        <v>4548</v>
      </c>
      <c r="AH8986" s="67">
        <v>2.1968000000000001</v>
      </c>
      <c r="AI8986" s="68" t="s">
        <v>2280</v>
      </c>
      <c r="AJ8986" s="67">
        <v>0</v>
      </c>
      <c r="AK8986" s="69">
        <v>100000</v>
      </c>
    </row>
    <row r="8987" spans="30:37" ht="11.25" x14ac:dyDescent="0.2">
      <c r="AD8987" s="63">
        <v>35688</v>
      </c>
      <c r="AE8987" s="64">
        <v>37104</v>
      </c>
      <c r="AF8987" s="68" t="s">
        <v>5322</v>
      </c>
      <c r="AG8987" s="66" t="s">
        <v>5323</v>
      </c>
      <c r="AH8987" s="67">
        <v>2.2014999999999998</v>
      </c>
      <c r="AI8987" s="68" t="s">
        <v>2280</v>
      </c>
      <c r="AJ8987" s="67">
        <v>0</v>
      </c>
      <c r="AK8987" s="69">
        <v>7750000</v>
      </c>
    </row>
    <row r="8988" spans="30:37" ht="11.25" x14ac:dyDescent="0.2">
      <c r="AD8988" s="63">
        <v>36438</v>
      </c>
      <c r="AE8988" s="64">
        <v>37104</v>
      </c>
      <c r="AF8988" s="68" t="s">
        <v>309</v>
      </c>
      <c r="AG8988" s="66" t="s">
        <v>310</v>
      </c>
      <c r="AH8988" s="67">
        <v>2.4550000000000001</v>
      </c>
      <c r="AI8988" s="68" t="s">
        <v>2254</v>
      </c>
      <c r="AJ8988" s="67">
        <v>0</v>
      </c>
      <c r="AK8988" s="69">
        <v>2410000</v>
      </c>
    </row>
    <row r="8989" spans="30:37" ht="11.25" x14ac:dyDescent="0.2">
      <c r="AD8989" s="63">
        <v>36501</v>
      </c>
      <c r="AE8989" s="64">
        <v>37104</v>
      </c>
      <c r="AF8989" s="68" t="s">
        <v>408</v>
      </c>
      <c r="AG8989" s="66"/>
      <c r="AH8989" s="67">
        <v>2.4039999999999999</v>
      </c>
      <c r="AI8989" s="68" t="s">
        <v>2254</v>
      </c>
      <c r="AJ8989" s="67">
        <v>0</v>
      </c>
      <c r="AK8989" s="69">
        <v>15000</v>
      </c>
    </row>
    <row r="8990" spans="30:37" ht="11.25" x14ac:dyDescent="0.2">
      <c r="AD8990" s="63">
        <v>36574</v>
      </c>
      <c r="AE8990" s="64">
        <v>37104</v>
      </c>
      <c r="AF8990" s="68" t="s">
        <v>556</v>
      </c>
      <c r="AG8990" s="66"/>
      <c r="AH8990" s="67">
        <v>2.569</v>
      </c>
      <c r="AI8990" s="68" t="s">
        <v>2254</v>
      </c>
      <c r="AJ8990" s="67">
        <v>0</v>
      </c>
      <c r="AK8990" s="69">
        <v>2026144</v>
      </c>
    </row>
    <row r="8991" spans="30:37" ht="11.25" x14ac:dyDescent="0.2">
      <c r="AD8991" s="63">
        <v>36676</v>
      </c>
      <c r="AE8991" s="64">
        <v>37104</v>
      </c>
      <c r="AF8991" s="68" t="s">
        <v>1340</v>
      </c>
      <c r="AG8991" s="66" t="s">
        <v>1415</v>
      </c>
      <c r="AH8991" s="67">
        <v>3.7</v>
      </c>
      <c r="AI8991" s="68" t="s">
        <v>2254</v>
      </c>
      <c r="AJ8991" s="67">
        <v>0</v>
      </c>
      <c r="AK8991" s="69">
        <v>-1000000</v>
      </c>
    </row>
    <row r="8992" spans="30:37" ht="11.25" x14ac:dyDescent="0.2">
      <c r="AD8992" s="63">
        <v>36676</v>
      </c>
      <c r="AE8992" s="64">
        <v>37104</v>
      </c>
      <c r="AF8992" s="68" t="s">
        <v>1342</v>
      </c>
      <c r="AG8992" s="66" t="s">
        <v>1343</v>
      </c>
      <c r="AH8992" s="67">
        <v>3.72</v>
      </c>
      <c r="AI8992" s="68" t="s">
        <v>2254</v>
      </c>
      <c r="AJ8992" s="67">
        <v>0</v>
      </c>
      <c r="AK8992" s="69">
        <v>25320</v>
      </c>
    </row>
    <row r="8993" spans="30:37" ht="11.25" x14ac:dyDescent="0.2">
      <c r="AD8993" s="63">
        <v>36704</v>
      </c>
      <c r="AE8993" s="64">
        <v>37104</v>
      </c>
      <c r="AF8993" s="68" t="s">
        <v>1887</v>
      </c>
      <c r="AG8993" s="66" t="s">
        <v>1888</v>
      </c>
      <c r="AH8993" s="74">
        <v>3.52</v>
      </c>
      <c r="AI8993" s="68" t="s">
        <v>2254</v>
      </c>
      <c r="AJ8993" s="67">
        <v>0</v>
      </c>
      <c r="AK8993" s="69">
        <v>18929</v>
      </c>
    </row>
    <row r="8994" spans="30:37" ht="11.25" x14ac:dyDescent="0.2">
      <c r="AD8994" s="63">
        <v>36781</v>
      </c>
      <c r="AE8994" s="64">
        <v>37104</v>
      </c>
      <c r="AF8994" s="68" t="s">
        <v>15</v>
      </c>
      <c r="AG8994" s="66" t="s">
        <v>31</v>
      </c>
      <c r="AH8994" s="74">
        <v>4.25</v>
      </c>
      <c r="AI8994" s="68" t="s">
        <v>2254</v>
      </c>
      <c r="AJ8994" s="67">
        <v>0</v>
      </c>
      <c r="AK8994" s="69">
        <v>155000</v>
      </c>
    </row>
    <row r="8995" spans="30:37" ht="11.25" x14ac:dyDescent="0.2">
      <c r="AD8995" s="63">
        <v>36781</v>
      </c>
      <c r="AE8995" s="64">
        <v>37104</v>
      </c>
      <c r="AF8995" s="68" t="s">
        <v>15</v>
      </c>
      <c r="AG8995" s="66" t="s">
        <v>32</v>
      </c>
      <c r="AH8995" s="74">
        <v>4.2699999999999996</v>
      </c>
      <c r="AI8995" s="68" t="s">
        <v>2254</v>
      </c>
      <c r="AJ8995" s="67">
        <v>0</v>
      </c>
      <c r="AK8995" s="69">
        <v>155000</v>
      </c>
    </row>
    <row r="8996" spans="30:37" ht="11.25" x14ac:dyDescent="0.2">
      <c r="AD8996" s="63">
        <v>36783</v>
      </c>
      <c r="AE8996" s="64">
        <v>37104</v>
      </c>
      <c r="AF8996" s="68" t="s">
        <v>2427</v>
      </c>
      <c r="AG8996" s="66" t="s">
        <v>2534</v>
      </c>
      <c r="AH8996" s="74">
        <v>4.3650000000000002</v>
      </c>
      <c r="AI8996" s="68" t="s">
        <v>2254</v>
      </c>
      <c r="AJ8996" s="67">
        <v>0</v>
      </c>
      <c r="AK8996" s="69">
        <v>-155000</v>
      </c>
    </row>
    <row r="8997" spans="30:37" ht="11.25" x14ac:dyDescent="0.2">
      <c r="AD8997" s="63">
        <v>36783</v>
      </c>
      <c r="AE8997" s="64">
        <v>37104</v>
      </c>
      <c r="AF8997" s="68" t="s">
        <v>2427</v>
      </c>
      <c r="AG8997" s="66" t="s">
        <v>2535</v>
      </c>
      <c r="AH8997" s="74">
        <v>4.37</v>
      </c>
      <c r="AI8997" s="68" t="s">
        <v>2254</v>
      </c>
      <c r="AJ8997" s="67">
        <v>0</v>
      </c>
      <c r="AK8997" s="69">
        <v>-155000</v>
      </c>
    </row>
    <row r="8998" spans="30:37" ht="11.25" x14ac:dyDescent="0.2">
      <c r="AD8998" s="63">
        <v>36796</v>
      </c>
      <c r="AE8998" s="64">
        <v>37104</v>
      </c>
      <c r="AF8998" s="68" t="s">
        <v>5494</v>
      </c>
      <c r="AG8998" s="66" t="s">
        <v>5534</v>
      </c>
      <c r="AH8998" s="74">
        <v>4.6349999999999998</v>
      </c>
      <c r="AI8998" s="68" t="s">
        <v>2254</v>
      </c>
      <c r="AJ8998" s="67">
        <v>0</v>
      </c>
      <c r="AK8998" s="69">
        <v>-155000</v>
      </c>
    </row>
    <row r="8999" spans="30:37" ht="11.25" x14ac:dyDescent="0.2">
      <c r="AD8999" s="63">
        <v>37229</v>
      </c>
      <c r="AE8999" s="64">
        <v>37104</v>
      </c>
      <c r="AF8999" s="68" t="s">
        <v>2625</v>
      </c>
      <c r="AG8999" s="66" t="s">
        <v>2654</v>
      </c>
      <c r="AH8999" s="74">
        <v>5.63</v>
      </c>
      <c r="AI8999" s="68" t="s">
        <v>2254</v>
      </c>
      <c r="AJ8999" s="67">
        <v>0</v>
      </c>
      <c r="AK8999" s="69">
        <v>-155000</v>
      </c>
    </row>
    <row r="9000" spans="30:37" ht="11.25" x14ac:dyDescent="0.2">
      <c r="AD9000" s="63">
        <v>37229</v>
      </c>
      <c r="AE9000" s="64">
        <v>37104</v>
      </c>
      <c r="AF9000" s="68" t="s">
        <v>2625</v>
      </c>
      <c r="AG9000" s="66" t="s">
        <v>2655</v>
      </c>
      <c r="AH9000" s="74">
        <v>5.65</v>
      </c>
      <c r="AI9000" s="68" t="s">
        <v>2254</v>
      </c>
      <c r="AJ9000" s="67">
        <v>0</v>
      </c>
      <c r="AK9000" s="69">
        <v>-155000</v>
      </c>
    </row>
    <row r="9001" spans="30:37" ht="11.25" x14ac:dyDescent="0.2">
      <c r="AD9001" s="63">
        <v>37229</v>
      </c>
      <c r="AE9001" s="64">
        <v>37104</v>
      </c>
      <c r="AF9001" s="68" t="s">
        <v>2625</v>
      </c>
      <c r="AG9001" s="66" t="s">
        <v>2656</v>
      </c>
      <c r="AH9001" s="74">
        <v>5.6</v>
      </c>
      <c r="AI9001" s="68" t="s">
        <v>2254</v>
      </c>
      <c r="AJ9001" s="67">
        <v>0</v>
      </c>
      <c r="AK9001" s="69">
        <v>-155000</v>
      </c>
    </row>
    <row r="9002" spans="30:37" ht="11.25" x14ac:dyDescent="0.2">
      <c r="AD9002" s="63">
        <v>37229</v>
      </c>
      <c r="AE9002" s="64">
        <v>37104</v>
      </c>
      <c r="AF9002" s="68" t="s">
        <v>2625</v>
      </c>
      <c r="AG9002" s="66" t="s">
        <v>2657</v>
      </c>
      <c r="AH9002" s="74">
        <v>5.51</v>
      </c>
      <c r="AI9002" s="68" t="s">
        <v>2254</v>
      </c>
      <c r="AJ9002" s="67">
        <v>0</v>
      </c>
      <c r="AK9002" s="69">
        <v>-155000</v>
      </c>
    </row>
    <row r="9003" spans="30:37" ht="11.25" x14ac:dyDescent="0.2">
      <c r="AD9003" s="63">
        <v>37229</v>
      </c>
      <c r="AE9003" s="64">
        <v>37104</v>
      </c>
      <c r="AF9003" s="68" t="s">
        <v>2625</v>
      </c>
      <c r="AG9003" s="66" t="s">
        <v>2658</v>
      </c>
      <c r="AH9003" s="74">
        <v>5.5250000000000004</v>
      </c>
      <c r="AI9003" s="68" t="s">
        <v>2254</v>
      </c>
      <c r="AJ9003" s="67">
        <v>0</v>
      </c>
      <c r="AK9003" s="69">
        <v>-232500</v>
      </c>
    </row>
    <row r="9004" spans="30:37" ht="11.25" x14ac:dyDescent="0.2">
      <c r="AD9004" s="63">
        <v>37230</v>
      </c>
      <c r="AE9004" s="64">
        <v>37104</v>
      </c>
      <c r="AF9004" s="68" t="s">
        <v>1124</v>
      </c>
      <c r="AG9004" s="66" t="s">
        <v>1165</v>
      </c>
      <c r="AH9004" s="74">
        <v>5.2850000000000001</v>
      </c>
      <c r="AI9004" s="68" t="s">
        <v>2254</v>
      </c>
      <c r="AJ9004" s="67">
        <v>0</v>
      </c>
      <c r="AK9004" s="69">
        <v>-155000</v>
      </c>
    </row>
    <row r="9005" spans="30:37" ht="11.25" x14ac:dyDescent="0.2">
      <c r="AD9005" s="63">
        <v>36867</v>
      </c>
      <c r="AE9005" s="64">
        <v>37104</v>
      </c>
      <c r="AF9005" s="68" t="s">
        <v>2012</v>
      </c>
      <c r="AG9005" s="66" t="s">
        <v>2064</v>
      </c>
      <c r="AH9005" s="74">
        <v>5.05</v>
      </c>
      <c r="AI9005" s="68" t="s">
        <v>2254</v>
      </c>
      <c r="AJ9005" s="67">
        <v>0</v>
      </c>
      <c r="AK9005" s="69">
        <v>-155000</v>
      </c>
    </row>
    <row r="9006" spans="30:37" ht="11.25" x14ac:dyDescent="0.2">
      <c r="AD9006" s="63">
        <v>36867</v>
      </c>
      <c r="AE9006" s="64">
        <v>37104</v>
      </c>
      <c r="AF9006" s="68" t="s">
        <v>2012</v>
      </c>
      <c r="AG9006" s="66" t="s">
        <v>2065</v>
      </c>
      <c r="AH9006" s="74">
        <v>5.0599999999999996</v>
      </c>
      <c r="AI9006" s="68" t="s">
        <v>2254</v>
      </c>
      <c r="AJ9006" s="67">
        <v>0</v>
      </c>
      <c r="AK9006" s="69">
        <v>-155000</v>
      </c>
    </row>
    <row r="9007" spans="30:37" ht="11.25" x14ac:dyDescent="0.2">
      <c r="AD9007" s="63">
        <v>36871</v>
      </c>
      <c r="AE9007" s="64">
        <v>37104</v>
      </c>
      <c r="AF9007" s="68" t="s">
        <v>5223</v>
      </c>
      <c r="AG9007" s="66" t="s">
        <v>5265</v>
      </c>
      <c r="AH9007" s="74">
        <v>5.23</v>
      </c>
      <c r="AI9007" s="68" t="s">
        <v>2254</v>
      </c>
      <c r="AJ9007" s="67">
        <v>0</v>
      </c>
      <c r="AK9007" s="69">
        <v>-155000</v>
      </c>
    </row>
    <row r="9008" spans="30:37" ht="11.25" x14ac:dyDescent="0.2">
      <c r="AD9008" s="63">
        <v>36871</v>
      </c>
      <c r="AE9008" s="64">
        <v>37104</v>
      </c>
      <c r="AF9008" s="68" t="s">
        <v>5223</v>
      </c>
      <c r="AG9008" s="66" t="s">
        <v>5266</v>
      </c>
      <c r="AH9008" s="74">
        <v>5.23</v>
      </c>
      <c r="AI9008" s="68" t="s">
        <v>2254</v>
      </c>
      <c r="AJ9008" s="67">
        <v>0</v>
      </c>
      <c r="AK9008" s="69">
        <v>-155000</v>
      </c>
    </row>
    <row r="9009" spans="30:37" ht="11.25" x14ac:dyDescent="0.2">
      <c r="AD9009" s="63">
        <v>36872</v>
      </c>
      <c r="AE9009" s="64">
        <v>37104</v>
      </c>
      <c r="AF9009" s="68" t="s">
        <v>2769</v>
      </c>
      <c r="AG9009" s="66" t="s">
        <v>2832</v>
      </c>
      <c r="AH9009" s="74">
        <v>5.16</v>
      </c>
      <c r="AI9009" s="68" t="s">
        <v>2254</v>
      </c>
      <c r="AJ9009" s="67">
        <v>0</v>
      </c>
      <c r="AK9009" s="69">
        <v>-155000</v>
      </c>
    </row>
    <row r="9010" spans="30:37" ht="11.25" x14ac:dyDescent="0.2">
      <c r="AD9010" s="63">
        <v>36872</v>
      </c>
      <c r="AE9010" s="64">
        <v>37104</v>
      </c>
      <c r="AF9010" s="68" t="s">
        <v>2769</v>
      </c>
      <c r="AG9010" s="66" t="s">
        <v>2833</v>
      </c>
      <c r="AH9010" s="74">
        <v>4.99</v>
      </c>
      <c r="AI9010" s="68" t="s">
        <v>2254</v>
      </c>
      <c r="AJ9010" s="67">
        <v>0</v>
      </c>
      <c r="AK9010" s="69">
        <v>-155000</v>
      </c>
    </row>
    <row r="9011" spans="30:37" ht="11.25" x14ac:dyDescent="0.2">
      <c r="AD9011" s="63">
        <v>36872</v>
      </c>
      <c r="AE9011" s="64">
        <v>37104</v>
      </c>
      <c r="AF9011" s="68" t="s">
        <v>2769</v>
      </c>
      <c r="AG9011" s="66" t="s">
        <v>2834</v>
      </c>
      <c r="AH9011" s="74">
        <v>5.03</v>
      </c>
      <c r="AI9011" s="68" t="s">
        <v>2254</v>
      </c>
      <c r="AJ9011" s="67">
        <v>0</v>
      </c>
      <c r="AK9011" s="69">
        <v>-155000</v>
      </c>
    </row>
    <row r="9012" spans="30:37" ht="11.25" x14ac:dyDescent="0.2">
      <c r="AD9012" s="63">
        <v>36872</v>
      </c>
      <c r="AE9012" s="64">
        <v>37104</v>
      </c>
      <c r="AF9012" s="68" t="s">
        <v>2769</v>
      </c>
      <c r="AG9012" s="66" t="s">
        <v>2835</v>
      </c>
      <c r="AH9012" s="74">
        <v>5.03</v>
      </c>
      <c r="AI9012" s="68" t="s">
        <v>2254</v>
      </c>
      <c r="AJ9012" s="67">
        <v>0</v>
      </c>
      <c r="AK9012" s="69">
        <v>-155000</v>
      </c>
    </row>
    <row r="9013" spans="30:37" ht="11.25" x14ac:dyDescent="0.2">
      <c r="AD9013" s="63">
        <v>36872</v>
      </c>
      <c r="AE9013" s="64">
        <v>37104</v>
      </c>
      <c r="AF9013" s="68" t="s">
        <v>2769</v>
      </c>
      <c r="AG9013" s="66" t="s">
        <v>2836</v>
      </c>
      <c r="AH9013" s="74">
        <v>5</v>
      </c>
      <c r="AI9013" s="68" t="s">
        <v>2254</v>
      </c>
      <c r="AJ9013" s="67">
        <v>0</v>
      </c>
      <c r="AK9013" s="69">
        <v>-155000</v>
      </c>
    </row>
    <row r="9014" spans="30:37" ht="11.25" x14ac:dyDescent="0.2">
      <c r="AD9014" s="63">
        <v>36872</v>
      </c>
      <c r="AE9014" s="64">
        <v>37104</v>
      </c>
      <c r="AF9014" s="68" t="s">
        <v>2769</v>
      </c>
      <c r="AG9014" s="66" t="s">
        <v>2837</v>
      </c>
      <c r="AH9014" s="74">
        <v>5.0199999999999996</v>
      </c>
      <c r="AI9014" s="68" t="s">
        <v>2254</v>
      </c>
      <c r="AJ9014" s="67">
        <v>0</v>
      </c>
      <c r="AK9014" s="69">
        <v>-155000</v>
      </c>
    </row>
    <row r="9015" spans="30:37" ht="11.25" x14ac:dyDescent="0.2">
      <c r="AD9015" s="63">
        <v>36881</v>
      </c>
      <c r="AE9015" s="64">
        <v>37104</v>
      </c>
      <c r="AF9015" s="68" t="s">
        <v>2189</v>
      </c>
      <c r="AG9015" s="66" t="s">
        <v>2226</v>
      </c>
      <c r="AH9015" s="74">
        <v>5.36</v>
      </c>
      <c r="AI9015" s="68" t="s">
        <v>2254</v>
      </c>
      <c r="AJ9015" s="67">
        <v>0</v>
      </c>
      <c r="AK9015" s="69">
        <v>-155000</v>
      </c>
    </row>
    <row r="9016" spans="30:37" ht="11.25" x14ac:dyDescent="0.2">
      <c r="AD9016" s="63">
        <v>36881</v>
      </c>
      <c r="AE9016" s="64">
        <v>37104</v>
      </c>
      <c r="AF9016" s="68" t="s">
        <v>2189</v>
      </c>
      <c r="AG9016" s="66" t="s">
        <v>2227</v>
      </c>
      <c r="AH9016" s="74">
        <v>5.37</v>
      </c>
      <c r="AI9016" s="68" t="s">
        <v>2254</v>
      </c>
      <c r="AJ9016" s="67">
        <v>0</v>
      </c>
      <c r="AK9016" s="69">
        <v>-155000</v>
      </c>
    </row>
    <row r="9017" spans="30:37" ht="11.25" x14ac:dyDescent="0.2">
      <c r="AD9017" s="63">
        <v>36881</v>
      </c>
      <c r="AE9017" s="64">
        <v>37104</v>
      </c>
      <c r="AF9017" s="68" t="s">
        <v>2189</v>
      </c>
      <c r="AG9017" s="66" t="s">
        <v>2228</v>
      </c>
      <c r="AH9017" s="74">
        <v>5.37</v>
      </c>
      <c r="AI9017" s="68" t="s">
        <v>2254</v>
      </c>
      <c r="AJ9017" s="67">
        <v>0</v>
      </c>
      <c r="AK9017" s="69">
        <v>-155000</v>
      </c>
    </row>
    <row r="9018" spans="30:37" ht="11.25" x14ac:dyDescent="0.2">
      <c r="AD9018" s="63">
        <v>36881</v>
      </c>
      <c r="AE9018" s="64">
        <v>37104</v>
      </c>
      <c r="AF9018" s="68" t="s">
        <v>2189</v>
      </c>
      <c r="AG9018" s="66" t="s">
        <v>2229</v>
      </c>
      <c r="AH9018" s="74">
        <v>5.38</v>
      </c>
      <c r="AI9018" s="68" t="s">
        <v>2254</v>
      </c>
      <c r="AJ9018" s="67">
        <v>0</v>
      </c>
      <c r="AK9018" s="69">
        <v>-155000</v>
      </c>
    </row>
    <row r="9019" spans="30:37" ht="11.25" x14ac:dyDescent="0.2">
      <c r="AD9019" s="63">
        <v>36887</v>
      </c>
      <c r="AE9019" s="64">
        <v>37104</v>
      </c>
      <c r="AF9019" s="68" t="s">
        <v>2455</v>
      </c>
      <c r="AG9019" s="66" t="s">
        <v>2527</v>
      </c>
      <c r="AH9019" s="74">
        <v>5.28</v>
      </c>
      <c r="AI9019" s="68" t="s">
        <v>2254</v>
      </c>
      <c r="AJ9019" s="67">
        <v>0</v>
      </c>
      <c r="AK9019" s="69">
        <v>-77500</v>
      </c>
    </row>
    <row r="9020" spans="30:37" ht="11.25" x14ac:dyDescent="0.2">
      <c r="AD9020" s="63">
        <v>36887</v>
      </c>
      <c r="AE9020" s="64">
        <v>37104</v>
      </c>
      <c r="AF9020" s="68" t="s">
        <v>2455</v>
      </c>
      <c r="AG9020" s="66" t="s">
        <v>2528</v>
      </c>
      <c r="AH9020" s="74">
        <v>5.3</v>
      </c>
      <c r="AI9020" s="68" t="s">
        <v>2254</v>
      </c>
      <c r="AJ9020" s="67">
        <v>0</v>
      </c>
      <c r="AK9020" s="69">
        <v>-77500</v>
      </c>
    </row>
    <row r="9021" spans="30:37" ht="11.25" x14ac:dyDescent="0.2">
      <c r="AK9021" s="69">
        <f>SUM(AK8986:AK9020)</f>
        <v>7857893</v>
      </c>
    </row>
    <row r="9023" spans="30:37" ht="11.25" x14ac:dyDescent="0.2">
      <c r="AD9023" s="63">
        <v>35495</v>
      </c>
      <c r="AE9023" s="64">
        <v>37135</v>
      </c>
      <c r="AF9023" s="68" t="s">
        <v>4547</v>
      </c>
      <c r="AG9023" s="66" t="s">
        <v>4548</v>
      </c>
      <c r="AH9023" s="67">
        <v>2.1968000000000001</v>
      </c>
      <c r="AI9023" s="68" t="s">
        <v>2280</v>
      </c>
      <c r="AJ9023" s="67">
        <v>0</v>
      </c>
      <c r="AK9023" s="69">
        <v>100000</v>
      </c>
    </row>
    <row r="9024" spans="30:37" ht="11.25" x14ac:dyDescent="0.2">
      <c r="AD9024" s="63">
        <v>36006</v>
      </c>
      <c r="AE9024" s="64">
        <v>37135</v>
      </c>
      <c r="AF9024" s="68" t="s">
        <v>5337</v>
      </c>
      <c r="AG9024" s="66" t="s">
        <v>5338</v>
      </c>
      <c r="AH9024" s="67">
        <v>2.2989999999999999</v>
      </c>
      <c r="AI9024" s="68" t="s">
        <v>2280</v>
      </c>
      <c r="AJ9024" s="67">
        <v>0</v>
      </c>
      <c r="AK9024" s="69">
        <v>5000000</v>
      </c>
    </row>
    <row r="9025" spans="30:37" ht="11.25" x14ac:dyDescent="0.2">
      <c r="AD9025" s="63">
        <v>36375</v>
      </c>
      <c r="AE9025" s="64">
        <v>37135</v>
      </c>
      <c r="AF9025" s="68" t="s">
        <v>81</v>
      </c>
      <c r="AG9025" s="66" t="s">
        <v>82</v>
      </c>
      <c r="AH9025" s="67">
        <v>2.39</v>
      </c>
      <c r="AI9025" s="68" t="s">
        <v>2254</v>
      </c>
      <c r="AJ9025" s="67">
        <v>0</v>
      </c>
      <c r="AK9025" s="69">
        <v>500000</v>
      </c>
    </row>
    <row r="9026" spans="30:37" ht="11.25" x14ac:dyDescent="0.2">
      <c r="AD9026" s="63">
        <v>36376</v>
      </c>
      <c r="AE9026" s="64">
        <v>37135</v>
      </c>
      <c r="AF9026" s="68" t="s">
        <v>83</v>
      </c>
      <c r="AG9026" s="66" t="s">
        <v>84</v>
      </c>
      <c r="AH9026" s="67">
        <v>2.4079999999999999</v>
      </c>
      <c r="AI9026" s="68" t="s">
        <v>2254</v>
      </c>
      <c r="AJ9026" s="67">
        <v>0</v>
      </c>
      <c r="AK9026" s="69">
        <v>3000000</v>
      </c>
    </row>
    <row r="9027" spans="30:37" ht="11.25" x14ac:dyDescent="0.2">
      <c r="AD9027" s="63">
        <v>36438</v>
      </c>
      <c r="AE9027" s="64">
        <v>37135</v>
      </c>
      <c r="AF9027" s="68" t="s">
        <v>309</v>
      </c>
      <c r="AG9027" s="66" t="s">
        <v>310</v>
      </c>
      <c r="AH9027" s="67">
        <v>2.4660000000000002</v>
      </c>
      <c r="AI9027" s="68" t="s">
        <v>2254</v>
      </c>
      <c r="AJ9027" s="67">
        <v>0</v>
      </c>
      <c r="AK9027" s="69">
        <v>750000</v>
      </c>
    </row>
    <row r="9028" spans="30:37" ht="11.25" x14ac:dyDescent="0.2">
      <c r="AD9028" s="63">
        <v>36501</v>
      </c>
      <c r="AE9028" s="64">
        <v>37135</v>
      </c>
      <c r="AF9028" s="68" t="s">
        <v>408</v>
      </c>
      <c r="AG9028" s="66"/>
      <c r="AH9028" s="67">
        <v>2.4140000000000001</v>
      </c>
      <c r="AI9028" s="68" t="s">
        <v>2254</v>
      </c>
      <c r="AJ9028" s="67">
        <v>0</v>
      </c>
      <c r="AK9028" s="69">
        <v>12000</v>
      </c>
    </row>
    <row r="9029" spans="30:37" ht="11.25" x14ac:dyDescent="0.2">
      <c r="AD9029" s="63">
        <v>36574</v>
      </c>
      <c r="AE9029" s="64">
        <v>37135</v>
      </c>
      <c r="AF9029" s="68" t="s">
        <v>556</v>
      </c>
      <c r="AG9029" s="66"/>
      <c r="AH9029" s="67">
        <v>2.577</v>
      </c>
      <c r="AI9029" s="68" t="s">
        <v>2254</v>
      </c>
      <c r="AJ9029" s="67">
        <v>0</v>
      </c>
      <c r="AK9029" s="69">
        <v>1960784</v>
      </c>
    </row>
    <row r="9030" spans="30:37" ht="11.25" x14ac:dyDescent="0.2">
      <c r="AD9030" s="63">
        <v>36676</v>
      </c>
      <c r="AE9030" s="64">
        <v>37135</v>
      </c>
      <c r="AF9030" s="68" t="s">
        <v>1340</v>
      </c>
      <c r="AG9030" s="66" t="s">
        <v>1415</v>
      </c>
      <c r="AH9030" s="67">
        <v>3.6949999999999998</v>
      </c>
      <c r="AI9030" s="68" t="s">
        <v>2254</v>
      </c>
      <c r="AJ9030" s="67">
        <v>0</v>
      </c>
      <c r="AK9030" s="69">
        <v>-1000000</v>
      </c>
    </row>
    <row r="9031" spans="30:37" ht="11.25" x14ac:dyDescent="0.2">
      <c r="AD9031" s="63">
        <v>36676</v>
      </c>
      <c r="AE9031" s="64">
        <v>37135</v>
      </c>
      <c r="AF9031" s="68" t="s">
        <v>1342</v>
      </c>
      <c r="AG9031" s="66" t="s">
        <v>1343</v>
      </c>
      <c r="AH9031" s="67">
        <v>3.7149999999999999</v>
      </c>
      <c r="AI9031" s="68" t="s">
        <v>2254</v>
      </c>
      <c r="AJ9031" s="67">
        <v>0</v>
      </c>
      <c r="AK9031" s="69">
        <v>26060</v>
      </c>
    </row>
    <row r="9032" spans="30:37" ht="11.25" x14ac:dyDescent="0.2">
      <c r="AD9032" s="63">
        <v>36704</v>
      </c>
      <c r="AE9032" s="64">
        <v>37135</v>
      </c>
      <c r="AF9032" s="68" t="s">
        <v>1887</v>
      </c>
      <c r="AG9032" s="66" t="s">
        <v>1888</v>
      </c>
      <c r="AH9032" s="74">
        <v>3.4990000000000001</v>
      </c>
      <c r="AI9032" s="68" t="s">
        <v>2254</v>
      </c>
      <c r="AJ9032" s="67">
        <v>0</v>
      </c>
      <c r="AK9032" s="69">
        <v>18847</v>
      </c>
    </row>
    <row r="9033" spans="30:37" ht="11.25" x14ac:dyDescent="0.2">
      <c r="AD9033" s="63">
        <v>36766</v>
      </c>
      <c r="AE9033" s="64">
        <v>37135</v>
      </c>
      <c r="AF9033" s="68" t="s">
        <v>0</v>
      </c>
      <c r="AG9033" s="66" t="s">
        <v>38</v>
      </c>
      <c r="AH9033" s="74">
        <v>3.82</v>
      </c>
      <c r="AI9033" s="68" t="s">
        <v>2254</v>
      </c>
      <c r="AJ9033" s="67">
        <v>0</v>
      </c>
      <c r="AK9033" s="69">
        <v>-2000000</v>
      </c>
    </row>
    <row r="9034" spans="30:37" ht="11.25" x14ac:dyDescent="0.2">
      <c r="AD9034" s="63">
        <v>36781</v>
      </c>
      <c r="AE9034" s="64">
        <v>37135</v>
      </c>
      <c r="AF9034" s="68" t="s">
        <v>15</v>
      </c>
      <c r="AG9034" s="66" t="s">
        <v>31</v>
      </c>
      <c r="AH9034" s="74">
        <v>4.25</v>
      </c>
      <c r="AI9034" s="68" t="s">
        <v>2254</v>
      </c>
      <c r="AJ9034" s="67">
        <v>0</v>
      </c>
      <c r="AK9034" s="69">
        <v>150000</v>
      </c>
    </row>
    <row r="9035" spans="30:37" ht="11.25" x14ac:dyDescent="0.2">
      <c r="AD9035" s="63">
        <v>36781</v>
      </c>
      <c r="AE9035" s="64">
        <v>37135</v>
      </c>
      <c r="AF9035" s="68" t="s">
        <v>15</v>
      </c>
      <c r="AG9035" s="66" t="s">
        <v>32</v>
      </c>
      <c r="AH9035" s="74">
        <v>4.2699999999999996</v>
      </c>
      <c r="AI9035" s="68" t="s">
        <v>2254</v>
      </c>
      <c r="AJ9035" s="67">
        <v>0</v>
      </c>
      <c r="AK9035" s="69">
        <v>150000</v>
      </c>
    </row>
    <row r="9036" spans="30:37" ht="11.25" x14ac:dyDescent="0.2">
      <c r="AD9036" s="63">
        <v>36783</v>
      </c>
      <c r="AE9036" s="64">
        <v>37135</v>
      </c>
      <c r="AF9036" s="68" t="s">
        <v>2427</v>
      </c>
      <c r="AG9036" s="66" t="s">
        <v>2534</v>
      </c>
      <c r="AH9036" s="74">
        <v>4.3650000000000002</v>
      </c>
      <c r="AI9036" s="68" t="s">
        <v>2254</v>
      </c>
      <c r="AJ9036" s="67">
        <v>0</v>
      </c>
      <c r="AK9036" s="69">
        <v>-150000</v>
      </c>
    </row>
    <row r="9037" spans="30:37" ht="11.25" x14ac:dyDescent="0.2">
      <c r="AD9037" s="63">
        <v>36783</v>
      </c>
      <c r="AE9037" s="64">
        <v>37135</v>
      </c>
      <c r="AF9037" s="68" t="s">
        <v>2427</v>
      </c>
      <c r="AG9037" s="66" t="s">
        <v>2535</v>
      </c>
      <c r="AH9037" s="74">
        <v>4.37</v>
      </c>
      <c r="AI9037" s="68" t="s">
        <v>2254</v>
      </c>
      <c r="AJ9037" s="67">
        <v>0</v>
      </c>
      <c r="AK9037" s="69">
        <v>-150000</v>
      </c>
    </row>
    <row r="9038" spans="30:37" ht="11.25" x14ac:dyDescent="0.2">
      <c r="AD9038" s="63">
        <v>36796</v>
      </c>
      <c r="AE9038" s="64">
        <v>37135</v>
      </c>
      <c r="AF9038" s="68" t="s">
        <v>5494</v>
      </c>
      <c r="AG9038" s="66" t="s">
        <v>5534</v>
      </c>
      <c r="AH9038" s="74">
        <v>4.6349999999999998</v>
      </c>
      <c r="AI9038" s="68" t="s">
        <v>2254</v>
      </c>
      <c r="AJ9038" s="67">
        <v>0</v>
      </c>
      <c r="AK9038" s="69">
        <v>-150000</v>
      </c>
    </row>
    <row r="9039" spans="30:37" ht="11.25" x14ac:dyDescent="0.2">
      <c r="AD9039" s="63">
        <v>36864</v>
      </c>
      <c r="AE9039" s="64">
        <v>37135</v>
      </c>
      <c r="AF9039" s="68" t="s">
        <v>2625</v>
      </c>
      <c r="AG9039" s="66" t="s">
        <v>2654</v>
      </c>
      <c r="AH9039" s="74">
        <v>5.63</v>
      </c>
      <c r="AI9039" s="68" t="s">
        <v>2254</v>
      </c>
      <c r="AJ9039" s="67">
        <v>0</v>
      </c>
      <c r="AK9039" s="69">
        <v>-150000</v>
      </c>
    </row>
    <row r="9040" spans="30:37" ht="11.25" x14ac:dyDescent="0.2">
      <c r="AD9040" s="63">
        <v>36864</v>
      </c>
      <c r="AE9040" s="64">
        <v>37135</v>
      </c>
      <c r="AF9040" s="68" t="s">
        <v>2625</v>
      </c>
      <c r="AG9040" s="66" t="s">
        <v>2655</v>
      </c>
      <c r="AH9040" s="74">
        <v>5.65</v>
      </c>
      <c r="AI9040" s="68" t="s">
        <v>2254</v>
      </c>
      <c r="AJ9040" s="67">
        <v>0</v>
      </c>
      <c r="AK9040" s="69">
        <v>-150000</v>
      </c>
    </row>
    <row r="9041" spans="30:37" ht="11.25" x14ac:dyDescent="0.2">
      <c r="AD9041" s="63">
        <v>36864</v>
      </c>
      <c r="AE9041" s="64">
        <v>37135</v>
      </c>
      <c r="AF9041" s="68" t="s">
        <v>2625</v>
      </c>
      <c r="AG9041" s="66" t="s">
        <v>2656</v>
      </c>
      <c r="AH9041" s="74">
        <v>5.6</v>
      </c>
      <c r="AI9041" s="68" t="s">
        <v>2254</v>
      </c>
      <c r="AJ9041" s="67">
        <v>0</v>
      </c>
      <c r="AK9041" s="69">
        <v>-150000</v>
      </c>
    </row>
    <row r="9042" spans="30:37" ht="11.25" x14ac:dyDescent="0.2">
      <c r="AD9042" s="63">
        <v>36864</v>
      </c>
      <c r="AE9042" s="64">
        <v>37135</v>
      </c>
      <c r="AF9042" s="68" t="s">
        <v>2625</v>
      </c>
      <c r="AG9042" s="66" t="s">
        <v>2657</v>
      </c>
      <c r="AH9042" s="74">
        <v>5.51</v>
      </c>
      <c r="AI9042" s="68" t="s">
        <v>2254</v>
      </c>
      <c r="AJ9042" s="67">
        <v>0</v>
      </c>
      <c r="AK9042" s="69">
        <v>-150000</v>
      </c>
    </row>
    <row r="9043" spans="30:37" ht="11.25" x14ac:dyDescent="0.2">
      <c r="AD9043" s="63">
        <v>36864</v>
      </c>
      <c r="AE9043" s="64">
        <v>37135</v>
      </c>
      <c r="AF9043" s="68" t="s">
        <v>2625</v>
      </c>
      <c r="AG9043" s="66" t="s">
        <v>2658</v>
      </c>
      <c r="AH9043" s="74">
        <v>5.5250000000000004</v>
      </c>
      <c r="AI9043" s="68" t="s">
        <v>2254</v>
      </c>
      <c r="AJ9043" s="67">
        <v>0</v>
      </c>
      <c r="AK9043" s="69">
        <v>-225000</v>
      </c>
    </row>
    <row r="9044" spans="30:37" ht="11.25" x14ac:dyDescent="0.2">
      <c r="AD9044" s="63">
        <v>36865</v>
      </c>
      <c r="AE9044" s="64">
        <v>37135</v>
      </c>
      <c r="AF9044" s="68" t="s">
        <v>1124</v>
      </c>
      <c r="AG9044" s="66" t="s">
        <v>1165</v>
      </c>
      <c r="AH9044" s="74">
        <v>5.2850000000000001</v>
      </c>
      <c r="AI9044" s="68" t="s">
        <v>2254</v>
      </c>
      <c r="AJ9044" s="67">
        <v>0</v>
      </c>
      <c r="AK9044" s="69">
        <v>-150000</v>
      </c>
    </row>
    <row r="9045" spans="30:37" ht="11.25" x14ac:dyDescent="0.2">
      <c r="AD9045" s="63">
        <v>36867</v>
      </c>
      <c r="AE9045" s="64">
        <v>37135</v>
      </c>
      <c r="AF9045" s="68" t="s">
        <v>2012</v>
      </c>
      <c r="AG9045" s="66" t="s">
        <v>2064</v>
      </c>
      <c r="AH9045" s="74">
        <v>5.05</v>
      </c>
      <c r="AI9045" s="68" t="s">
        <v>2254</v>
      </c>
      <c r="AJ9045" s="67">
        <v>0</v>
      </c>
      <c r="AK9045" s="69">
        <v>-150000</v>
      </c>
    </row>
    <row r="9046" spans="30:37" ht="11.25" x14ac:dyDescent="0.2">
      <c r="AD9046" s="63">
        <v>36867</v>
      </c>
      <c r="AE9046" s="64">
        <v>37135</v>
      </c>
      <c r="AF9046" s="68" t="s">
        <v>2012</v>
      </c>
      <c r="AG9046" s="66" t="s">
        <v>2065</v>
      </c>
      <c r="AH9046" s="74">
        <v>5.0599999999999996</v>
      </c>
      <c r="AI9046" s="68" t="s">
        <v>2254</v>
      </c>
      <c r="AJ9046" s="67">
        <v>0</v>
      </c>
      <c r="AK9046" s="69">
        <v>-150000</v>
      </c>
    </row>
    <row r="9047" spans="30:37" ht="11.25" x14ac:dyDescent="0.2">
      <c r="AD9047" s="63">
        <v>36871</v>
      </c>
      <c r="AE9047" s="64">
        <v>37135</v>
      </c>
      <c r="AF9047" s="68" t="s">
        <v>5223</v>
      </c>
      <c r="AG9047" s="66" t="s">
        <v>5265</v>
      </c>
      <c r="AH9047" s="74">
        <v>5.23</v>
      </c>
      <c r="AI9047" s="68" t="s">
        <v>2254</v>
      </c>
      <c r="AJ9047" s="67">
        <v>0</v>
      </c>
      <c r="AK9047" s="69">
        <v>-150000</v>
      </c>
    </row>
    <row r="9048" spans="30:37" ht="11.25" x14ac:dyDescent="0.2">
      <c r="AD9048" s="63">
        <v>36871</v>
      </c>
      <c r="AE9048" s="64">
        <v>37135</v>
      </c>
      <c r="AF9048" s="68" t="s">
        <v>5223</v>
      </c>
      <c r="AG9048" s="66" t="s">
        <v>5266</v>
      </c>
      <c r="AH9048" s="74">
        <v>5.23</v>
      </c>
      <c r="AI9048" s="68" t="s">
        <v>2254</v>
      </c>
      <c r="AJ9048" s="67">
        <v>0</v>
      </c>
      <c r="AK9048" s="69">
        <v>-150000</v>
      </c>
    </row>
    <row r="9049" spans="30:37" ht="11.25" x14ac:dyDescent="0.2">
      <c r="AD9049" s="63">
        <v>36872</v>
      </c>
      <c r="AE9049" s="64">
        <v>37135</v>
      </c>
      <c r="AF9049" s="68" t="s">
        <v>2769</v>
      </c>
      <c r="AG9049" s="66" t="s">
        <v>2832</v>
      </c>
      <c r="AH9049" s="74">
        <v>5.16</v>
      </c>
      <c r="AI9049" s="68" t="s">
        <v>2254</v>
      </c>
      <c r="AJ9049" s="67">
        <v>0</v>
      </c>
      <c r="AK9049" s="69">
        <v>-150000</v>
      </c>
    </row>
    <row r="9050" spans="30:37" ht="11.25" x14ac:dyDescent="0.2">
      <c r="AD9050" s="63">
        <v>36872</v>
      </c>
      <c r="AE9050" s="64">
        <v>37135</v>
      </c>
      <c r="AF9050" s="68" t="s">
        <v>2769</v>
      </c>
      <c r="AG9050" s="66" t="s">
        <v>2833</v>
      </c>
      <c r="AH9050" s="74">
        <v>4.99</v>
      </c>
      <c r="AI9050" s="68" t="s">
        <v>2254</v>
      </c>
      <c r="AJ9050" s="67">
        <v>0</v>
      </c>
      <c r="AK9050" s="69">
        <v>-150000</v>
      </c>
    </row>
    <row r="9051" spans="30:37" ht="11.25" x14ac:dyDescent="0.2">
      <c r="AD9051" s="63">
        <v>36872</v>
      </c>
      <c r="AE9051" s="64">
        <v>37135</v>
      </c>
      <c r="AF9051" s="68" t="s">
        <v>2769</v>
      </c>
      <c r="AG9051" s="66" t="s">
        <v>2834</v>
      </c>
      <c r="AH9051" s="74">
        <v>5.03</v>
      </c>
      <c r="AI9051" s="68" t="s">
        <v>2254</v>
      </c>
      <c r="AJ9051" s="67">
        <v>0</v>
      </c>
      <c r="AK9051" s="69">
        <v>-150000</v>
      </c>
    </row>
    <row r="9052" spans="30:37" ht="11.25" x14ac:dyDescent="0.2">
      <c r="AD9052" s="63">
        <v>36872</v>
      </c>
      <c r="AE9052" s="64">
        <v>37135</v>
      </c>
      <c r="AF9052" s="68" t="s">
        <v>2769</v>
      </c>
      <c r="AG9052" s="66" t="s">
        <v>2835</v>
      </c>
      <c r="AH9052" s="74">
        <v>5.03</v>
      </c>
      <c r="AI9052" s="68" t="s">
        <v>2254</v>
      </c>
      <c r="AJ9052" s="67">
        <v>0</v>
      </c>
      <c r="AK9052" s="69">
        <v>-150000</v>
      </c>
    </row>
    <row r="9053" spans="30:37" ht="11.25" x14ac:dyDescent="0.2">
      <c r="AD9053" s="63">
        <v>36872</v>
      </c>
      <c r="AE9053" s="64">
        <v>37135</v>
      </c>
      <c r="AF9053" s="68" t="s">
        <v>2769</v>
      </c>
      <c r="AG9053" s="66" t="s">
        <v>2836</v>
      </c>
      <c r="AH9053" s="74">
        <v>5</v>
      </c>
      <c r="AI9053" s="68" t="s">
        <v>2254</v>
      </c>
      <c r="AJ9053" s="67">
        <v>0</v>
      </c>
      <c r="AK9053" s="69">
        <v>-150000</v>
      </c>
    </row>
    <row r="9054" spans="30:37" ht="11.25" x14ac:dyDescent="0.2">
      <c r="AD9054" s="63">
        <v>36872</v>
      </c>
      <c r="AE9054" s="64">
        <v>37135</v>
      </c>
      <c r="AF9054" s="68" t="s">
        <v>2769</v>
      </c>
      <c r="AG9054" s="66" t="s">
        <v>2837</v>
      </c>
      <c r="AH9054" s="74">
        <v>5.0199999999999996</v>
      </c>
      <c r="AI9054" s="68" t="s">
        <v>2254</v>
      </c>
      <c r="AJ9054" s="67">
        <v>0</v>
      </c>
      <c r="AK9054" s="69">
        <v>-150000</v>
      </c>
    </row>
    <row r="9055" spans="30:37" ht="11.25" x14ac:dyDescent="0.2">
      <c r="AD9055" s="63">
        <v>36881</v>
      </c>
      <c r="AE9055" s="64">
        <v>37135</v>
      </c>
      <c r="AF9055" s="68" t="s">
        <v>2189</v>
      </c>
      <c r="AG9055" s="66" t="s">
        <v>2226</v>
      </c>
      <c r="AH9055" s="74">
        <v>5.36</v>
      </c>
      <c r="AI9055" s="68" t="s">
        <v>2254</v>
      </c>
      <c r="AJ9055" s="67">
        <v>0</v>
      </c>
      <c r="AK9055" s="69">
        <v>-150000</v>
      </c>
    </row>
    <row r="9056" spans="30:37" ht="11.25" x14ac:dyDescent="0.2">
      <c r="AD9056" s="63">
        <v>36881</v>
      </c>
      <c r="AE9056" s="64">
        <v>37135</v>
      </c>
      <c r="AF9056" s="68" t="s">
        <v>2189</v>
      </c>
      <c r="AG9056" s="66" t="s">
        <v>2227</v>
      </c>
      <c r="AH9056" s="74">
        <v>5.37</v>
      </c>
      <c r="AI9056" s="68" t="s">
        <v>2254</v>
      </c>
      <c r="AJ9056" s="67">
        <v>0</v>
      </c>
      <c r="AK9056" s="69">
        <v>-150000</v>
      </c>
    </row>
    <row r="9057" spans="30:37" ht="11.25" x14ac:dyDescent="0.2">
      <c r="AD9057" s="63">
        <v>36881</v>
      </c>
      <c r="AE9057" s="64">
        <v>37135</v>
      </c>
      <c r="AF9057" s="68" t="s">
        <v>2189</v>
      </c>
      <c r="AG9057" s="66" t="s">
        <v>2228</v>
      </c>
      <c r="AH9057" s="74">
        <v>5.37</v>
      </c>
      <c r="AI9057" s="68" t="s">
        <v>2254</v>
      </c>
      <c r="AJ9057" s="67">
        <v>0</v>
      </c>
      <c r="AK9057" s="69">
        <v>-150000</v>
      </c>
    </row>
    <row r="9058" spans="30:37" ht="11.25" x14ac:dyDescent="0.2">
      <c r="AD9058" s="63">
        <v>36881</v>
      </c>
      <c r="AE9058" s="64">
        <v>37135</v>
      </c>
      <c r="AF9058" s="68" t="s">
        <v>2189</v>
      </c>
      <c r="AG9058" s="66" t="s">
        <v>2229</v>
      </c>
      <c r="AH9058" s="74">
        <v>5.38</v>
      </c>
      <c r="AI9058" s="68" t="s">
        <v>2254</v>
      </c>
      <c r="AJ9058" s="67">
        <v>0</v>
      </c>
      <c r="AK9058" s="69">
        <v>-150000</v>
      </c>
    </row>
    <row r="9059" spans="30:37" ht="11.25" x14ac:dyDescent="0.2">
      <c r="AD9059" s="63">
        <v>36887</v>
      </c>
      <c r="AE9059" s="64">
        <v>37135</v>
      </c>
      <c r="AF9059" s="68" t="s">
        <v>2455</v>
      </c>
      <c r="AG9059" s="66" t="s">
        <v>2527</v>
      </c>
      <c r="AH9059" s="74">
        <v>5.28</v>
      </c>
      <c r="AI9059" s="68" t="s">
        <v>2254</v>
      </c>
      <c r="AJ9059" s="67">
        <v>0</v>
      </c>
      <c r="AK9059" s="69">
        <v>-75000</v>
      </c>
    </row>
    <row r="9060" spans="30:37" ht="11.25" x14ac:dyDescent="0.2">
      <c r="AD9060" s="63">
        <v>36887</v>
      </c>
      <c r="AE9060" s="64">
        <v>37135</v>
      </c>
      <c r="AF9060" s="68" t="s">
        <v>2455</v>
      </c>
      <c r="AG9060" s="66" t="s">
        <v>2528</v>
      </c>
      <c r="AH9060" s="74">
        <v>5.3</v>
      </c>
      <c r="AI9060" s="68" t="s">
        <v>2254</v>
      </c>
      <c r="AJ9060" s="67">
        <v>0</v>
      </c>
      <c r="AK9060" s="69">
        <v>-75000</v>
      </c>
    </row>
    <row r="9061" spans="30:37" ht="11.25" x14ac:dyDescent="0.2">
      <c r="AD9061" s="63">
        <v>36887</v>
      </c>
      <c r="AE9061" s="64">
        <v>37135</v>
      </c>
      <c r="AF9061" s="68" t="s">
        <v>2455</v>
      </c>
      <c r="AG9061" s="66" t="s">
        <v>5500</v>
      </c>
      <c r="AH9061" s="74">
        <v>5.16</v>
      </c>
      <c r="AI9061" s="68" t="s">
        <v>2254</v>
      </c>
      <c r="AJ9061" s="67">
        <v>0</v>
      </c>
      <c r="AK9061" s="69">
        <v>-3000000</v>
      </c>
    </row>
    <row r="9062" spans="30:37" ht="11.25" x14ac:dyDescent="0.2">
      <c r="AD9062" s="63">
        <v>36887</v>
      </c>
      <c r="AE9062" s="64">
        <v>37135</v>
      </c>
      <c r="AF9062" s="68" t="s">
        <v>2455</v>
      </c>
      <c r="AG9062" s="66" t="s">
        <v>5501</v>
      </c>
      <c r="AH9062" s="74">
        <v>5.2690000000000001</v>
      </c>
      <c r="AI9062" s="68" t="s">
        <v>2254</v>
      </c>
      <c r="AJ9062" s="67">
        <v>0</v>
      </c>
      <c r="AK9062" s="69">
        <v>-2000000</v>
      </c>
    </row>
    <row r="9063" spans="30:37" ht="11.25" x14ac:dyDescent="0.2">
      <c r="AK9063" s="69">
        <f>SUM(AK9023:AK9062)</f>
        <v>-7309</v>
      </c>
    </row>
    <row r="9065" spans="30:37" ht="11.25" x14ac:dyDescent="0.2">
      <c r="AD9065" s="63">
        <v>35495</v>
      </c>
      <c r="AE9065" s="64">
        <v>37165</v>
      </c>
      <c r="AF9065" s="68" t="s">
        <v>4547</v>
      </c>
      <c r="AG9065" s="66" t="s">
        <v>4548</v>
      </c>
      <c r="AH9065" s="67">
        <v>2.1968000000000001</v>
      </c>
      <c r="AI9065" s="68" t="s">
        <v>2280</v>
      </c>
      <c r="AJ9065" s="67">
        <v>0</v>
      </c>
      <c r="AK9065" s="69">
        <v>100000</v>
      </c>
    </row>
    <row r="9066" spans="30:37" ht="11.25" x14ac:dyDescent="0.2">
      <c r="AD9066" s="63">
        <v>36006</v>
      </c>
      <c r="AE9066" s="64">
        <v>37165</v>
      </c>
      <c r="AF9066" s="68" t="s">
        <v>5337</v>
      </c>
      <c r="AG9066" s="66" t="s">
        <v>5338</v>
      </c>
      <c r="AH9066" s="67">
        <v>2.3239999999999998</v>
      </c>
      <c r="AI9066" s="68" t="s">
        <v>2280</v>
      </c>
      <c r="AJ9066" s="67">
        <v>0</v>
      </c>
      <c r="AK9066" s="69">
        <v>5000000</v>
      </c>
    </row>
    <row r="9067" spans="30:37" ht="11.25" x14ac:dyDescent="0.2">
      <c r="AD9067" s="63">
        <v>36326</v>
      </c>
      <c r="AE9067" s="64">
        <v>37165</v>
      </c>
      <c r="AF9067" s="68" t="s">
        <v>5631</v>
      </c>
      <c r="AG9067" s="66" t="s">
        <v>5632</v>
      </c>
      <c r="AH9067" s="67">
        <v>2.4249999999999998</v>
      </c>
      <c r="AI9067" s="68" t="s">
        <v>2254</v>
      </c>
      <c r="AJ9067" s="67">
        <v>0</v>
      </c>
      <c r="AK9067" s="69">
        <v>3950000</v>
      </c>
    </row>
    <row r="9068" spans="30:37" ht="11.25" x14ac:dyDescent="0.2">
      <c r="AD9068" s="63">
        <v>36376</v>
      </c>
      <c r="AE9068" s="64">
        <v>37165</v>
      </c>
      <c r="AF9068" s="68" t="s">
        <v>83</v>
      </c>
      <c r="AG9068" s="66" t="s">
        <v>84</v>
      </c>
      <c r="AH9068" s="67">
        <v>2.44</v>
      </c>
      <c r="AI9068" s="68" t="s">
        <v>2254</v>
      </c>
      <c r="AJ9068" s="67">
        <v>0</v>
      </c>
      <c r="AK9068" s="69">
        <v>3200000</v>
      </c>
    </row>
    <row r="9069" spans="30:37" ht="11.25" x14ac:dyDescent="0.2">
      <c r="AD9069" s="63">
        <v>36438</v>
      </c>
      <c r="AE9069" s="64">
        <v>37165</v>
      </c>
      <c r="AF9069" s="68" t="s">
        <v>309</v>
      </c>
      <c r="AG9069" s="66" t="s">
        <v>310</v>
      </c>
      <c r="AH9069" s="67">
        <v>2.4929999999999999</v>
      </c>
      <c r="AI9069" s="68" t="s">
        <v>2254</v>
      </c>
      <c r="AJ9069" s="67">
        <v>0</v>
      </c>
      <c r="AK9069" s="69">
        <v>-3160000</v>
      </c>
    </row>
    <row r="9070" spans="30:37" ht="11.25" x14ac:dyDescent="0.2">
      <c r="AD9070" s="63">
        <v>36501</v>
      </c>
      <c r="AE9070" s="64">
        <v>37165</v>
      </c>
      <c r="AF9070" s="68" t="s">
        <v>408</v>
      </c>
      <c r="AG9070" s="66"/>
      <c r="AH9070" s="67">
        <v>2.444</v>
      </c>
      <c r="AI9070" s="68" t="s">
        <v>2254</v>
      </c>
      <c r="AJ9070" s="67">
        <v>0</v>
      </c>
      <c r="AK9070" s="69">
        <v>12000</v>
      </c>
    </row>
    <row r="9071" spans="30:37" ht="11.25" x14ac:dyDescent="0.2">
      <c r="AD9071" s="63">
        <v>36574</v>
      </c>
      <c r="AE9071" s="64">
        <v>37165</v>
      </c>
      <c r="AF9071" s="68" t="s">
        <v>556</v>
      </c>
      <c r="AG9071" s="66"/>
      <c r="AH9071" s="67">
        <v>2.609</v>
      </c>
      <c r="AI9071" s="68" t="s">
        <v>2254</v>
      </c>
      <c r="AJ9071" s="67">
        <v>0</v>
      </c>
      <c r="AK9071" s="69">
        <v>2026144</v>
      </c>
    </row>
    <row r="9072" spans="30:37" ht="11.25" x14ac:dyDescent="0.2">
      <c r="AD9072" s="63">
        <v>36670</v>
      </c>
      <c r="AE9072" s="64">
        <v>37165</v>
      </c>
      <c r="AF9072" s="68" t="s">
        <v>1333</v>
      </c>
      <c r="AG9072" s="66" t="s">
        <v>1337</v>
      </c>
      <c r="AH9072" s="67">
        <v>3.45</v>
      </c>
      <c r="AI9072" s="68" t="s">
        <v>2254</v>
      </c>
      <c r="AJ9072" s="67">
        <v>0</v>
      </c>
      <c r="AK9072" s="69">
        <v>-1800000</v>
      </c>
    </row>
    <row r="9073" spans="30:37" ht="11.25" x14ac:dyDescent="0.2">
      <c r="AD9073" s="63">
        <v>36676</v>
      </c>
      <c r="AE9073" s="64">
        <v>37165</v>
      </c>
      <c r="AF9073" s="68" t="s">
        <v>1342</v>
      </c>
      <c r="AG9073" s="66" t="s">
        <v>1343</v>
      </c>
      <c r="AH9073" s="67">
        <v>3.7349999999999999</v>
      </c>
      <c r="AI9073" s="68" t="s">
        <v>2254</v>
      </c>
      <c r="AJ9073" s="67">
        <v>0</v>
      </c>
      <c r="AK9073" s="69">
        <v>26560</v>
      </c>
    </row>
    <row r="9074" spans="30:37" ht="11.25" x14ac:dyDescent="0.2">
      <c r="AD9074" s="63">
        <v>36704</v>
      </c>
      <c r="AE9074" s="64">
        <v>37165</v>
      </c>
      <c r="AF9074" s="68" t="s">
        <v>1887</v>
      </c>
      <c r="AG9074" s="66" t="s">
        <v>1888</v>
      </c>
      <c r="AH9074" s="74">
        <v>3.508</v>
      </c>
      <c r="AI9074" s="68" t="s">
        <v>2254</v>
      </c>
      <c r="AJ9074" s="67">
        <v>0</v>
      </c>
      <c r="AK9074" s="69">
        <v>17777</v>
      </c>
    </row>
    <row r="9075" spans="30:37" ht="11.25" x14ac:dyDescent="0.2">
      <c r="AD9075" s="63">
        <v>36706</v>
      </c>
      <c r="AE9075" s="64">
        <v>37165</v>
      </c>
      <c r="AF9075" s="68" t="s">
        <v>1686</v>
      </c>
      <c r="AG9075" s="66" t="s">
        <v>1707</v>
      </c>
      <c r="AH9075" s="74">
        <v>3.4</v>
      </c>
      <c r="AI9075" s="68" t="s">
        <v>2254</v>
      </c>
      <c r="AJ9075" s="67">
        <v>0</v>
      </c>
      <c r="AK9075" s="69">
        <v>-1000000</v>
      </c>
    </row>
    <row r="9076" spans="30:37" ht="11.25" x14ac:dyDescent="0.2">
      <c r="AD9076" s="63">
        <v>36781</v>
      </c>
      <c r="AE9076" s="64">
        <v>37165</v>
      </c>
      <c r="AF9076" s="68" t="s">
        <v>15</v>
      </c>
      <c r="AG9076" s="66" t="s">
        <v>31</v>
      </c>
      <c r="AH9076" s="74">
        <v>4.25</v>
      </c>
      <c r="AI9076" s="68" t="s">
        <v>2254</v>
      </c>
      <c r="AJ9076" s="67">
        <v>0</v>
      </c>
      <c r="AK9076" s="69">
        <v>155000</v>
      </c>
    </row>
    <row r="9077" spans="30:37" ht="11.25" x14ac:dyDescent="0.2">
      <c r="AD9077" s="63">
        <v>36781</v>
      </c>
      <c r="AE9077" s="64">
        <v>37165</v>
      </c>
      <c r="AF9077" s="68" t="s">
        <v>15</v>
      </c>
      <c r="AG9077" s="66" t="s">
        <v>32</v>
      </c>
      <c r="AH9077" s="74">
        <v>4.2699999999999996</v>
      </c>
      <c r="AI9077" s="68" t="s">
        <v>2254</v>
      </c>
      <c r="AJ9077" s="67">
        <v>0</v>
      </c>
      <c r="AK9077" s="69">
        <v>155000</v>
      </c>
    </row>
    <row r="9078" spans="30:37" ht="11.25" x14ac:dyDescent="0.2">
      <c r="AD9078" s="63">
        <v>36783</v>
      </c>
      <c r="AE9078" s="64">
        <v>37165</v>
      </c>
      <c r="AF9078" s="68" t="s">
        <v>2427</v>
      </c>
      <c r="AG9078" s="66" t="s">
        <v>2534</v>
      </c>
      <c r="AH9078" s="74">
        <v>4.3650000000000002</v>
      </c>
      <c r="AI9078" s="68" t="s">
        <v>2254</v>
      </c>
      <c r="AJ9078" s="67">
        <v>0</v>
      </c>
      <c r="AK9078" s="69">
        <v>-155000</v>
      </c>
    </row>
    <row r="9079" spans="30:37" ht="11.25" x14ac:dyDescent="0.2">
      <c r="AD9079" s="63">
        <v>36783</v>
      </c>
      <c r="AE9079" s="64">
        <v>37165</v>
      </c>
      <c r="AF9079" s="68" t="s">
        <v>2427</v>
      </c>
      <c r="AG9079" s="66" t="s">
        <v>2535</v>
      </c>
      <c r="AH9079" s="74">
        <v>4.37</v>
      </c>
      <c r="AI9079" s="68" t="s">
        <v>2254</v>
      </c>
      <c r="AJ9079" s="67">
        <v>0</v>
      </c>
      <c r="AK9079" s="69">
        <v>-155000</v>
      </c>
    </row>
    <row r="9080" spans="30:37" ht="11.25" x14ac:dyDescent="0.2">
      <c r="AD9080" s="63">
        <v>36796</v>
      </c>
      <c r="AE9080" s="64">
        <v>37165</v>
      </c>
      <c r="AF9080" s="68" t="s">
        <v>5494</v>
      </c>
      <c r="AG9080" s="66" t="s">
        <v>5534</v>
      </c>
      <c r="AH9080" s="74">
        <v>4.6349999999999998</v>
      </c>
      <c r="AI9080" s="68" t="s">
        <v>2254</v>
      </c>
      <c r="AJ9080" s="67">
        <v>0</v>
      </c>
      <c r="AK9080" s="69">
        <v>-155000</v>
      </c>
    </row>
    <row r="9081" spans="30:37" ht="11.25" x14ac:dyDescent="0.2">
      <c r="AD9081" s="63">
        <v>36864</v>
      </c>
      <c r="AE9081" s="64">
        <v>37165</v>
      </c>
      <c r="AF9081" s="68" t="s">
        <v>2625</v>
      </c>
      <c r="AG9081" s="66" t="s">
        <v>2654</v>
      </c>
      <c r="AH9081" s="74">
        <v>5.63</v>
      </c>
      <c r="AI9081" s="68" t="s">
        <v>2254</v>
      </c>
      <c r="AJ9081" s="67">
        <v>0</v>
      </c>
      <c r="AK9081" s="69">
        <v>-155000</v>
      </c>
    </row>
    <row r="9082" spans="30:37" ht="11.25" x14ac:dyDescent="0.2">
      <c r="AD9082" s="63">
        <v>36864</v>
      </c>
      <c r="AE9082" s="64">
        <v>37165</v>
      </c>
      <c r="AF9082" s="68" t="s">
        <v>2625</v>
      </c>
      <c r="AG9082" s="66" t="s">
        <v>2655</v>
      </c>
      <c r="AH9082" s="74">
        <v>5.65</v>
      </c>
      <c r="AI9082" s="68" t="s">
        <v>2254</v>
      </c>
      <c r="AJ9082" s="67">
        <v>0</v>
      </c>
      <c r="AK9082" s="69">
        <v>-155000</v>
      </c>
    </row>
    <row r="9083" spans="30:37" ht="11.25" x14ac:dyDescent="0.2">
      <c r="AD9083" s="63">
        <v>36864</v>
      </c>
      <c r="AE9083" s="64">
        <v>37165</v>
      </c>
      <c r="AF9083" s="68" t="s">
        <v>2625</v>
      </c>
      <c r="AG9083" s="66" t="s">
        <v>2656</v>
      </c>
      <c r="AH9083" s="74">
        <v>5.6</v>
      </c>
      <c r="AI9083" s="68" t="s">
        <v>2254</v>
      </c>
      <c r="AJ9083" s="67">
        <v>0</v>
      </c>
      <c r="AK9083" s="69">
        <v>-155000</v>
      </c>
    </row>
    <row r="9084" spans="30:37" ht="11.25" x14ac:dyDescent="0.2">
      <c r="AD9084" s="63">
        <v>36864</v>
      </c>
      <c r="AE9084" s="64">
        <v>37165</v>
      </c>
      <c r="AF9084" s="68" t="s">
        <v>2625</v>
      </c>
      <c r="AG9084" s="66" t="s">
        <v>2657</v>
      </c>
      <c r="AH9084" s="74">
        <v>5.51</v>
      </c>
      <c r="AI9084" s="68" t="s">
        <v>2254</v>
      </c>
      <c r="AJ9084" s="67">
        <v>0</v>
      </c>
      <c r="AK9084" s="69">
        <v>-155000</v>
      </c>
    </row>
    <row r="9085" spans="30:37" ht="11.25" x14ac:dyDescent="0.2">
      <c r="AD9085" s="63">
        <v>36864</v>
      </c>
      <c r="AE9085" s="64">
        <v>37165</v>
      </c>
      <c r="AF9085" s="68" t="s">
        <v>2625</v>
      </c>
      <c r="AG9085" s="66" t="s">
        <v>2658</v>
      </c>
      <c r="AH9085" s="74">
        <v>5.5250000000000004</v>
      </c>
      <c r="AI9085" s="68" t="s">
        <v>2254</v>
      </c>
      <c r="AJ9085" s="67">
        <v>0</v>
      </c>
      <c r="AK9085" s="69">
        <v>-232500</v>
      </c>
    </row>
    <row r="9086" spans="30:37" ht="11.25" x14ac:dyDescent="0.2">
      <c r="AD9086" s="63">
        <v>36865</v>
      </c>
      <c r="AE9086" s="64">
        <v>37165</v>
      </c>
      <c r="AF9086" s="68" t="s">
        <v>1124</v>
      </c>
      <c r="AG9086" s="66" t="s">
        <v>1165</v>
      </c>
      <c r="AH9086" s="74">
        <v>5.2850000000000001</v>
      </c>
      <c r="AI9086" s="68" t="s">
        <v>2254</v>
      </c>
      <c r="AJ9086" s="67">
        <v>0</v>
      </c>
      <c r="AK9086" s="69">
        <v>-155000</v>
      </c>
    </row>
    <row r="9087" spans="30:37" ht="11.25" x14ac:dyDescent="0.2">
      <c r="AD9087" s="63">
        <v>36867</v>
      </c>
      <c r="AE9087" s="64">
        <v>37165</v>
      </c>
      <c r="AF9087" s="68" t="s">
        <v>2012</v>
      </c>
      <c r="AG9087" s="66" t="s">
        <v>2064</v>
      </c>
      <c r="AH9087" s="74">
        <v>5.05</v>
      </c>
      <c r="AI9087" s="68" t="s">
        <v>2254</v>
      </c>
      <c r="AJ9087" s="67">
        <v>0</v>
      </c>
      <c r="AK9087" s="69">
        <v>-155000</v>
      </c>
    </row>
    <row r="9088" spans="30:37" ht="11.25" x14ac:dyDescent="0.2">
      <c r="AD9088" s="63">
        <v>36867</v>
      </c>
      <c r="AE9088" s="64">
        <v>37165</v>
      </c>
      <c r="AF9088" s="68" t="s">
        <v>2012</v>
      </c>
      <c r="AG9088" s="66" t="s">
        <v>2065</v>
      </c>
      <c r="AH9088" s="74">
        <v>5.0599999999999996</v>
      </c>
      <c r="AI9088" s="68" t="s">
        <v>2254</v>
      </c>
      <c r="AJ9088" s="67">
        <v>0</v>
      </c>
      <c r="AK9088" s="69">
        <v>-155000</v>
      </c>
    </row>
    <row r="9089" spans="30:37" ht="11.25" x14ac:dyDescent="0.2">
      <c r="AD9089" s="63">
        <v>36871</v>
      </c>
      <c r="AE9089" s="64">
        <v>37165</v>
      </c>
      <c r="AF9089" s="68" t="s">
        <v>5223</v>
      </c>
      <c r="AG9089" s="66" t="s">
        <v>5265</v>
      </c>
      <c r="AH9089" s="74">
        <v>5.23</v>
      </c>
      <c r="AI9089" s="68" t="s">
        <v>2254</v>
      </c>
      <c r="AJ9089" s="67">
        <v>0</v>
      </c>
      <c r="AK9089" s="69">
        <v>-155000</v>
      </c>
    </row>
    <row r="9090" spans="30:37" ht="11.25" x14ac:dyDescent="0.2">
      <c r="AD9090" s="63">
        <v>36871</v>
      </c>
      <c r="AE9090" s="64">
        <v>37165</v>
      </c>
      <c r="AF9090" s="68" t="s">
        <v>5223</v>
      </c>
      <c r="AG9090" s="66" t="s">
        <v>5266</v>
      </c>
      <c r="AH9090" s="74">
        <v>5.23</v>
      </c>
      <c r="AI9090" s="68" t="s">
        <v>2254</v>
      </c>
      <c r="AJ9090" s="67">
        <v>0</v>
      </c>
      <c r="AK9090" s="69">
        <v>-155000</v>
      </c>
    </row>
    <row r="9091" spans="30:37" ht="11.25" x14ac:dyDescent="0.2">
      <c r="AD9091" s="63">
        <v>36872</v>
      </c>
      <c r="AE9091" s="64">
        <v>37165</v>
      </c>
      <c r="AF9091" s="68" t="s">
        <v>2769</v>
      </c>
      <c r="AG9091" s="66" t="s">
        <v>2832</v>
      </c>
      <c r="AH9091" s="74">
        <v>5.16</v>
      </c>
      <c r="AI9091" s="68" t="s">
        <v>2254</v>
      </c>
      <c r="AJ9091" s="67">
        <v>0</v>
      </c>
      <c r="AK9091" s="69">
        <v>-155000</v>
      </c>
    </row>
    <row r="9092" spans="30:37" ht="11.25" x14ac:dyDescent="0.2">
      <c r="AD9092" s="63">
        <v>36872</v>
      </c>
      <c r="AE9092" s="64">
        <v>37165</v>
      </c>
      <c r="AF9092" s="68" t="s">
        <v>2769</v>
      </c>
      <c r="AG9092" s="66" t="s">
        <v>2833</v>
      </c>
      <c r="AH9092" s="74">
        <v>4.99</v>
      </c>
      <c r="AI9092" s="68" t="s">
        <v>2254</v>
      </c>
      <c r="AJ9092" s="67">
        <v>0</v>
      </c>
      <c r="AK9092" s="69">
        <v>-155000</v>
      </c>
    </row>
    <row r="9093" spans="30:37" ht="11.25" x14ac:dyDescent="0.2">
      <c r="AD9093" s="63">
        <v>36872</v>
      </c>
      <c r="AE9093" s="64">
        <v>37165</v>
      </c>
      <c r="AF9093" s="68" t="s">
        <v>2769</v>
      </c>
      <c r="AG9093" s="66" t="s">
        <v>2834</v>
      </c>
      <c r="AH9093" s="74">
        <v>5.03</v>
      </c>
      <c r="AI9093" s="68" t="s">
        <v>2254</v>
      </c>
      <c r="AJ9093" s="67">
        <v>0</v>
      </c>
      <c r="AK9093" s="69">
        <v>-155000</v>
      </c>
    </row>
    <row r="9094" spans="30:37" ht="11.25" x14ac:dyDescent="0.2">
      <c r="AD9094" s="63">
        <v>36872</v>
      </c>
      <c r="AE9094" s="64">
        <v>37165</v>
      </c>
      <c r="AF9094" s="68" t="s">
        <v>2769</v>
      </c>
      <c r="AG9094" s="66" t="s">
        <v>2835</v>
      </c>
      <c r="AH9094" s="74">
        <v>5.03</v>
      </c>
      <c r="AI9094" s="68" t="s">
        <v>2254</v>
      </c>
      <c r="AJ9094" s="67">
        <v>0</v>
      </c>
      <c r="AK9094" s="69">
        <v>-155000</v>
      </c>
    </row>
    <row r="9095" spans="30:37" ht="11.25" x14ac:dyDescent="0.2">
      <c r="AD9095" s="63">
        <v>36872</v>
      </c>
      <c r="AE9095" s="64">
        <v>37165</v>
      </c>
      <c r="AF9095" s="68" t="s">
        <v>2769</v>
      </c>
      <c r="AG9095" s="66" t="s">
        <v>2836</v>
      </c>
      <c r="AH9095" s="74">
        <v>5</v>
      </c>
      <c r="AI9095" s="68" t="s">
        <v>2254</v>
      </c>
      <c r="AJ9095" s="67">
        <v>0</v>
      </c>
      <c r="AK9095" s="69">
        <v>-155000</v>
      </c>
    </row>
    <row r="9096" spans="30:37" ht="11.25" x14ac:dyDescent="0.2">
      <c r="AD9096" s="63">
        <v>36872</v>
      </c>
      <c r="AE9096" s="64">
        <v>37165</v>
      </c>
      <c r="AF9096" s="68" t="s">
        <v>2769</v>
      </c>
      <c r="AG9096" s="66" t="s">
        <v>2837</v>
      </c>
      <c r="AH9096" s="74">
        <v>5.0199999999999996</v>
      </c>
      <c r="AI9096" s="68" t="s">
        <v>2254</v>
      </c>
      <c r="AJ9096" s="67">
        <v>0</v>
      </c>
      <c r="AK9096" s="69">
        <v>-155000</v>
      </c>
    </row>
    <row r="9097" spans="30:37" ht="11.25" x14ac:dyDescent="0.2">
      <c r="AD9097" s="63">
        <v>36881</v>
      </c>
      <c r="AE9097" s="64">
        <v>37165</v>
      </c>
      <c r="AF9097" s="68" t="s">
        <v>2189</v>
      </c>
      <c r="AG9097" s="66" t="s">
        <v>2226</v>
      </c>
      <c r="AH9097" s="74">
        <v>5.36</v>
      </c>
      <c r="AI9097" s="68" t="s">
        <v>2254</v>
      </c>
      <c r="AJ9097" s="67">
        <v>0</v>
      </c>
      <c r="AK9097" s="69">
        <v>-155000</v>
      </c>
    </row>
    <row r="9098" spans="30:37" ht="11.25" x14ac:dyDescent="0.2">
      <c r="AD9098" s="63">
        <v>36881</v>
      </c>
      <c r="AE9098" s="64">
        <v>37165</v>
      </c>
      <c r="AF9098" s="68" t="s">
        <v>2189</v>
      </c>
      <c r="AG9098" s="66" t="s">
        <v>2227</v>
      </c>
      <c r="AH9098" s="74">
        <v>5.37</v>
      </c>
      <c r="AI9098" s="68" t="s">
        <v>2254</v>
      </c>
      <c r="AJ9098" s="67">
        <v>0</v>
      </c>
      <c r="AK9098" s="69">
        <v>-155000</v>
      </c>
    </row>
    <row r="9099" spans="30:37" ht="11.25" x14ac:dyDescent="0.2">
      <c r="AD9099" s="63">
        <v>36881</v>
      </c>
      <c r="AE9099" s="64">
        <v>37165</v>
      </c>
      <c r="AF9099" s="68" t="s">
        <v>2189</v>
      </c>
      <c r="AG9099" s="66" t="s">
        <v>2228</v>
      </c>
      <c r="AH9099" s="74">
        <v>5.37</v>
      </c>
      <c r="AI9099" s="68" t="s">
        <v>2254</v>
      </c>
      <c r="AJ9099" s="67">
        <v>0</v>
      </c>
      <c r="AK9099" s="69">
        <v>-155000</v>
      </c>
    </row>
    <row r="9100" spans="30:37" ht="11.25" x14ac:dyDescent="0.2">
      <c r="AD9100" s="63">
        <v>36881</v>
      </c>
      <c r="AE9100" s="64">
        <v>37165</v>
      </c>
      <c r="AF9100" s="68" t="s">
        <v>2189</v>
      </c>
      <c r="AG9100" s="66" t="s">
        <v>2229</v>
      </c>
      <c r="AH9100" s="74">
        <v>5.38</v>
      </c>
      <c r="AI9100" s="68" t="s">
        <v>2254</v>
      </c>
      <c r="AJ9100" s="67">
        <v>0</v>
      </c>
      <c r="AK9100" s="69">
        <v>-155000</v>
      </c>
    </row>
    <row r="9101" spans="30:37" ht="11.25" x14ac:dyDescent="0.2">
      <c r="AD9101" s="63">
        <v>36887</v>
      </c>
      <c r="AE9101" s="64">
        <v>37165</v>
      </c>
      <c r="AF9101" s="68" t="s">
        <v>2455</v>
      </c>
      <c r="AG9101" s="66" t="s">
        <v>2527</v>
      </c>
      <c r="AH9101" s="74">
        <v>5.28</v>
      </c>
      <c r="AI9101" s="68" t="s">
        <v>2254</v>
      </c>
      <c r="AJ9101" s="67">
        <v>0</v>
      </c>
      <c r="AK9101" s="69">
        <v>-77500</v>
      </c>
    </row>
    <row r="9102" spans="30:37" ht="11.25" x14ac:dyDescent="0.2">
      <c r="AD9102" s="63">
        <v>36887</v>
      </c>
      <c r="AE9102" s="64">
        <v>37165</v>
      </c>
      <c r="AF9102" s="68" t="s">
        <v>2455</v>
      </c>
      <c r="AG9102" s="66" t="s">
        <v>2528</v>
      </c>
      <c r="AH9102" s="74">
        <v>5.3</v>
      </c>
      <c r="AI9102" s="68" t="s">
        <v>2254</v>
      </c>
      <c r="AJ9102" s="67">
        <v>0</v>
      </c>
      <c r="AK9102" s="69">
        <v>-77500</v>
      </c>
    </row>
    <row r="9103" spans="30:37" ht="11.25" x14ac:dyDescent="0.2">
      <c r="AD9103" s="63">
        <v>36887</v>
      </c>
      <c r="AE9103" s="64">
        <v>37165</v>
      </c>
      <c r="AF9103" s="68" t="s">
        <v>2455</v>
      </c>
      <c r="AG9103" s="66" t="s">
        <v>2529</v>
      </c>
      <c r="AH9103" s="74">
        <v>5.2640000000000002</v>
      </c>
      <c r="AI9103" s="68" t="s">
        <v>2254</v>
      </c>
      <c r="AJ9103" s="67">
        <v>0</v>
      </c>
      <c r="AK9103" s="69">
        <v>-5000000</v>
      </c>
    </row>
    <row r="9104" spans="30:37" ht="11.25" x14ac:dyDescent="0.2">
      <c r="AK9104" s="69">
        <f>SUM(AK9065:AK9103)</f>
        <v>-115019</v>
      </c>
    </row>
    <row r="9106" spans="30:37" ht="11.25" x14ac:dyDescent="0.2">
      <c r="AD9106" s="63">
        <v>35495</v>
      </c>
      <c r="AE9106" s="64">
        <v>37196</v>
      </c>
      <c r="AF9106" s="68" t="s">
        <v>4547</v>
      </c>
      <c r="AG9106" s="66" t="s">
        <v>4548</v>
      </c>
      <c r="AH9106" s="67">
        <v>2.1968000000000001</v>
      </c>
      <c r="AI9106" s="68" t="s">
        <v>2280</v>
      </c>
      <c r="AJ9106" s="67">
        <v>0</v>
      </c>
      <c r="AK9106" s="69">
        <v>100000</v>
      </c>
    </row>
    <row r="9107" spans="30:37" ht="11.25" x14ac:dyDescent="0.2">
      <c r="AD9107" s="63">
        <v>36501</v>
      </c>
      <c r="AE9107" s="64">
        <v>37196</v>
      </c>
      <c r="AF9107" s="68" t="s">
        <v>408</v>
      </c>
      <c r="AG9107" s="66"/>
      <c r="AH9107" s="67">
        <v>2.5739999999999998</v>
      </c>
      <c r="AI9107" s="68" t="s">
        <v>2254</v>
      </c>
      <c r="AJ9107" s="67">
        <v>0</v>
      </c>
      <c r="AK9107" s="69">
        <v>11000</v>
      </c>
    </row>
    <row r="9108" spans="30:37" ht="11.25" x14ac:dyDescent="0.2">
      <c r="AD9108" s="63">
        <v>36574</v>
      </c>
      <c r="AE9108" s="64">
        <v>37196</v>
      </c>
      <c r="AF9108" s="68" t="s">
        <v>556</v>
      </c>
      <c r="AG9108" s="66"/>
      <c r="AH9108" s="67">
        <v>2.7330000000000001</v>
      </c>
      <c r="AI9108" s="68" t="s">
        <v>2254</v>
      </c>
      <c r="AJ9108" s="67">
        <v>0</v>
      </c>
      <c r="AK9108" s="69">
        <v>-2500000</v>
      </c>
    </row>
    <row r="9109" spans="30:37" ht="11.25" x14ac:dyDescent="0.2">
      <c r="AD9109" s="63">
        <v>36601</v>
      </c>
      <c r="AE9109" s="64">
        <v>37196</v>
      </c>
      <c r="AF9109" s="68" t="s">
        <v>760</v>
      </c>
      <c r="AG9109" s="66" t="s">
        <v>761</v>
      </c>
      <c r="AH9109" s="67">
        <v>2.855</v>
      </c>
      <c r="AI9109" s="68" t="s">
        <v>2254</v>
      </c>
      <c r="AJ9109" s="67">
        <v>0</v>
      </c>
      <c r="AK9109" s="69">
        <v>1000000</v>
      </c>
    </row>
    <row r="9110" spans="30:37" ht="11.25" x14ac:dyDescent="0.2">
      <c r="AD9110" s="63">
        <v>36676</v>
      </c>
      <c r="AE9110" s="64">
        <v>37196</v>
      </c>
      <c r="AF9110" s="68" t="s">
        <v>1342</v>
      </c>
      <c r="AG9110" s="66" t="s">
        <v>1343</v>
      </c>
      <c r="AH9110" s="67">
        <v>3.835</v>
      </c>
      <c r="AI9110" s="68" t="s">
        <v>2254</v>
      </c>
      <c r="AJ9110" s="67">
        <v>0</v>
      </c>
      <c r="AK9110" s="69">
        <v>25660</v>
      </c>
    </row>
    <row r="9111" spans="30:37" ht="11.25" x14ac:dyDescent="0.2">
      <c r="AD9111" s="63">
        <v>36704</v>
      </c>
      <c r="AE9111" s="64">
        <v>37196</v>
      </c>
      <c r="AF9111" s="68" t="s">
        <v>1887</v>
      </c>
      <c r="AG9111" s="66" t="s">
        <v>1888</v>
      </c>
      <c r="AH9111" s="74">
        <v>3.5830000000000002</v>
      </c>
      <c r="AI9111" s="68" t="s">
        <v>2254</v>
      </c>
      <c r="AJ9111" s="67">
        <v>0</v>
      </c>
      <c r="AK9111" s="69">
        <v>17768</v>
      </c>
    </row>
    <row r="9112" spans="30:37" ht="11.25" x14ac:dyDescent="0.2">
      <c r="AD9112" s="63">
        <v>36734</v>
      </c>
      <c r="AE9112" s="64">
        <v>37196</v>
      </c>
      <c r="AF9112" s="68" t="s">
        <v>1518</v>
      </c>
      <c r="AG9112" s="66" t="s">
        <v>1630</v>
      </c>
      <c r="AH9112" s="74">
        <v>3.65</v>
      </c>
      <c r="AI9112" s="68" t="s">
        <v>2254</v>
      </c>
      <c r="AJ9112" s="67">
        <v>0</v>
      </c>
      <c r="AK9112" s="69">
        <v>900000</v>
      </c>
    </row>
    <row r="9113" spans="30:37" ht="11.25" x14ac:dyDescent="0.2">
      <c r="AD9113" s="63">
        <v>36741</v>
      </c>
      <c r="AE9113" s="64">
        <v>37196</v>
      </c>
      <c r="AF9113" s="68" t="s">
        <v>4982</v>
      </c>
      <c r="AG9113" s="66" t="s">
        <v>4991</v>
      </c>
      <c r="AH9113" s="74">
        <v>3.79</v>
      </c>
      <c r="AI9113" s="68" t="s">
        <v>2254</v>
      </c>
      <c r="AJ9113" s="67">
        <v>0</v>
      </c>
      <c r="AK9113" s="69">
        <v>750000</v>
      </c>
    </row>
    <row r="9114" spans="30:37" ht="11.25" x14ac:dyDescent="0.2">
      <c r="AD9114" s="63">
        <v>36752</v>
      </c>
      <c r="AE9114" s="64">
        <v>37196</v>
      </c>
      <c r="AF9114" s="68" t="s">
        <v>5142</v>
      </c>
      <c r="AG9114" s="66" t="s">
        <v>5155</v>
      </c>
      <c r="AH9114" s="74">
        <v>3.6629999999999998</v>
      </c>
      <c r="AI9114" s="68" t="s">
        <v>2254</v>
      </c>
      <c r="AJ9114" s="67">
        <v>0</v>
      </c>
      <c r="AK9114" s="69">
        <v>6000000</v>
      </c>
    </row>
    <row r="9115" spans="30:37" ht="11.25" x14ac:dyDescent="0.2">
      <c r="AD9115" s="63">
        <v>36857</v>
      </c>
      <c r="AE9115" s="64">
        <v>37196</v>
      </c>
      <c r="AF9115" s="68" t="s">
        <v>5023</v>
      </c>
      <c r="AG9115" s="66" t="s">
        <v>5084</v>
      </c>
      <c r="AH9115" s="74">
        <v>4.6050000000000004</v>
      </c>
      <c r="AI9115" s="68" t="s">
        <v>2254</v>
      </c>
      <c r="AJ9115" s="67">
        <v>0</v>
      </c>
      <c r="AK9115" s="69">
        <v>300000</v>
      </c>
    </row>
    <row r="9116" spans="30:37" ht="11.25" x14ac:dyDescent="0.2">
      <c r="AD9116" s="63">
        <v>36874</v>
      </c>
      <c r="AE9116" s="64">
        <v>37196</v>
      </c>
      <c r="AF9116" s="68" t="s">
        <v>720</v>
      </c>
      <c r="AG9116" s="66" t="s">
        <v>751</v>
      </c>
      <c r="AH9116" s="74">
        <v>4.99</v>
      </c>
      <c r="AI9116" s="68" t="s">
        <v>2254</v>
      </c>
      <c r="AJ9116" s="67">
        <v>0</v>
      </c>
      <c r="AK9116" s="69">
        <v>300000</v>
      </c>
    </row>
    <row r="9117" spans="30:37" ht="11.25" x14ac:dyDescent="0.2">
      <c r="AD9117" s="63">
        <v>36887</v>
      </c>
      <c r="AE9117" s="64">
        <v>37196</v>
      </c>
      <c r="AF9117" s="68" t="s">
        <v>2455</v>
      </c>
      <c r="AG9117" s="66" t="s">
        <v>2530</v>
      </c>
      <c r="AH9117" s="74">
        <v>5.3389999999999995</v>
      </c>
      <c r="AI9117" s="68" t="s">
        <v>2254</v>
      </c>
      <c r="AJ9117" s="67">
        <v>0</v>
      </c>
      <c r="AK9117" s="69">
        <v>-7000000</v>
      </c>
    </row>
    <row r="9118" spans="30:37" ht="11.25" x14ac:dyDescent="0.2">
      <c r="AK9118" s="69">
        <f>SUM(AK9106:AK9117)</f>
        <v>-95572</v>
      </c>
    </row>
    <row r="9120" spans="30:37" ht="11.25" x14ac:dyDescent="0.2">
      <c r="AD9120" s="63">
        <v>35495</v>
      </c>
      <c r="AE9120" s="64">
        <v>37226</v>
      </c>
      <c r="AF9120" s="68" t="s">
        <v>4547</v>
      </c>
      <c r="AG9120" s="66" t="s">
        <v>4548</v>
      </c>
      <c r="AH9120" s="67">
        <v>2.1968000000000001</v>
      </c>
      <c r="AI9120" s="68" t="s">
        <v>2280</v>
      </c>
      <c r="AJ9120" s="67">
        <v>0</v>
      </c>
      <c r="AK9120" s="69">
        <v>100000</v>
      </c>
    </row>
    <row r="9121" spans="30:37" ht="11.25" x14ac:dyDescent="0.2">
      <c r="AD9121" s="63">
        <v>35501</v>
      </c>
      <c r="AE9121" s="64">
        <v>37226</v>
      </c>
      <c r="AF9121" s="68" t="s">
        <v>5327</v>
      </c>
      <c r="AG9121" s="66" t="s">
        <v>5328</v>
      </c>
      <c r="AH9121" s="67">
        <v>2.3530000000000002</v>
      </c>
      <c r="AI9121" s="68" t="s">
        <v>2280</v>
      </c>
      <c r="AJ9121" s="67">
        <v>0</v>
      </c>
      <c r="AK9121" s="69">
        <v>-10000000</v>
      </c>
    </row>
    <row r="9122" spans="30:37" ht="11.25" x14ac:dyDescent="0.2">
      <c r="AD9122" s="63">
        <v>35991</v>
      </c>
      <c r="AE9122" s="64">
        <v>37226</v>
      </c>
      <c r="AF9122" s="68" t="s">
        <v>5335</v>
      </c>
      <c r="AG9122" s="66" t="s">
        <v>5341</v>
      </c>
      <c r="AH9122" s="67">
        <v>2.5649999999999999</v>
      </c>
      <c r="AI9122" s="68" t="s">
        <v>2280</v>
      </c>
      <c r="AJ9122" s="67">
        <v>0</v>
      </c>
      <c r="AK9122" s="69">
        <v>3870000</v>
      </c>
    </row>
    <row r="9123" spans="30:37" ht="11.25" x14ac:dyDescent="0.2">
      <c r="AD9123" s="63">
        <v>36192</v>
      </c>
      <c r="AE9123" s="64">
        <v>37226</v>
      </c>
      <c r="AF9123" s="68" t="s">
        <v>5385</v>
      </c>
      <c r="AG9123" s="66" t="s">
        <v>5386</v>
      </c>
      <c r="AH9123" s="67">
        <v>2.5470000000000002</v>
      </c>
      <c r="AI9123" s="68" t="s">
        <v>2280</v>
      </c>
      <c r="AJ9123" s="67">
        <v>0</v>
      </c>
      <c r="AK9123" s="69">
        <v>-2500000</v>
      </c>
    </row>
    <row r="9124" spans="30:37" ht="11.25" x14ac:dyDescent="0.2">
      <c r="AD9124" s="63">
        <v>36244</v>
      </c>
      <c r="AE9124" s="64">
        <v>37226</v>
      </c>
      <c r="AF9124" s="68" t="s">
        <v>5456</v>
      </c>
      <c r="AG9124" s="66" t="s">
        <v>5457</v>
      </c>
      <c r="AH9124" s="67">
        <v>2.5179999999999998</v>
      </c>
      <c r="AI9124" s="68" t="s">
        <v>2280</v>
      </c>
      <c r="AJ9124" s="67">
        <v>0</v>
      </c>
      <c r="AK9124" s="69">
        <v>-2500000</v>
      </c>
    </row>
    <row r="9125" spans="30:37" ht="11.25" x14ac:dyDescent="0.2">
      <c r="AD9125" s="63">
        <v>36270</v>
      </c>
      <c r="AE9125" s="64">
        <v>37226</v>
      </c>
      <c r="AF9125" s="68" t="s">
        <v>5484</v>
      </c>
      <c r="AG9125" s="66" t="s">
        <v>5485</v>
      </c>
      <c r="AH9125" s="67">
        <v>2.5760000000000001</v>
      </c>
      <c r="AI9125" s="68" t="s">
        <v>2254</v>
      </c>
      <c r="AJ9125" s="67">
        <v>0</v>
      </c>
      <c r="AK9125" s="69">
        <v>-3550000</v>
      </c>
    </row>
    <row r="9126" spans="30:37" ht="11.25" x14ac:dyDescent="0.2">
      <c r="AD9126" s="63">
        <v>36326</v>
      </c>
      <c r="AE9126" s="64">
        <v>37226</v>
      </c>
      <c r="AF9126" s="68" t="s">
        <v>5631</v>
      </c>
      <c r="AG9126" s="66" t="s">
        <v>5632</v>
      </c>
      <c r="AH9126" s="67">
        <v>2.6850000000000001</v>
      </c>
      <c r="AI9126" s="68" t="s">
        <v>2254</v>
      </c>
      <c r="AJ9126" s="67">
        <v>0</v>
      </c>
      <c r="AK9126" s="69">
        <v>-3950000</v>
      </c>
    </row>
    <row r="9127" spans="30:37" ht="11.25" x14ac:dyDescent="0.2">
      <c r="AD9127" s="63">
        <v>36487</v>
      </c>
      <c r="AE9127" s="64">
        <v>37226</v>
      </c>
      <c r="AF9127" s="68" t="s">
        <v>393</v>
      </c>
      <c r="AG9127" s="66" t="s">
        <v>394</v>
      </c>
      <c r="AH9127" s="67">
        <v>2.72</v>
      </c>
      <c r="AI9127" s="68" t="s">
        <v>2254</v>
      </c>
      <c r="AJ9127" s="67">
        <v>0</v>
      </c>
      <c r="AK9127" s="69">
        <v>-5000000</v>
      </c>
    </row>
    <row r="9128" spans="30:37" ht="11.25" x14ac:dyDescent="0.2">
      <c r="AD9128" s="63">
        <v>36501</v>
      </c>
      <c r="AE9128" s="64">
        <v>37226</v>
      </c>
      <c r="AF9128" s="68" t="s">
        <v>406</v>
      </c>
      <c r="AG9128" s="66" t="s">
        <v>407</v>
      </c>
      <c r="AH9128" s="67">
        <v>2.6949999999999998</v>
      </c>
      <c r="AI9128" s="68" t="s">
        <v>2254</v>
      </c>
      <c r="AJ9128" s="67">
        <v>0</v>
      </c>
      <c r="AK9128" s="69">
        <v>-1000000</v>
      </c>
    </row>
    <row r="9129" spans="30:37" ht="11.25" x14ac:dyDescent="0.2">
      <c r="AD9129" s="63">
        <v>36501</v>
      </c>
      <c r="AE9129" s="64">
        <v>37226</v>
      </c>
      <c r="AF9129" s="68" t="s">
        <v>408</v>
      </c>
      <c r="AG9129" s="66"/>
      <c r="AH9129" s="67">
        <v>2.7</v>
      </c>
      <c r="AI9129" s="68" t="s">
        <v>2254</v>
      </c>
      <c r="AJ9129" s="67">
        <v>0</v>
      </c>
      <c r="AK9129" s="69">
        <v>11000</v>
      </c>
    </row>
    <row r="9130" spans="30:37" ht="11.25" x14ac:dyDescent="0.2">
      <c r="AD9130" s="63">
        <v>36574</v>
      </c>
      <c r="AE9130" s="64">
        <v>37226</v>
      </c>
      <c r="AF9130" s="68" t="s">
        <v>556</v>
      </c>
      <c r="AG9130" s="66"/>
      <c r="AH9130" s="67">
        <v>2.863</v>
      </c>
      <c r="AI9130" s="68" t="s">
        <v>2254</v>
      </c>
      <c r="AJ9130" s="67">
        <v>0</v>
      </c>
      <c r="AK9130" s="69">
        <v>-2583333</v>
      </c>
    </row>
    <row r="9131" spans="30:37" ht="11.25" x14ac:dyDescent="0.2">
      <c r="AD9131" s="63">
        <v>36676</v>
      </c>
      <c r="AE9131" s="64">
        <v>37226</v>
      </c>
      <c r="AF9131" s="68" t="s">
        <v>1342</v>
      </c>
      <c r="AG9131" s="66" t="s">
        <v>1343</v>
      </c>
      <c r="AH9131" s="67">
        <v>3.93</v>
      </c>
      <c r="AI9131" s="68" t="s">
        <v>2254</v>
      </c>
      <c r="AJ9131" s="67">
        <v>0</v>
      </c>
      <c r="AK9131" s="69">
        <v>26140</v>
      </c>
    </row>
    <row r="9132" spans="30:37" ht="11.25" x14ac:dyDescent="0.2">
      <c r="AD9132" s="63">
        <v>36704</v>
      </c>
      <c r="AE9132" s="64">
        <v>37226</v>
      </c>
      <c r="AF9132" s="68" t="s">
        <v>1887</v>
      </c>
      <c r="AG9132" s="66" t="s">
        <v>1888</v>
      </c>
      <c r="AH9132" s="74">
        <v>3.6680000000000001</v>
      </c>
      <c r="AI9132" s="68" t="s">
        <v>2254</v>
      </c>
      <c r="AJ9132" s="67">
        <v>0</v>
      </c>
      <c r="AK9132" s="69">
        <v>16636</v>
      </c>
    </row>
    <row r="9133" spans="30:37" ht="11.25" x14ac:dyDescent="0.2">
      <c r="AD9133" s="63">
        <v>36732</v>
      </c>
      <c r="AE9133" s="64">
        <v>37226</v>
      </c>
      <c r="AF9133" s="68" t="s">
        <v>2402</v>
      </c>
      <c r="AG9133" s="66" t="s">
        <v>2414</v>
      </c>
      <c r="AH9133" s="74">
        <v>3.62</v>
      </c>
      <c r="AI9133" s="68" t="s">
        <v>2254</v>
      </c>
      <c r="AJ9133" s="67">
        <v>0</v>
      </c>
      <c r="AK9133" s="69">
        <v>2000000</v>
      </c>
    </row>
    <row r="9134" spans="30:37" ht="11.25" x14ac:dyDescent="0.2">
      <c r="AD9134" s="63">
        <v>36734</v>
      </c>
      <c r="AE9134" s="64">
        <v>37226</v>
      </c>
      <c r="AF9134" s="68" t="s">
        <v>1518</v>
      </c>
      <c r="AG9134" s="66" t="s">
        <v>1631</v>
      </c>
      <c r="AH9134" s="74">
        <v>3.65</v>
      </c>
      <c r="AI9134" s="68" t="s">
        <v>2254</v>
      </c>
      <c r="AJ9134" s="67">
        <v>0</v>
      </c>
      <c r="AK9134" s="69">
        <v>930000</v>
      </c>
    </row>
    <row r="9135" spans="30:37" ht="11.25" x14ac:dyDescent="0.2">
      <c r="AD9135" s="63">
        <v>36741</v>
      </c>
      <c r="AE9135" s="64">
        <v>37226</v>
      </c>
      <c r="AF9135" s="68" t="s">
        <v>4982</v>
      </c>
      <c r="AG9135" s="66" t="s">
        <v>4991</v>
      </c>
      <c r="AH9135" s="74">
        <v>3.79</v>
      </c>
      <c r="AI9135" s="68" t="s">
        <v>2254</v>
      </c>
      <c r="AJ9135" s="67">
        <v>0</v>
      </c>
      <c r="AK9135" s="69">
        <v>775000</v>
      </c>
    </row>
    <row r="9136" spans="30:37" ht="11.25" x14ac:dyDescent="0.2">
      <c r="AD9136" s="63">
        <v>36857</v>
      </c>
      <c r="AE9136" s="64">
        <v>37226</v>
      </c>
      <c r="AF9136" s="68" t="s">
        <v>5023</v>
      </c>
      <c r="AG9136" s="66" t="s">
        <v>5084</v>
      </c>
      <c r="AH9136" s="74">
        <v>4.6920000000000002</v>
      </c>
      <c r="AI9136" s="68" t="s">
        <v>2254</v>
      </c>
      <c r="AJ9136" s="67">
        <v>0</v>
      </c>
      <c r="AK9136" s="69">
        <v>310000</v>
      </c>
    </row>
    <row r="9137" spans="30:37" ht="11.25" x14ac:dyDescent="0.2">
      <c r="AD9137" s="63">
        <v>36874</v>
      </c>
      <c r="AE9137" s="64">
        <v>37226</v>
      </c>
      <c r="AF9137" s="68" t="s">
        <v>720</v>
      </c>
      <c r="AG9137" s="66" t="s">
        <v>751</v>
      </c>
      <c r="AH9137" s="74">
        <v>4.99</v>
      </c>
      <c r="AI9137" s="68" t="s">
        <v>2254</v>
      </c>
      <c r="AJ9137" s="67">
        <v>0</v>
      </c>
      <c r="AK9137" s="69">
        <v>310000</v>
      </c>
    </row>
    <row r="9138" spans="30:37" ht="11.25" x14ac:dyDescent="0.2">
      <c r="AD9138" s="63">
        <v>36887</v>
      </c>
      <c r="AE9138" s="64">
        <v>37226</v>
      </c>
      <c r="AF9138" s="68" t="s">
        <v>2455</v>
      </c>
      <c r="AG9138" s="66" t="s">
        <v>2531</v>
      </c>
      <c r="AH9138" s="74">
        <v>5.4239999999999995</v>
      </c>
      <c r="AI9138" s="68" t="s">
        <v>2254</v>
      </c>
      <c r="AJ9138" s="67">
        <v>0</v>
      </c>
      <c r="AK9138" s="69">
        <v>7000000</v>
      </c>
    </row>
    <row r="9139" spans="30:37" ht="11.25" x14ac:dyDescent="0.2">
      <c r="AK9139" s="69">
        <f>SUM(AK9120:AK9138)</f>
        <v>-15734557</v>
      </c>
    </row>
    <row r="9141" spans="30:37" ht="11.25" x14ac:dyDescent="0.2">
      <c r="AD9141" s="63">
        <v>35495</v>
      </c>
      <c r="AE9141" s="64">
        <v>37257</v>
      </c>
      <c r="AF9141" s="68" t="s">
        <v>4547</v>
      </c>
      <c r="AG9141" s="66" t="s">
        <v>4548</v>
      </c>
      <c r="AH9141" s="67">
        <v>2.1968000000000001</v>
      </c>
      <c r="AI9141" s="68" t="s">
        <v>2280</v>
      </c>
      <c r="AJ9141" s="67">
        <v>0</v>
      </c>
      <c r="AK9141" s="69">
        <v>100000</v>
      </c>
    </row>
    <row r="9142" spans="30:37" ht="11.25" x14ac:dyDescent="0.2">
      <c r="AD9142" s="63">
        <v>35501</v>
      </c>
      <c r="AE9142" s="64">
        <v>37257</v>
      </c>
      <c r="AF9142" s="68" t="s">
        <v>5327</v>
      </c>
      <c r="AG9142" s="66" t="s">
        <v>5328</v>
      </c>
      <c r="AH9142" s="67">
        <v>2.3530000000000002</v>
      </c>
      <c r="AI9142" s="68" t="s">
        <v>2280</v>
      </c>
      <c r="AJ9142" s="67">
        <v>0</v>
      </c>
      <c r="AK9142" s="69">
        <v>-10000000</v>
      </c>
    </row>
    <row r="9143" spans="30:37" ht="11.25" x14ac:dyDescent="0.2">
      <c r="AD9143" s="63">
        <v>35712</v>
      </c>
      <c r="AE9143" s="64">
        <v>37257</v>
      </c>
      <c r="AF9143" s="68" t="s">
        <v>4106</v>
      </c>
      <c r="AG9143" s="66" t="s">
        <v>4107</v>
      </c>
      <c r="AH9143" s="67">
        <v>2.4830000000000001</v>
      </c>
      <c r="AI9143" s="68" t="s">
        <v>2280</v>
      </c>
      <c r="AJ9143" s="67">
        <v>0</v>
      </c>
      <c r="AK9143" s="69">
        <v>-7500000</v>
      </c>
    </row>
    <row r="9144" spans="30:37" ht="11.25" x14ac:dyDescent="0.2">
      <c r="AD9144" s="63">
        <v>36168</v>
      </c>
      <c r="AE9144" s="64">
        <v>37257</v>
      </c>
      <c r="AF9144" s="68" t="s">
        <v>5361</v>
      </c>
      <c r="AG9144" s="66" t="s">
        <v>5362</v>
      </c>
      <c r="AH9144" s="67">
        <v>2.4500000000000002</v>
      </c>
      <c r="AI9144" s="68" t="s">
        <v>2280</v>
      </c>
      <c r="AJ9144" s="67">
        <v>0</v>
      </c>
      <c r="AK9144" s="69">
        <v>-2500000</v>
      </c>
    </row>
    <row r="9145" spans="30:37" ht="11.25" x14ac:dyDescent="0.2">
      <c r="AD9145" s="63">
        <v>36172</v>
      </c>
      <c r="AE9145" s="64">
        <v>37257</v>
      </c>
      <c r="AF9145" s="68" t="s">
        <v>5365</v>
      </c>
      <c r="AG9145" s="66" t="s">
        <v>5366</v>
      </c>
      <c r="AH9145" s="67">
        <v>2.4649999999999999</v>
      </c>
      <c r="AI9145" s="68" t="s">
        <v>2280</v>
      </c>
      <c r="AJ9145" s="67">
        <v>0</v>
      </c>
      <c r="AK9145" s="69">
        <v>-2500000</v>
      </c>
    </row>
    <row r="9146" spans="30:37" ht="11.25" x14ac:dyDescent="0.2">
      <c r="AD9146" s="63">
        <v>36193</v>
      </c>
      <c r="AE9146" s="64">
        <v>37257</v>
      </c>
      <c r="AF9146" s="68" t="s">
        <v>5387</v>
      </c>
      <c r="AG9146" s="66" t="s">
        <v>5388</v>
      </c>
      <c r="AH9146" s="67">
        <v>2.5960000000000001</v>
      </c>
      <c r="AI9146" s="68" t="s">
        <v>2280</v>
      </c>
      <c r="AJ9146" s="67">
        <v>0</v>
      </c>
      <c r="AK9146" s="69">
        <v>-2500000</v>
      </c>
    </row>
    <row r="9147" spans="30:37" ht="11.25" x14ac:dyDescent="0.2">
      <c r="AD9147" s="63">
        <v>36501</v>
      </c>
      <c r="AE9147" s="64">
        <v>37257</v>
      </c>
      <c r="AF9147" s="68" t="s">
        <v>408</v>
      </c>
      <c r="AG9147" s="66"/>
      <c r="AH9147" s="67">
        <v>2.7280000000000002</v>
      </c>
      <c r="AI9147" s="68" t="s">
        <v>2254</v>
      </c>
      <c r="AJ9147" s="67">
        <v>0</v>
      </c>
      <c r="AK9147" s="69">
        <v>11000</v>
      </c>
    </row>
    <row r="9148" spans="30:37" ht="11.25" x14ac:dyDescent="0.2">
      <c r="AD9148" s="63">
        <v>36574</v>
      </c>
      <c r="AE9148" s="64">
        <v>37257</v>
      </c>
      <c r="AF9148" s="68" t="s">
        <v>556</v>
      </c>
      <c r="AG9148" s="66"/>
      <c r="AH9148" s="67">
        <v>2.8929999999999998</v>
      </c>
      <c r="AI9148" s="68" t="s">
        <v>2254</v>
      </c>
      <c r="AJ9148" s="67">
        <v>0</v>
      </c>
      <c r="AK9148" s="69">
        <v>-2583334</v>
      </c>
    </row>
    <row r="9149" spans="30:37" ht="11.25" x14ac:dyDescent="0.2">
      <c r="AD9149" s="63">
        <v>36676</v>
      </c>
      <c r="AE9149" s="64">
        <v>37257</v>
      </c>
      <c r="AF9149" s="68" t="s">
        <v>1342</v>
      </c>
      <c r="AG9149" s="66" t="s">
        <v>1343</v>
      </c>
      <c r="AH9149" s="67">
        <v>3.9430000000000001</v>
      </c>
      <c r="AI9149" s="68" t="s">
        <v>2254</v>
      </c>
      <c r="AJ9149" s="67">
        <v>0</v>
      </c>
      <c r="AK9149" s="69">
        <v>25980</v>
      </c>
    </row>
    <row r="9150" spans="30:37" ht="11.25" x14ac:dyDescent="0.2">
      <c r="AD9150" s="63">
        <v>36704</v>
      </c>
      <c r="AE9150" s="64">
        <v>37257</v>
      </c>
      <c r="AF9150" s="68" t="s">
        <v>1887</v>
      </c>
      <c r="AG9150" s="66" t="s">
        <v>1888</v>
      </c>
      <c r="AH9150" s="74">
        <v>3.6629999999999998</v>
      </c>
      <c r="AI9150" s="68" t="s">
        <v>2254</v>
      </c>
      <c r="AJ9150" s="67">
        <v>0</v>
      </c>
      <c r="AK9150" s="69">
        <v>15484</v>
      </c>
    </row>
    <row r="9151" spans="30:37" ht="11.25" x14ac:dyDescent="0.2">
      <c r="AD9151" s="63">
        <v>36734</v>
      </c>
      <c r="AE9151" s="64">
        <v>37257</v>
      </c>
      <c r="AF9151" s="68" t="s">
        <v>1518</v>
      </c>
      <c r="AG9151" s="66" t="s">
        <v>1632</v>
      </c>
      <c r="AH9151" s="74">
        <v>3.65</v>
      </c>
      <c r="AI9151" s="68" t="s">
        <v>2254</v>
      </c>
      <c r="AJ9151" s="67">
        <v>0</v>
      </c>
      <c r="AK9151" s="69">
        <v>930000</v>
      </c>
    </row>
    <row r="9152" spans="30:37" ht="11.25" x14ac:dyDescent="0.2">
      <c r="AD9152" s="63">
        <v>36741</v>
      </c>
      <c r="AE9152" s="64">
        <v>37257</v>
      </c>
      <c r="AF9152" s="68" t="s">
        <v>4982</v>
      </c>
      <c r="AG9152" s="66" t="s">
        <v>4991</v>
      </c>
      <c r="AH9152" s="74">
        <v>3.79</v>
      </c>
      <c r="AI9152" s="68" t="s">
        <v>2254</v>
      </c>
      <c r="AJ9152" s="67">
        <v>0</v>
      </c>
      <c r="AK9152" s="69">
        <v>775000</v>
      </c>
    </row>
    <row r="9153" spans="30:37" ht="11.25" x14ac:dyDescent="0.2">
      <c r="AD9153" s="63">
        <v>36857</v>
      </c>
      <c r="AE9153" s="64">
        <v>37257</v>
      </c>
      <c r="AF9153" s="68" t="s">
        <v>5023</v>
      </c>
      <c r="AG9153" s="66" t="s">
        <v>5084</v>
      </c>
      <c r="AH9153" s="74">
        <v>4.6870000000000003</v>
      </c>
      <c r="AI9153" s="68" t="s">
        <v>2254</v>
      </c>
      <c r="AJ9153" s="67">
        <v>0</v>
      </c>
      <c r="AK9153" s="69">
        <v>310000</v>
      </c>
    </row>
    <row r="9154" spans="30:37" ht="11.25" x14ac:dyDescent="0.2">
      <c r="AD9154" s="63">
        <v>36874</v>
      </c>
      <c r="AE9154" s="64">
        <v>37257</v>
      </c>
      <c r="AF9154" s="68" t="s">
        <v>720</v>
      </c>
      <c r="AG9154" s="66" t="s">
        <v>751</v>
      </c>
      <c r="AH9154" s="74">
        <v>4.99</v>
      </c>
      <c r="AI9154" s="68" t="s">
        <v>2254</v>
      </c>
      <c r="AJ9154" s="67">
        <v>0</v>
      </c>
      <c r="AK9154" s="69">
        <v>310000</v>
      </c>
    </row>
    <row r="9155" spans="30:37" ht="11.25" x14ac:dyDescent="0.2">
      <c r="AD9155" s="63">
        <v>36887</v>
      </c>
      <c r="AE9155" s="64">
        <v>37257</v>
      </c>
      <c r="AF9155" s="68" t="s">
        <v>2455</v>
      </c>
      <c r="AG9155" s="66" t="s">
        <v>2532</v>
      </c>
      <c r="AH9155" s="74">
        <v>5.4139999999999997</v>
      </c>
      <c r="AI9155" s="68" t="s">
        <v>2254</v>
      </c>
      <c r="AJ9155" s="67">
        <v>0</v>
      </c>
      <c r="AK9155" s="69">
        <v>5000000</v>
      </c>
    </row>
    <row r="9156" spans="30:37" ht="12" customHeight="1" x14ac:dyDescent="0.2">
      <c r="AD9156" s="63">
        <v>36887</v>
      </c>
      <c r="AE9156" s="64">
        <v>37257</v>
      </c>
      <c r="AF9156" s="68" t="s">
        <v>2455</v>
      </c>
      <c r="AG9156" s="66" t="s">
        <v>2533</v>
      </c>
      <c r="AH9156" s="74">
        <v>5.4139999999999997</v>
      </c>
      <c r="AI9156" s="68" t="s">
        <v>2254</v>
      </c>
      <c r="AJ9156" s="67">
        <v>0</v>
      </c>
      <c r="AK9156" s="69">
        <v>2000000</v>
      </c>
    </row>
    <row r="9157" spans="30:37" ht="11.25" x14ac:dyDescent="0.2">
      <c r="AK9157" s="69">
        <f>SUM(AK9141:AK9156)</f>
        <v>-18105870</v>
      </c>
    </row>
    <row r="9159" spans="30:37" ht="11.25" x14ac:dyDescent="0.2">
      <c r="AD9159" s="63">
        <v>35495</v>
      </c>
      <c r="AE9159" s="64">
        <v>37288</v>
      </c>
      <c r="AF9159" s="68" t="s">
        <v>4547</v>
      </c>
      <c r="AG9159" s="66" t="s">
        <v>4548</v>
      </c>
      <c r="AH9159" s="67">
        <v>2.1968000000000001</v>
      </c>
      <c r="AI9159" s="68" t="s">
        <v>2280</v>
      </c>
      <c r="AJ9159" s="67">
        <v>0</v>
      </c>
      <c r="AK9159" s="69">
        <v>100000</v>
      </c>
    </row>
    <row r="9160" spans="30:37" ht="11.25" x14ac:dyDescent="0.2">
      <c r="AD9160" s="63">
        <v>36192</v>
      </c>
      <c r="AE9160" s="64">
        <v>37288</v>
      </c>
      <c r="AF9160" s="68" t="s">
        <v>5385</v>
      </c>
      <c r="AG9160" s="66" t="s">
        <v>5386</v>
      </c>
      <c r="AH9160" s="67">
        <v>2.4870000000000001</v>
      </c>
      <c r="AI9160" s="68" t="s">
        <v>2280</v>
      </c>
      <c r="AJ9160" s="67">
        <v>0</v>
      </c>
      <c r="AK9160" s="69">
        <v>-2500000</v>
      </c>
    </row>
    <row r="9161" spans="30:37" ht="11.25" x14ac:dyDescent="0.2">
      <c r="AD9161" s="63">
        <v>36221</v>
      </c>
      <c r="AE9161" s="64">
        <v>37288</v>
      </c>
      <c r="AF9161" s="68" t="s">
        <v>5431</v>
      </c>
      <c r="AG9161" s="66" t="s">
        <v>5432</v>
      </c>
      <c r="AH9161" s="67">
        <v>2.4350000000000001</v>
      </c>
      <c r="AI9161" s="68" t="s">
        <v>2280</v>
      </c>
      <c r="AJ9161" s="67">
        <v>0</v>
      </c>
      <c r="AK9161" s="69">
        <v>-3270000</v>
      </c>
    </row>
    <row r="9162" spans="30:37" ht="11.25" x14ac:dyDescent="0.2">
      <c r="AD9162" s="63">
        <v>36501</v>
      </c>
      <c r="AE9162" s="64">
        <v>37288</v>
      </c>
      <c r="AF9162" s="68" t="s">
        <v>408</v>
      </c>
      <c r="AG9162" s="66"/>
      <c r="AH9162" s="67">
        <v>2.6240000000000001</v>
      </c>
      <c r="AI9162" s="68" t="s">
        <v>2254</v>
      </c>
      <c r="AJ9162" s="67">
        <v>0</v>
      </c>
      <c r="AK9162" s="69">
        <v>9000</v>
      </c>
    </row>
    <row r="9163" spans="30:37" ht="11.25" x14ac:dyDescent="0.2">
      <c r="AD9163" s="63">
        <v>36574</v>
      </c>
      <c r="AE9163" s="64">
        <v>37288</v>
      </c>
      <c r="AF9163" s="68" t="s">
        <v>556</v>
      </c>
      <c r="AG9163" s="66"/>
      <c r="AH9163" s="67">
        <v>2.7709999999999999</v>
      </c>
      <c r="AI9163" s="68" t="s">
        <v>2254</v>
      </c>
      <c r="AJ9163" s="67">
        <v>0</v>
      </c>
      <c r="AK9163" s="69">
        <v>-2333333</v>
      </c>
    </row>
    <row r="9164" spans="30:37" ht="11.25" x14ac:dyDescent="0.2">
      <c r="AD9164" s="63">
        <v>36676</v>
      </c>
      <c r="AE9164" s="64">
        <v>37288</v>
      </c>
      <c r="AF9164" s="68" t="s">
        <v>1342</v>
      </c>
      <c r="AG9164" s="66" t="s">
        <v>1343</v>
      </c>
      <c r="AH9164" s="67">
        <v>3.806</v>
      </c>
      <c r="AI9164" s="68" t="s">
        <v>2254</v>
      </c>
      <c r="AJ9164" s="67">
        <v>0</v>
      </c>
      <c r="AK9164" s="69">
        <v>22770</v>
      </c>
    </row>
    <row r="9165" spans="30:37" ht="11.25" x14ac:dyDescent="0.2">
      <c r="AD9165" s="63">
        <v>36704</v>
      </c>
      <c r="AE9165" s="64">
        <v>37288</v>
      </c>
      <c r="AF9165" s="68" t="s">
        <v>1887</v>
      </c>
      <c r="AG9165" s="66" t="s">
        <v>1888</v>
      </c>
      <c r="AH9165" s="74">
        <v>3.496</v>
      </c>
      <c r="AI9165" s="68" t="s">
        <v>2254</v>
      </c>
      <c r="AJ9165" s="67">
        <v>0</v>
      </c>
      <c r="AK9165" s="69">
        <v>14650</v>
      </c>
    </row>
    <row r="9166" spans="30:37" ht="11.25" x14ac:dyDescent="0.2">
      <c r="AD9166" s="63">
        <v>36734</v>
      </c>
      <c r="AE9166" s="64">
        <v>37288</v>
      </c>
      <c r="AF9166" s="68" t="s">
        <v>1518</v>
      </c>
      <c r="AG9166" s="66" t="s">
        <v>1633</v>
      </c>
      <c r="AH9166" s="74">
        <v>3.65</v>
      </c>
      <c r="AI9166" s="68" t="s">
        <v>2254</v>
      </c>
      <c r="AJ9166" s="67">
        <v>0</v>
      </c>
      <c r="AK9166" s="69">
        <v>840000</v>
      </c>
    </row>
    <row r="9167" spans="30:37" ht="11.25" x14ac:dyDescent="0.2">
      <c r="AD9167" s="63">
        <v>36741</v>
      </c>
      <c r="AE9167" s="64">
        <v>37288</v>
      </c>
      <c r="AF9167" s="68" t="s">
        <v>4982</v>
      </c>
      <c r="AG9167" s="66" t="s">
        <v>4991</v>
      </c>
      <c r="AH9167" s="74">
        <v>3.79</v>
      </c>
      <c r="AI9167" s="68" t="s">
        <v>2254</v>
      </c>
      <c r="AJ9167" s="67">
        <v>0</v>
      </c>
      <c r="AK9167" s="69">
        <v>700000</v>
      </c>
    </row>
    <row r="9168" spans="30:37" ht="11.25" x14ac:dyDescent="0.2">
      <c r="AD9168" s="63">
        <v>36857</v>
      </c>
      <c r="AE9168" s="64">
        <v>37288</v>
      </c>
      <c r="AF9168" s="68" t="s">
        <v>5023</v>
      </c>
      <c r="AG9168" s="66" t="s">
        <v>5084</v>
      </c>
      <c r="AH9168" s="74">
        <v>4.452</v>
      </c>
      <c r="AI9168" s="68" t="s">
        <v>2254</v>
      </c>
      <c r="AJ9168" s="67">
        <v>0</v>
      </c>
      <c r="AK9168" s="69">
        <v>280000</v>
      </c>
    </row>
    <row r="9169" spans="30:37" ht="11.25" x14ac:dyDescent="0.2">
      <c r="AD9169" s="63">
        <v>36874</v>
      </c>
      <c r="AE9169" s="64">
        <v>37288</v>
      </c>
      <c r="AF9169" s="68" t="s">
        <v>720</v>
      </c>
      <c r="AG9169" s="66" t="s">
        <v>751</v>
      </c>
      <c r="AH9169" s="74">
        <v>4.99</v>
      </c>
      <c r="AI9169" s="68" t="s">
        <v>2254</v>
      </c>
      <c r="AJ9169" s="67">
        <v>0</v>
      </c>
      <c r="AK9169" s="69">
        <v>280000</v>
      </c>
    </row>
    <row r="9170" spans="30:37" ht="11.25" x14ac:dyDescent="0.2">
      <c r="AK9170" s="69">
        <f>SUM(AK9159:AK9169)</f>
        <v>-5856913</v>
      </c>
    </row>
    <row r="9172" spans="30:37" ht="11.25" x14ac:dyDescent="0.2">
      <c r="AD9172" s="63">
        <v>35495</v>
      </c>
      <c r="AE9172" s="64">
        <v>37316</v>
      </c>
      <c r="AF9172" s="68" t="s">
        <v>4547</v>
      </c>
      <c r="AG9172" s="66" t="s">
        <v>4548</v>
      </c>
      <c r="AH9172" s="67">
        <v>2.1968000000000001</v>
      </c>
      <c r="AI9172" s="68" t="s">
        <v>2280</v>
      </c>
      <c r="AJ9172" s="67">
        <v>0</v>
      </c>
      <c r="AK9172" s="69">
        <v>100000</v>
      </c>
    </row>
    <row r="9173" spans="30:37" ht="11.25" x14ac:dyDescent="0.2">
      <c r="AD9173" s="63">
        <v>36501</v>
      </c>
      <c r="AE9173" s="64">
        <v>37316</v>
      </c>
      <c r="AF9173" s="68" t="s">
        <v>408</v>
      </c>
      <c r="AG9173" s="66"/>
      <c r="AH9173" s="67">
        <v>2.5190000000000001</v>
      </c>
      <c r="AI9173" s="68" t="s">
        <v>2254</v>
      </c>
      <c r="AJ9173" s="67">
        <v>0</v>
      </c>
      <c r="AK9173" s="69">
        <v>9000</v>
      </c>
    </row>
    <row r="9174" spans="30:37" ht="11.25" x14ac:dyDescent="0.2">
      <c r="AD9174" s="63">
        <v>36676</v>
      </c>
      <c r="AE9174" s="64">
        <v>37316</v>
      </c>
      <c r="AF9174" s="68" t="s">
        <v>1342</v>
      </c>
      <c r="AG9174" s="66" t="s">
        <v>1343</v>
      </c>
      <c r="AH9174" s="67">
        <v>3.6360000000000001</v>
      </c>
      <c r="AI9174" s="68" t="s">
        <v>2254</v>
      </c>
      <c r="AJ9174" s="67">
        <v>0</v>
      </c>
      <c r="AK9174" s="69">
        <v>25280</v>
      </c>
    </row>
    <row r="9175" spans="30:37" ht="11.25" x14ac:dyDescent="0.2">
      <c r="AD9175" s="63">
        <v>36704</v>
      </c>
      <c r="AE9175" s="64">
        <v>37316</v>
      </c>
      <c r="AF9175" s="68" t="s">
        <v>1887</v>
      </c>
      <c r="AG9175" s="66" t="s">
        <v>1888</v>
      </c>
      <c r="AH9175" s="74">
        <v>3.3220000000000001</v>
      </c>
      <c r="AI9175" s="68" t="s">
        <v>2254</v>
      </c>
      <c r="AJ9175" s="67">
        <v>0</v>
      </c>
      <c r="AK9175" s="69">
        <v>14463</v>
      </c>
    </row>
    <row r="9176" spans="30:37" ht="11.25" x14ac:dyDescent="0.2">
      <c r="AD9176" s="63">
        <v>36734</v>
      </c>
      <c r="AE9176" s="64">
        <v>37316</v>
      </c>
      <c r="AF9176" s="68" t="s">
        <v>1518</v>
      </c>
      <c r="AG9176" s="66" t="s">
        <v>1634</v>
      </c>
      <c r="AH9176" s="74">
        <v>3.65</v>
      </c>
      <c r="AI9176" s="68" t="s">
        <v>2254</v>
      </c>
      <c r="AJ9176" s="67">
        <v>0</v>
      </c>
      <c r="AK9176" s="69">
        <v>930000</v>
      </c>
    </row>
    <row r="9177" spans="30:37" ht="11.25" x14ac:dyDescent="0.2">
      <c r="AD9177" s="63">
        <v>36741</v>
      </c>
      <c r="AE9177" s="64">
        <v>37316</v>
      </c>
      <c r="AF9177" s="68" t="s">
        <v>4982</v>
      </c>
      <c r="AG9177" s="66" t="s">
        <v>4991</v>
      </c>
      <c r="AH9177" s="74">
        <v>3.79</v>
      </c>
      <c r="AI9177" s="68" t="s">
        <v>2254</v>
      </c>
      <c r="AJ9177" s="67">
        <v>0</v>
      </c>
      <c r="AK9177" s="69">
        <v>775000</v>
      </c>
    </row>
    <row r="9178" spans="30:37" ht="11.25" x14ac:dyDescent="0.2">
      <c r="AD9178" s="63">
        <v>36857</v>
      </c>
      <c r="AE9178" s="64">
        <v>37316</v>
      </c>
      <c r="AF9178" s="68" t="s">
        <v>5023</v>
      </c>
      <c r="AG9178" s="66" t="s">
        <v>5084</v>
      </c>
      <c r="AH9178" s="74">
        <v>4.2619999999999996</v>
      </c>
      <c r="AI9178" s="68" t="s">
        <v>2254</v>
      </c>
      <c r="AJ9178" s="67">
        <v>0</v>
      </c>
      <c r="AK9178" s="69">
        <v>310000</v>
      </c>
    </row>
    <row r="9179" spans="30:37" ht="11.25" x14ac:dyDescent="0.2">
      <c r="AD9179" s="63">
        <v>36874</v>
      </c>
      <c r="AE9179" s="64">
        <v>37316</v>
      </c>
      <c r="AF9179" s="68" t="s">
        <v>720</v>
      </c>
      <c r="AG9179" s="66" t="s">
        <v>751</v>
      </c>
      <c r="AH9179" s="74">
        <v>4.99</v>
      </c>
      <c r="AI9179" s="68" t="s">
        <v>2254</v>
      </c>
      <c r="AJ9179" s="67">
        <v>0</v>
      </c>
      <c r="AK9179" s="69">
        <v>310000</v>
      </c>
    </row>
    <row r="9180" spans="30:37" ht="11.25" x14ac:dyDescent="0.2">
      <c r="AK9180" s="69">
        <f>SUM(AK9172:AK9179)</f>
        <v>2473743</v>
      </c>
    </row>
    <row r="9182" spans="30:37" ht="11.25" x14ac:dyDescent="0.2">
      <c r="AD9182" s="63">
        <v>36298</v>
      </c>
      <c r="AE9182" s="64">
        <v>37347</v>
      </c>
      <c r="AF9182" s="68" t="s">
        <v>5556</v>
      </c>
      <c r="AG9182" s="66" t="s">
        <v>5557</v>
      </c>
      <c r="AH9182" s="67">
        <v>2.4390000000000001</v>
      </c>
      <c r="AI9182" s="68" t="s">
        <v>2254</v>
      </c>
      <c r="AJ9182" s="67">
        <v>0</v>
      </c>
      <c r="AK9182" s="69">
        <v>300000</v>
      </c>
    </row>
    <row r="9183" spans="30:37" ht="11.25" x14ac:dyDescent="0.2">
      <c r="AD9183" s="63">
        <v>36431</v>
      </c>
      <c r="AE9183" s="64">
        <v>37347</v>
      </c>
      <c r="AF9183" s="68" t="s">
        <v>158</v>
      </c>
      <c r="AG9183" s="66" t="s">
        <v>159</v>
      </c>
      <c r="AH9183" s="67">
        <v>2.5649999999999999</v>
      </c>
      <c r="AI9183" s="68" t="s">
        <v>2254</v>
      </c>
      <c r="AJ9183" s="67">
        <v>0</v>
      </c>
      <c r="AK9183" s="69">
        <v>600000</v>
      </c>
    </row>
    <row r="9184" spans="30:37" ht="11.25" x14ac:dyDescent="0.2">
      <c r="AD9184" s="63">
        <v>36452</v>
      </c>
      <c r="AE9184" s="64">
        <v>37347</v>
      </c>
      <c r="AF9184" s="68" t="s">
        <v>326</v>
      </c>
      <c r="AG9184" s="66" t="s">
        <v>327</v>
      </c>
      <c r="AH9184" s="67">
        <v>2.5474999999999999</v>
      </c>
      <c r="AI9184" s="68" t="s">
        <v>2254</v>
      </c>
      <c r="AJ9184" s="67">
        <v>0</v>
      </c>
      <c r="AK9184" s="69">
        <v>300000</v>
      </c>
    </row>
    <row r="9185" spans="30:37" ht="11.25" x14ac:dyDescent="0.2">
      <c r="AD9185" s="63">
        <v>36453</v>
      </c>
      <c r="AE9185" s="64">
        <v>37347</v>
      </c>
      <c r="AF9185" s="68" t="s">
        <v>329</v>
      </c>
      <c r="AG9185" s="66" t="s">
        <v>330</v>
      </c>
      <c r="AH9185" s="67">
        <v>2.54</v>
      </c>
      <c r="AI9185" s="68" t="s">
        <v>2254</v>
      </c>
      <c r="AJ9185" s="67">
        <v>0</v>
      </c>
      <c r="AK9185" s="69">
        <v>300000</v>
      </c>
    </row>
    <row r="9186" spans="30:37" ht="11.25" x14ac:dyDescent="0.2">
      <c r="AD9186" s="63">
        <v>36501</v>
      </c>
      <c r="AE9186" s="64">
        <v>37347</v>
      </c>
      <c r="AF9186" s="68" t="s">
        <v>408</v>
      </c>
      <c r="AG9186" s="66"/>
      <c r="AH9186" s="67">
        <v>2.423</v>
      </c>
      <c r="AI9186" s="68" t="s">
        <v>2254</v>
      </c>
      <c r="AJ9186" s="67">
        <v>0</v>
      </c>
      <c r="AK9186" s="69">
        <v>9000</v>
      </c>
    </row>
    <row r="9187" spans="30:37" ht="11.25" x14ac:dyDescent="0.2">
      <c r="AD9187" s="63">
        <v>36614</v>
      </c>
      <c r="AE9187" s="64">
        <v>37347</v>
      </c>
      <c r="AF9187" s="68" t="s">
        <v>776</v>
      </c>
      <c r="AG9187" s="66" t="s">
        <v>772</v>
      </c>
      <c r="AH9187" s="67">
        <v>2.645</v>
      </c>
      <c r="AI9187" s="68" t="s">
        <v>2254</v>
      </c>
      <c r="AJ9187" s="67">
        <v>0</v>
      </c>
      <c r="AK9187" s="69">
        <v>-300000</v>
      </c>
    </row>
    <row r="9188" spans="30:37" ht="11.25" x14ac:dyDescent="0.2">
      <c r="AD9188" s="63">
        <v>36676</v>
      </c>
      <c r="AE9188" s="64">
        <v>37347</v>
      </c>
      <c r="AF9188" s="68" t="s">
        <v>1342</v>
      </c>
      <c r="AG9188" s="66" t="s">
        <v>1343</v>
      </c>
      <c r="AH9188" s="67">
        <v>3.48</v>
      </c>
      <c r="AI9188" s="68" t="s">
        <v>2254</v>
      </c>
      <c r="AJ9188" s="67">
        <v>0</v>
      </c>
      <c r="AK9188" s="69">
        <v>19910</v>
      </c>
    </row>
    <row r="9189" spans="30:37" ht="11.25" x14ac:dyDescent="0.2">
      <c r="AD9189" s="63">
        <v>36704</v>
      </c>
      <c r="AE9189" s="64">
        <v>37347</v>
      </c>
      <c r="AF9189" s="68" t="s">
        <v>1887</v>
      </c>
      <c r="AG9189" s="66" t="s">
        <v>1888</v>
      </c>
      <c r="AH9189" s="74">
        <v>3.1549999999999998</v>
      </c>
      <c r="AI9189" s="68" t="s">
        <v>2254</v>
      </c>
      <c r="AJ9189" s="67">
        <v>0</v>
      </c>
      <c r="AK9189" s="69">
        <v>14471</v>
      </c>
    </row>
    <row r="9190" spans="30:37" ht="11.25" x14ac:dyDescent="0.2">
      <c r="AK9190" s="69">
        <f>SUM(AK9182:AK9189)</f>
        <v>1243381</v>
      </c>
    </row>
    <row r="9192" spans="30:37" ht="11.25" x14ac:dyDescent="0.2">
      <c r="AD9192" s="63">
        <v>36188</v>
      </c>
      <c r="AE9192" s="64">
        <v>37377</v>
      </c>
      <c r="AF9192" s="68" t="s">
        <v>5382</v>
      </c>
      <c r="AG9192" s="66" t="s">
        <v>5383</v>
      </c>
      <c r="AH9192" s="67">
        <v>2.2759999999999998</v>
      </c>
      <c r="AI9192" s="68" t="s">
        <v>2280</v>
      </c>
      <c r="AJ9192" s="67">
        <v>0</v>
      </c>
      <c r="AK9192" s="69">
        <v>7500000</v>
      </c>
    </row>
    <row r="9193" spans="30:37" ht="11.25" x14ac:dyDescent="0.2">
      <c r="AD9193" s="63">
        <v>36269</v>
      </c>
      <c r="AE9193" s="64">
        <v>37377</v>
      </c>
      <c r="AF9193" s="68" t="s">
        <v>5482</v>
      </c>
      <c r="AG9193" s="66" t="s">
        <v>5483</v>
      </c>
      <c r="AH9193" s="67">
        <v>2.3159999999999998</v>
      </c>
      <c r="AI9193" s="68" t="s">
        <v>2254</v>
      </c>
      <c r="AJ9193" s="67">
        <v>0</v>
      </c>
      <c r="AK9193" s="69">
        <v>1850000</v>
      </c>
    </row>
    <row r="9194" spans="30:37" ht="11.25" x14ac:dyDescent="0.2">
      <c r="AD9194" s="63">
        <v>36298</v>
      </c>
      <c r="AE9194" s="64">
        <v>37377</v>
      </c>
      <c r="AF9194" s="68" t="s">
        <v>5556</v>
      </c>
      <c r="AG9194" s="66" t="s">
        <v>5557</v>
      </c>
      <c r="AH9194" s="67">
        <v>2.4390000000000001</v>
      </c>
      <c r="AI9194" s="68" t="s">
        <v>2254</v>
      </c>
      <c r="AJ9194" s="67">
        <v>0</v>
      </c>
      <c r="AK9194" s="69">
        <v>310000</v>
      </c>
    </row>
    <row r="9195" spans="30:37" ht="11.25" x14ac:dyDescent="0.2">
      <c r="AD9195" s="63">
        <v>36431</v>
      </c>
      <c r="AE9195" s="64">
        <v>37377</v>
      </c>
      <c r="AF9195" s="68" t="s">
        <v>158</v>
      </c>
      <c r="AG9195" s="66" t="s">
        <v>159</v>
      </c>
      <c r="AH9195" s="67">
        <v>2.5649999999999999</v>
      </c>
      <c r="AI9195" s="68" t="s">
        <v>2254</v>
      </c>
      <c r="AJ9195" s="67">
        <v>0</v>
      </c>
      <c r="AK9195" s="69">
        <v>620000</v>
      </c>
    </row>
    <row r="9196" spans="30:37" ht="11.25" x14ac:dyDescent="0.2">
      <c r="AD9196" s="63">
        <v>36452</v>
      </c>
      <c r="AE9196" s="64">
        <v>37377</v>
      </c>
      <c r="AF9196" s="68" t="s">
        <v>326</v>
      </c>
      <c r="AG9196" s="66" t="s">
        <v>327</v>
      </c>
      <c r="AH9196" s="67">
        <v>2.5474999999999999</v>
      </c>
      <c r="AI9196" s="68" t="s">
        <v>2254</v>
      </c>
      <c r="AJ9196" s="67">
        <v>0</v>
      </c>
      <c r="AK9196" s="69">
        <v>310000</v>
      </c>
    </row>
    <row r="9197" spans="30:37" ht="11.25" x14ac:dyDescent="0.2">
      <c r="AD9197" s="63">
        <v>36453</v>
      </c>
      <c r="AE9197" s="64">
        <v>37377</v>
      </c>
      <c r="AF9197" s="68" t="s">
        <v>329</v>
      </c>
      <c r="AG9197" s="66" t="s">
        <v>330</v>
      </c>
      <c r="AH9197" s="67">
        <v>2.54</v>
      </c>
      <c r="AI9197" s="68" t="s">
        <v>2254</v>
      </c>
      <c r="AJ9197" s="67">
        <v>0</v>
      </c>
      <c r="AK9197" s="69">
        <v>310000</v>
      </c>
    </row>
    <row r="9198" spans="30:37" ht="11.25" x14ac:dyDescent="0.2">
      <c r="AD9198" s="63">
        <v>36501</v>
      </c>
      <c r="AE9198" s="64">
        <v>37377</v>
      </c>
      <c r="AF9198" s="68" t="s">
        <v>408</v>
      </c>
      <c r="AG9198" s="66"/>
      <c r="AH9198" s="67">
        <v>2.4020000000000001</v>
      </c>
      <c r="AI9198" s="68" t="s">
        <v>2254</v>
      </c>
      <c r="AJ9198" s="67">
        <v>0</v>
      </c>
      <c r="AK9198" s="69">
        <v>9000</v>
      </c>
    </row>
    <row r="9199" spans="30:37" ht="11.25" x14ac:dyDescent="0.2">
      <c r="AD9199" s="63">
        <v>36668</v>
      </c>
      <c r="AE9199" s="64">
        <v>37377</v>
      </c>
      <c r="AF9199" s="68" t="s">
        <v>1107</v>
      </c>
      <c r="AG9199" s="66" t="s">
        <v>1113</v>
      </c>
      <c r="AH9199" s="67">
        <v>3.0350000000000001</v>
      </c>
      <c r="AI9199" s="68" t="s">
        <v>2280</v>
      </c>
      <c r="AJ9199" s="67">
        <v>0</v>
      </c>
      <c r="AK9199" s="69">
        <v>-310000</v>
      </c>
    </row>
    <row r="9200" spans="30:37" ht="11.25" x14ac:dyDescent="0.2">
      <c r="AD9200" s="63">
        <v>36676</v>
      </c>
      <c r="AE9200" s="64">
        <v>37377</v>
      </c>
      <c r="AF9200" s="68" t="s">
        <v>1342</v>
      </c>
      <c r="AG9200" s="66" t="s">
        <v>1343</v>
      </c>
      <c r="AH9200" s="67">
        <v>3.41</v>
      </c>
      <c r="AI9200" s="68" t="s">
        <v>2254</v>
      </c>
      <c r="AJ9200" s="67">
        <v>0</v>
      </c>
      <c r="AK9200" s="69">
        <v>20380</v>
      </c>
    </row>
    <row r="9201" spans="30:37" ht="11.25" x14ac:dyDescent="0.2">
      <c r="AD9201" s="63">
        <v>36704</v>
      </c>
      <c r="AE9201" s="64">
        <v>37377</v>
      </c>
      <c r="AF9201" s="68" t="s">
        <v>1887</v>
      </c>
      <c r="AG9201" s="66" t="s">
        <v>1888</v>
      </c>
      <c r="AH9201" s="74">
        <v>3.0750000000000002</v>
      </c>
      <c r="AI9201" s="68" t="s">
        <v>2254</v>
      </c>
      <c r="AJ9201" s="67">
        <v>0</v>
      </c>
      <c r="AK9201" s="69">
        <v>13551</v>
      </c>
    </row>
    <row r="9202" spans="30:37" ht="11.25" x14ac:dyDescent="0.2">
      <c r="AD9202" s="63">
        <v>36752</v>
      </c>
      <c r="AE9202" s="64">
        <v>37377</v>
      </c>
      <c r="AF9202" s="68" t="s">
        <v>5142</v>
      </c>
      <c r="AG9202" s="66" t="s">
        <v>5156</v>
      </c>
      <c r="AH9202" s="74">
        <v>3.2149999999999999</v>
      </c>
      <c r="AI9202" s="68" t="s">
        <v>2254</v>
      </c>
      <c r="AJ9202" s="67">
        <v>0</v>
      </c>
      <c r="AK9202" s="69">
        <v>-6000000</v>
      </c>
    </row>
    <row r="9203" spans="30:37" ht="11.25" x14ac:dyDescent="0.2">
      <c r="AK9203" s="69">
        <f>SUM(AK9192:AK9202)</f>
        <v>4632931</v>
      </c>
    </row>
    <row r="9205" spans="30:37" ht="11.25" x14ac:dyDescent="0.2">
      <c r="AD9205" s="63">
        <v>36298</v>
      </c>
      <c r="AE9205" s="64">
        <v>37408</v>
      </c>
      <c r="AF9205" s="68" t="s">
        <v>5556</v>
      </c>
      <c r="AG9205" s="66" t="s">
        <v>5557</v>
      </c>
      <c r="AH9205" s="67">
        <v>2.4390000000000001</v>
      </c>
      <c r="AI9205" s="68" t="s">
        <v>2254</v>
      </c>
      <c r="AJ9205" s="67">
        <v>0</v>
      </c>
      <c r="AK9205" s="69">
        <v>300000</v>
      </c>
    </row>
    <row r="9206" spans="30:37" ht="11.25" x14ac:dyDescent="0.2">
      <c r="AD9206" s="63">
        <v>36431</v>
      </c>
      <c r="AE9206" s="64">
        <v>37408</v>
      </c>
      <c r="AF9206" s="68" t="s">
        <v>158</v>
      </c>
      <c r="AG9206" s="66" t="s">
        <v>159</v>
      </c>
      <c r="AH9206" s="67">
        <v>2.5649999999999999</v>
      </c>
      <c r="AI9206" s="68" t="s">
        <v>2254</v>
      </c>
      <c r="AJ9206" s="67">
        <v>0</v>
      </c>
      <c r="AK9206" s="69">
        <v>600000</v>
      </c>
    </row>
    <row r="9207" spans="30:37" ht="11.25" x14ac:dyDescent="0.2">
      <c r="AD9207" s="63">
        <v>36431</v>
      </c>
      <c r="AE9207" s="64">
        <v>37408</v>
      </c>
      <c r="AF9207" s="68" t="s">
        <v>158</v>
      </c>
      <c r="AG9207" s="66" t="s">
        <v>159</v>
      </c>
      <c r="AH9207" s="67">
        <v>2.54</v>
      </c>
      <c r="AI9207" s="68" t="s">
        <v>2254</v>
      </c>
      <c r="AJ9207" s="67">
        <v>0</v>
      </c>
      <c r="AK9207" s="69">
        <v>10000000</v>
      </c>
    </row>
    <row r="9208" spans="30:37" ht="11.25" x14ac:dyDescent="0.2">
      <c r="AD9208" s="63">
        <v>36452</v>
      </c>
      <c r="AE9208" s="64">
        <v>37408</v>
      </c>
      <c r="AF9208" s="68" t="s">
        <v>326</v>
      </c>
      <c r="AG9208" s="66" t="s">
        <v>327</v>
      </c>
      <c r="AH9208" s="67">
        <v>2.5474999999999999</v>
      </c>
      <c r="AI9208" s="68" t="s">
        <v>2254</v>
      </c>
      <c r="AJ9208" s="67">
        <v>0</v>
      </c>
      <c r="AK9208" s="69">
        <v>300000</v>
      </c>
    </row>
    <row r="9209" spans="30:37" ht="11.25" x14ac:dyDescent="0.2">
      <c r="AD9209" s="63">
        <v>36453</v>
      </c>
      <c r="AE9209" s="64">
        <v>37408</v>
      </c>
      <c r="AF9209" s="68" t="s">
        <v>329</v>
      </c>
      <c r="AG9209" s="66" t="s">
        <v>330</v>
      </c>
      <c r="AH9209" s="67">
        <v>2.54</v>
      </c>
      <c r="AI9209" s="68" t="s">
        <v>2254</v>
      </c>
      <c r="AJ9209" s="67">
        <v>0</v>
      </c>
      <c r="AK9209" s="69">
        <v>300000</v>
      </c>
    </row>
    <row r="9210" spans="30:37" ht="11.25" x14ac:dyDescent="0.2">
      <c r="AD9210" s="63">
        <v>36501</v>
      </c>
      <c r="AE9210" s="64">
        <v>37408</v>
      </c>
      <c r="AF9210" s="68" t="s">
        <v>408</v>
      </c>
      <c r="AG9210" s="66"/>
      <c r="AH9210" s="67">
        <v>2.4089999999999998</v>
      </c>
      <c r="AI9210" s="68" t="s">
        <v>2254</v>
      </c>
      <c r="AJ9210" s="67">
        <v>0</v>
      </c>
      <c r="AK9210" s="69">
        <v>8000</v>
      </c>
    </row>
    <row r="9211" spans="30:37" ht="11.25" x14ac:dyDescent="0.2">
      <c r="AD9211" s="63">
        <v>36574</v>
      </c>
      <c r="AE9211" s="64">
        <v>37408</v>
      </c>
      <c r="AF9211" s="68" t="s">
        <v>556</v>
      </c>
      <c r="AG9211" s="66"/>
      <c r="AH9211" s="67">
        <v>2.54</v>
      </c>
      <c r="AI9211" s="68" t="s">
        <v>2254</v>
      </c>
      <c r="AJ9211" s="67">
        <v>0</v>
      </c>
      <c r="AK9211" s="69">
        <v>1960784</v>
      </c>
    </row>
    <row r="9212" spans="30:37" ht="11.25" x14ac:dyDescent="0.2">
      <c r="AD9212" s="63">
        <v>36668</v>
      </c>
      <c r="AE9212" s="64">
        <v>37408</v>
      </c>
      <c r="AF9212" s="68" t="s">
        <v>1107</v>
      </c>
      <c r="AG9212" s="66" t="s">
        <v>1113</v>
      </c>
      <c r="AH9212" s="67">
        <v>3.012</v>
      </c>
      <c r="AI9212" s="68" t="s">
        <v>2280</v>
      </c>
      <c r="AJ9212" s="67">
        <v>0</v>
      </c>
      <c r="AK9212" s="69">
        <v>-300000</v>
      </c>
    </row>
    <row r="9213" spans="30:37" ht="11.25" x14ac:dyDescent="0.2">
      <c r="AD9213" s="63">
        <v>36676</v>
      </c>
      <c r="AE9213" s="64">
        <v>37408</v>
      </c>
      <c r="AF9213" s="68" t="s">
        <v>1342</v>
      </c>
      <c r="AG9213" s="66" t="s">
        <v>1343</v>
      </c>
      <c r="AH9213" s="67">
        <v>3.375</v>
      </c>
      <c r="AI9213" s="68" t="s">
        <v>2254</v>
      </c>
      <c r="AJ9213" s="67">
        <v>0</v>
      </c>
      <c r="AK9213" s="69">
        <v>19440</v>
      </c>
    </row>
    <row r="9214" spans="30:37" ht="11.25" x14ac:dyDescent="0.2">
      <c r="AD9214" s="63">
        <v>36704</v>
      </c>
      <c r="AE9214" s="64">
        <v>37408</v>
      </c>
      <c r="AF9214" s="68" t="s">
        <v>1887</v>
      </c>
      <c r="AG9214" s="66" t="s">
        <v>1888</v>
      </c>
      <c r="AH9214" s="74">
        <v>3.036</v>
      </c>
      <c r="AI9214" s="68" t="s">
        <v>2254</v>
      </c>
      <c r="AJ9214" s="67">
        <v>0</v>
      </c>
      <c r="AK9214" s="69">
        <v>11783</v>
      </c>
    </row>
    <row r="9215" spans="30:37" ht="11.25" x14ac:dyDescent="0.2">
      <c r="AK9215" s="69">
        <f>SUM(AK9205:AK9214)</f>
        <v>13200007</v>
      </c>
    </row>
    <row r="9217" spans="30:37" ht="11.25" x14ac:dyDescent="0.2">
      <c r="AD9217" s="63">
        <v>36192</v>
      </c>
      <c r="AE9217" s="64">
        <v>37438</v>
      </c>
      <c r="AF9217" s="68" t="s">
        <v>5385</v>
      </c>
      <c r="AG9217" s="66" t="s">
        <v>5386</v>
      </c>
      <c r="AH9217" s="67">
        <v>2.2679999999999998</v>
      </c>
      <c r="AI9217" s="68" t="s">
        <v>2280</v>
      </c>
      <c r="AJ9217" s="67">
        <v>0</v>
      </c>
      <c r="AK9217" s="69">
        <v>2500000</v>
      </c>
    </row>
    <row r="9218" spans="30:37" ht="11.25" x14ac:dyDescent="0.2">
      <c r="AD9218" s="63">
        <v>36298</v>
      </c>
      <c r="AE9218" s="64">
        <v>37438</v>
      </c>
      <c r="AF9218" s="68" t="s">
        <v>5556</v>
      </c>
      <c r="AG9218" s="66" t="s">
        <v>5557</v>
      </c>
      <c r="AH9218" s="67">
        <v>2.4390000000000001</v>
      </c>
      <c r="AI9218" s="68" t="s">
        <v>2254</v>
      </c>
      <c r="AJ9218" s="67">
        <v>0</v>
      </c>
      <c r="AK9218" s="69">
        <v>310000</v>
      </c>
    </row>
    <row r="9219" spans="30:37" ht="11.25" x14ac:dyDescent="0.2">
      <c r="AD9219" s="63">
        <v>36431</v>
      </c>
      <c r="AE9219" s="64">
        <v>37438</v>
      </c>
      <c r="AF9219" s="68" t="s">
        <v>158</v>
      </c>
      <c r="AG9219" s="66" t="s">
        <v>159</v>
      </c>
      <c r="AH9219" s="67">
        <v>2.5649999999999999</v>
      </c>
      <c r="AI9219" s="68" t="s">
        <v>2254</v>
      </c>
      <c r="AJ9219" s="67">
        <v>0</v>
      </c>
      <c r="AK9219" s="69">
        <v>620000</v>
      </c>
    </row>
    <row r="9220" spans="30:37" ht="11.25" x14ac:dyDescent="0.2">
      <c r="AD9220" s="63">
        <v>36452</v>
      </c>
      <c r="AE9220" s="64">
        <v>37438</v>
      </c>
      <c r="AF9220" s="68" t="s">
        <v>326</v>
      </c>
      <c r="AG9220" s="66" t="s">
        <v>327</v>
      </c>
      <c r="AH9220" s="67">
        <v>2.5474999999999999</v>
      </c>
      <c r="AI9220" s="68" t="s">
        <v>2254</v>
      </c>
      <c r="AJ9220" s="67">
        <v>0</v>
      </c>
      <c r="AK9220" s="69">
        <v>310000</v>
      </c>
    </row>
    <row r="9221" spans="30:37" ht="11.25" x14ac:dyDescent="0.2">
      <c r="AD9221" s="63">
        <v>36453</v>
      </c>
      <c r="AE9221" s="64">
        <v>37438</v>
      </c>
      <c r="AF9221" s="68" t="s">
        <v>329</v>
      </c>
      <c r="AG9221" s="66" t="s">
        <v>330</v>
      </c>
      <c r="AH9221" s="67">
        <v>2.54</v>
      </c>
      <c r="AI9221" s="68" t="s">
        <v>2254</v>
      </c>
      <c r="AJ9221" s="67">
        <v>0</v>
      </c>
      <c r="AK9221" s="69">
        <v>310000</v>
      </c>
    </row>
    <row r="9222" spans="30:37" ht="11.25" x14ac:dyDescent="0.2">
      <c r="AD9222" s="63">
        <v>36487</v>
      </c>
      <c r="AE9222" s="64">
        <v>37438</v>
      </c>
      <c r="AF9222" s="68" t="s">
        <v>393</v>
      </c>
      <c r="AG9222" s="66" t="s">
        <v>394</v>
      </c>
      <c r="AH9222" s="67">
        <v>2.452</v>
      </c>
      <c r="AI9222" s="68" t="s">
        <v>2254</v>
      </c>
      <c r="AJ9222" s="67">
        <v>0</v>
      </c>
      <c r="AK9222" s="69">
        <v>5000000</v>
      </c>
    </row>
    <row r="9223" spans="30:37" ht="11.25" x14ac:dyDescent="0.2">
      <c r="AD9223" s="63">
        <v>36501</v>
      </c>
      <c r="AE9223" s="64">
        <v>37438</v>
      </c>
      <c r="AF9223" s="68" t="s">
        <v>408</v>
      </c>
      <c r="AG9223" s="66"/>
      <c r="AH9223" s="67">
        <v>2.415</v>
      </c>
      <c r="AI9223" s="68" t="s">
        <v>2254</v>
      </c>
      <c r="AJ9223" s="67">
        <v>0</v>
      </c>
      <c r="AK9223" s="69">
        <v>9000</v>
      </c>
    </row>
    <row r="9224" spans="30:37" ht="11.25" x14ac:dyDescent="0.2">
      <c r="AD9224" s="63">
        <v>36574</v>
      </c>
      <c r="AE9224" s="64">
        <v>37438</v>
      </c>
      <c r="AF9224" s="68" t="s">
        <v>556</v>
      </c>
      <c r="AG9224" s="66"/>
      <c r="AH9224" s="67">
        <v>2.5430000000000001</v>
      </c>
      <c r="AI9224" s="68" t="s">
        <v>2254</v>
      </c>
      <c r="AJ9224" s="67">
        <v>0</v>
      </c>
      <c r="AK9224" s="69">
        <v>2026144</v>
      </c>
    </row>
    <row r="9225" spans="30:37" ht="11.25" x14ac:dyDescent="0.2">
      <c r="AD9225" s="63">
        <v>36676</v>
      </c>
      <c r="AE9225" s="64">
        <v>37438</v>
      </c>
      <c r="AF9225" s="68" t="s">
        <v>1342</v>
      </c>
      <c r="AG9225" s="66" t="s">
        <v>1343</v>
      </c>
      <c r="AH9225" s="67">
        <v>3.3650000000000002</v>
      </c>
      <c r="AI9225" s="68" t="s">
        <v>2254</v>
      </c>
      <c r="AJ9225" s="67">
        <v>0</v>
      </c>
      <c r="AK9225" s="69">
        <v>22740</v>
      </c>
    </row>
    <row r="9226" spans="30:37" ht="11.25" x14ac:dyDescent="0.2">
      <c r="AD9226" s="63">
        <v>36704</v>
      </c>
      <c r="AE9226" s="64">
        <v>37438</v>
      </c>
      <c r="AF9226" s="68" t="s">
        <v>1887</v>
      </c>
      <c r="AG9226" s="66" t="s">
        <v>1888</v>
      </c>
      <c r="AH9226" s="74">
        <v>3.02</v>
      </c>
      <c r="AI9226" s="68" t="s">
        <v>2254</v>
      </c>
      <c r="AJ9226" s="67">
        <v>0</v>
      </c>
      <c r="AK9226" s="69">
        <v>10813</v>
      </c>
    </row>
    <row r="9227" spans="30:37" ht="11.25" x14ac:dyDescent="0.2">
      <c r="AK9227" s="69">
        <f>SUM(AK9217:AK9226)</f>
        <v>11118697</v>
      </c>
    </row>
    <row r="9229" spans="30:37" ht="11.25" x14ac:dyDescent="0.2">
      <c r="AD9229" s="63">
        <v>36298</v>
      </c>
      <c r="AE9229" s="64">
        <v>37469</v>
      </c>
      <c r="AF9229" s="68" t="s">
        <v>5556</v>
      </c>
      <c r="AG9229" s="66" t="s">
        <v>5557</v>
      </c>
      <c r="AH9229" s="67">
        <v>2.4390000000000001</v>
      </c>
      <c r="AI9229" s="68" t="s">
        <v>2254</v>
      </c>
      <c r="AJ9229" s="67">
        <v>0</v>
      </c>
      <c r="AK9229" s="69">
        <v>310000</v>
      </c>
    </row>
    <row r="9230" spans="30:37" ht="11.25" x14ac:dyDescent="0.2">
      <c r="AD9230" s="63">
        <v>36431</v>
      </c>
      <c r="AE9230" s="64">
        <v>37469</v>
      </c>
      <c r="AF9230" s="68" t="s">
        <v>158</v>
      </c>
      <c r="AG9230" s="66" t="s">
        <v>159</v>
      </c>
      <c r="AH9230" s="67">
        <v>2.5649999999999999</v>
      </c>
      <c r="AI9230" s="68" t="s">
        <v>2254</v>
      </c>
      <c r="AJ9230" s="67">
        <v>0</v>
      </c>
      <c r="AK9230" s="69">
        <v>620000</v>
      </c>
    </row>
    <row r="9231" spans="30:37" ht="11.25" x14ac:dyDescent="0.2">
      <c r="AD9231" s="63">
        <v>36452</v>
      </c>
      <c r="AE9231" s="64">
        <v>37469</v>
      </c>
      <c r="AF9231" s="68" t="s">
        <v>326</v>
      </c>
      <c r="AG9231" s="66" t="s">
        <v>327</v>
      </c>
      <c r="AH9231" s="67">
        <v>2.5474999999999999</v>
      </c>
      <c r="AI9231" s="68" t="s">
        <v>2254</v>
      </c>
      <c r="AJ9231" s="67">
        <v>0</v>
      </c>
      <c r="AK9231" s="69">
        <v>310000</v>
      </c>
    </row>
    <row r="9232" spans="30:37" ht="11.25" x14ac:dyDescent="0.2">
      <c r="AD9232" s="63">
        <v>36453</v>
      </c>
      <c r="AE9232" s="64">
        <v>37469</v>
      </c>
      <c r="AF9232" s="68" t="s">
        <v>329</v>
      </c>
      <c r="AG9232" s="66" t="s">
        <v>330</v>
      </c>
      <c r="AH9232" s="67">
        <v>2.54</v>
      </c>
      <c r="AI9232" s="68" t="s">
        <v>2254</v>
      </c>
      <c r="AJ9232" s="67">
        <v>0</v>
      </c>
      <c r="AK9232" s="69">
        <v>310000</v>
      </c>
    </row>
    <row r="9233" spans="30:37" ht="11.25" x14ac:dyDescent="0.2">
      <c r="AD9233" s="63">
        <v>36501</v>
      </c>
      <c r="AE9233" s="64">
        <v>37469</v>
      </c>
      <c r="AF9233" s="68" t="s">
        <v>408</v>
      </c>
      <c r="AG9233" s="66"/>
      <c r="AH9233" s="67">
        <v>2.4220000000000002</v>
      </c>
      <c r="AI9233" s="68" t="s">
        <v>2254</v>
      </c>
      <c r="AJ9233" s="67">
        <v>0</v>
      </c>
      <c r="AK9233" s="69">
        <v>8000</v>
      </c>
    </row>
    <row r="9234" spans="30:37" ht="11.25" x14ac:dyDescent="0.2">
      <c r="AD9234" s="63">
        <v>36574</v>
      </c>
      <c r="AE9234" s="64">
        <v>37469</v>
      </c>
      <c r="AF9234" s="68" t="s">
        <v>556</v>
      </c>
      <c r="AG9234" s="66"/>
      <c r="AH9234" s="67">
        <v>2.556</v>
      </c>
      <c r="AI9234" s="68" t="s">
        <v>2254</v>
      </c>
      <c r="AJ9234" s="67">
        <v>0</v>
      </c>
      <c r="AK9234" s="69">
        <v>2026144</v>
      </c>
    </row>
    <row r="9235" spans="30:37" ht="11.25" x14ac:dyDescent="0.2">
      <c r="AD9235" s="63">
        <v>36676</v>
      </c>
      <c r="AE9235" s="64">
        <v>37469</v>
      </c>
      <c r="AF9235" s="68" t="s">
        <v>1342</v>
      </c>
      <c r="AG9235" s="66" t="s">
        <v>1343</v>
      </c>
      <c r="AH9235" s="67">
        <v>3.36</v>
      </c>
      <c r="AI9235" s="68" t="s">
        <v>2254</v>
      </c>
      <c r="AJ9235" s="67">
        <v>0</v>
      </c>
      <c r="AK9235" s="69">
        <v>20060</v>
      </c>
    </row>
    <row r="9236" spans="30:37" ht="11.25" x14ac:dyDescent="0.2">
      <c r="AD9236" s="63">
        <v>36704</v>
      </c>
      <c r="AE9236" s="64">
        <v>37469</v>
      </c>
      <c r="AF9236" s="68" t="s">
        <v>1887</v>
      </c>
      <c r="AG9236" s="66" t="s">
        <v>1888</v>
      </c>
      <c r="AH9236" s="74">
        <v>3.0169999999999999</v>
      </c>
      <c r="AI9236" s="68" t="s">
        <v>2254</v>
      </c>
      <c r="AJ9236" s="67">
        <v>0</v>
      </c>
      <c r="AK9236" s="69">
        <v>10239</v>
      </c>
    </row>
    <row r="9237" spans="30:37" ht="11.25" x14ac:dyDescent="0.2">
      <c r="AK9237" s="69">
        <f>SUM(AK9229:AK9236)</f>
        <v>3614443</v>
      </c>
    </row>
    <row r="9239" spans="30:37" ht="11.25" x14ac:dyDescent="0.2">
      <c r="AD9239" s="63">
        <v>36298</v>
      </c>
      <c r="AE9239" s="64">
        <v>37500</v>
      </c>
      <c r="AF9239" s="68" t="s">
        <v>5556</v>
      </c>
      <c r="AG9239" s="66" t="s">
        <v>5557</v>
      </c>
      <c r="AH9239" s="67">
        <v>2.4390000000000001</v>
      </c>
      <c r="AI9239" s="68" t="s">
        <v>2254</v>
      </c>
      <c r="AJ9239" s="67">
        <v>0</v>
      </c>
      <c r="AK9239" s="69">
        <v>300000</v>
      </c>
    </row>
    <row r="9240" spans="30:37" ht="11.25" x14ac:dyDescent="0.2">
      <c r="AD9240" s="63">
        <v>36431</v>
      </c>
      <c r="AE9240" s="64">
        <v>37500</v>
      </c>
      <c r="AF9240" s="68" t="s">
        <v>158</v>
      </c>
      <c r="AG9240" s="66" t="s">
        <v>159</v>
      </c>
      <c r="AH9240" s="67">
        <v>2.5649999999999999</v>
      </c>
      <c r="AI9240" s="68" t="s">
        <v>2254</v>
      </c>
      <c r="AJ9240" s="67">
        <v>0</v>
      </c>
      <c r="AK9240" s="69">
        <v>600000</v>
      </c>
    </row>
    <row r="9241" spans="30:37" ht="11.25" x14ac:dyDescent="0.2">
      <c r="AD9241" s="63">
        <v>36452</v>
      </c>
      <c r="AE9241" s="64">
        <v>37500</v>
      </c>
      <c r="AF9241" s="68" t="s">
        <v>326</v>
      </c>
      <c r="AG9241" s="66" t="s">
        <v>327</v>
      </c>
      <c r="AH9241" s="67">
        <v>2.5474999999999999</v>
      </c>
      <c r="AI9241" s="68" t="s">
        <v>2254</v>
      </c>
      <c r="AJ9241" s="67">
        <v>0</v>
      </c>
      <c r="AK9241" s="69">
        <v>300000</v>
      </c>
    </row>
    <row r="9242" spans="30:37" ht="11.25" x14ac:dyDescent="0.2">
      <c r="AD9242" s="63">
        <v>36453</v>
      </c>
      <c r="AE9242" s="64">
        <v>37500</v>
      </c>
      <c r="AF9242" s="68" t="s">
        <v>329</v>
      </c>
      <c r="AG9242" s="66" t="s">
        <v>330</v>
      </c>
      <c r="AH9242" s="67">
        <v>2.54</v>
      </c>
      <c r="AI9242" s="68" t="s">
        <v>2254</v>
      </c>
      <c r="AJ9242" s="67">
        <v>0</v>
      </c>
      <c r="AK9242" s="69">
        <v>300000</v>
      </c>
    </row>
    <row r="9243" spans="30:37" ht="11.25" x14ac:dyDescent="0.2">
      <c r="AD9243" s="63">
        <v>36501</v>
      </c>
      <c r="AE9243" s="64">
        <v>37500</v>
      </c>
      <c r="AF9243" s="68" t="s">
        <v>408</v>
      </c>
      <c r="AG9243" s="66"/>
      <c r="AH9243" s="67">
        <v>2.4260000000000002</v>
      </c>
      <c r="AI9243" s="68" t="s">
        <v>2254</v>
      </c>
      <c r="AJ9243" s="67">
        <v>0</v>
      </c>
      <c r="AK9243" s="69">
        <v>8000</v>
      </c>
    </row>
    <row r="9244" spans="30:37" ht="11.25" x14ac:dyDescent="0.2">
      <c r="AD9244" s="63">
        <v>36574</v>
      </c>
      <c r="AE9244" s="64">
        <v>37500</v>
      </c>
      <c r="AF9244" s="68" t="s">
        <v>556</v>
      </c>
      <c r="AG9244" s="66"/>
      <c r="AH9244" s="67">
        <v>2.5630000000000002</v>
      </c>
      <c r="AI9244" s="68" t="s">
        <v>2254</v>
      </c>
      <c r="AJ9244" s="67">
        <v>0</v>
      </c>
      <c r="AK9244" s="69">
        <v>1960784</v>
      </c>
    </row>
    <row r="9245" spans="30:37" ht="11.25" x14ac:dyDescent="0.2">
      <c r="AD9245" s="63">
        <v>36676</v>
      </c>
      <c r="AE9245" s="64">
        <v>37500</v>
      </c>
      <c r="AF9245" s="68" t="s">
        <v>1342</v>
      </c>
      <c r="AG9245" s="66" t="s">
        <v>1343</v>
      </c>
      <c r="AH9245" s="67">
        <v>3.35</v>
      </c>
      <c r="AI9245" s="68" t="s">
        <v>2254</v>
      </c>
      <c r="AJ9245" s="67">
        <v>0</v>
      </c>
      <c r="AK9245" s="69">
        <v>18640</v>
      </c>
    </row>
    <row r="9246" spans="30:37" ht="11.25" x14ac:dyDescent="0.2">
      <c r="AD9246" s="63">
        <v>36704</v>
      </c>
      <c r="AE9246" s="64">
        <v>37500</v>
      </c>
      <c r="AF9246" s="68" t="s">
        <v>1887</v>
      </c>
      <c r="AG9246" s="66" t="s">
        <v>1888</v>
      </c>
      <c r="AH9246" s="74">
        <v>3.0019999999999998</v>
      </c>
      <c r="AI9246" s="68" t="s">
        <v>2254</v>
      </c>
      <c r="AJ9246" s="67">
        <v>0</v>
      </c>
      <c r="AK9246" s="69">
        <v>9283</v>
      </c>
    </row>
    <row r="9247" spans="30:37" ht="11.25" x14ac:dyDescent="0.2">
      <c r="AK9247" s="69">
        <f>SUM(AK9239:AK9246)</f>
        <v>3496707</v>
      </c>
    </row>
    <row r="9249" spans="30:37" ht="11.25" x14ac:dyDescent="0.2">
      <c r="AD9249" s="63">
        <v>36298</v>
      </c>
      <c r="AE9249" s="64">
        <v>37530</v>
      </c>
      <c r="AF9249" s="68" t="s">
        <v>5556</v>
      </c>
      <c r="AG9249" s="66" t="s">
        <v>5557</v>
      </c>
      <c r="AH9249" s="67">
        <v>2.4390000000000001</v>
      </c>
      <c r="AI9249" s="68" t="s">
        <v>2254</v>
      </c>
      <c r="AJ9249" s="67">
        <v>0</v>
      </c>
      <c r="AK9249" s="69">
        <v>310000</v>
      </c>
    </row>
    <row r="9250" spans="30:37" ht="11.25" x14ac:dyDescent="0.2">
      <c r="AD9250" s="63">
        <v>36431</v>
      </c>
      <c r="AE9250" s="64">
        <v>37530</v>
      </c>
      <c r="AF9250" s="68" t="s">
        <v>158</v>
      </c>
      <c r="AG9250" s="66" t="s">
        <v>159</v>
      </c>
      <c r="AH9250" s="67">
        <v>2.5649999999999999</v>
      </c>
      <c r="AI9250" s="68" t="s">
        <v>2254</v>
      </c>
      <c r="AJ9250" s="67">
        <v>0</v>
      </c>
      <c r="AK9250" s="69">
        <v>620000</v>
      </c>
    </row>
    <row r="9251" spans="30:37" ht="11.25" x14ac:dyDescent="0.2">
      <c r="AD9251" s="63">
        <v>36452</v>
      </c>
      <c r="AE9251" s="64">
        <v>37530</v>
      </c>
      <c r="AF9251" s="68" t="s">
        <v>326</v>
      </c>
      <c r="AG9251" s="66" t="s">
        <v>327</v>
      </c>
      <c r="AH9251" s="67">
        <v>2.5474999999999999</v>
      </c>
      <c r="AI9251" s="68" t="s">
        <v>2254</v>
      </c>
      <c r="AJ9251" s="67">
        <v>0</v>
      </c>
      <c r="AK9251" s="69">
        <v>310000</v>
      </c>
    </row>
    <row r="9252" spans="30:37" ht="11.25" x14ac:dyDescent="0.2">
      <c r="AD9252" s="63">
        <v>36453</v>
      </c>
      <c r="AE9252" s="64">
        <v>37530</v>
      </c>
      <c r="AF9252" s="68" t="s">
        <v>329</v>
      </c>
      <c r="AG9252" s="66" t="s">
        <v>330</v>
      </c>
      <c r="AH9252" s="67">
        <v>2.54</v>
      </c>
      <c r="AI9252" s="68" t="s">
        <v>2254</v>
      </c>
      <c r="AJ9252" s="67">
        <v>0</v>
      </c>
      <c r="AK9252" s="69">
        <v>310000</v>
      </c>
    </row>
    <row r="9253" spans="30:37" ht="11.25" x14ac:dyDescent="0.2">
      <c r="AD9253" s="63">
        <v>36501</v>
      </c>
      <c r="AE9253" s="64">
        <v>37530</v>
      </c>
      <c r="AF9253" s="68" t="s">
        <v>408</v>
      </c>
      <c r="AG9253" s="66"/>
      <c r="AH9253" s="67">
        <v>2.4580000000000002</v>
      </c>
      <c r="AI9253" s="68" t="s">
        <v>2254</v>
      </c>
      <c r="AJ9253" s="67">
        <v>0</v>
      </c>
      <c r="AK9253" s="69">
        <v>8000</v>
      </c>
    </row>
    <row r="9254" spans="30:37" ht="11.25" x14ac:dyDescent="0.2">
      <c r="AD9254" s="63">
        <v>36574</v>
      </c>
      <c r="AE9254" s="64">
        <v>37530</v>
      </c>
      <c r="AF9254" s="68" t="s">
        <v>556</v>
      </c>
      <c r="AG9254" s="66"/>
      <c r="AH9254" s="67">
        <v>2.589</v>
      </c>
      <c r="AI9254" s="68" t="s">
        <v>2254</v>
      </c>
      <c r="AJ9254" s="67">
        <v>0</v>
      </c>
      <c r="AK9254" s="69">
        <v>2026144</v>
      </c>
    </row>
    <row r="9255" spans="30:37" ht="11.25" x14ac:dyDescent="0.2">
      <c r="AD9255" s="63">
        <v>36676</v>
      </c>
      <c r="AE9255" s="64">
        <v>37530</v>
      </c>
      <c r="AF9255" s="68" t="s">
        <v>1342</v>
      </c>
      <c r="AG9255" s="66" t="s">
        <v>1343</v>
      </c>
      <c r="AH9255" s="67">
        <v>3.3679999999999999</v>
      </c>
      <c r="AI9255" s="68" t="s">
        <v>2254</v>
      </c>
      <c r="AJ9255" s="67">
        <v>0</v>
      </c>
      <c r="AK9255" s="69">
        <v>19070</v>
      </c>
    </row>
    <row r="9256" spans="30:37" ht="11.25" x14ac:dyDescent="0.2">
      <c r="AD9256" s="63">
        <v>36704</v>
      </c>
      <c r="AE9256" s="64">
        <v>37530</v>
      </c>
      <c r="AF9256" s="68" t="s">
        <v>1887</v>
      </c>
      <c r="AG9256" s="66" t="s">
        <v>1888</v>
      </c>
      <c r="AH9256" s="74">
        <v>3.0190000000000001</v>
      </c>
      <c r="AI9256" s="68" t="s">
        <v>2254</v>
      </c>
      <c r="AJ9256" s="67">
        <v>0</v>
      </c>
      <c r="AK9256" s="69">
        <v>8310</v>
      </c>
    </row>
    <row r="9257" spans="30:37" ht="11.25" x14ac:dyDescent="0.2">
      <c r="AK9257" s="69">
        <f>SUM(AK9249:AK9256)</f>
        <v>3611524</v>
      </c>
    </row>
    <row r="9259" spans="30:37" ht="11.25" x14ac:dyDescent="0.2">
      <c r="AD9259" s="63">
        <v>36269</v>
      </c>
      <c r="AE9259" s="64">
        <v>37561</v>
      </c>
      <c r="AF9259" s="68" t="s">
        <v>5482</v>
      </c>
      <c r="AG9259" s="66" t="s">
        <v>5483</v>
      </c>
      <c r="AH9259" s="67">
        <v>2.4860000000000002</v>
      </c>
      <c r="AI9259" s="68" t="s">
        <v>2280</v>
      </c>
      <c r="AJ9259" s="67">
        <v>0</v>
      </c>
      <c r="AK9259" s="69">
        <v>-1850000</v>
      </c>
    </row>
    <row r="9260" spans="30:37" ht="11.25" x14ac:dyDescent="0.2">
      <c r="AD9260" s="63">
        <v>36501</v>
      </c>
      <c r="AE9260" s="64">
        <v>37561</v>
      </c>
      <c r="AF9260" s="68" t="s">
        <v>408</v>
      </c>
      <c r="AG9260" s="66"/>
      <c r="AH9260" s="67">
        <v>2.5939999999999999</v>
      </c>
      <c r="AI9260" s="68" t="s">
        <v>2254</v>
      </c>
      <c r="AJ9260" s="67">
        <v>0</v>
      </c>
      <c r="AK9260" s="69">
        <v>7000</v>
      </c>
    </row>
    <row r="9261" spans="30:37" ht="11.25" x14ac:dyDescent="0.2">
      <c r="AD9261" s="63">
        <v>36574</v>
      </c>
      <c r="AE9261" s="64">
        <v>37561</v>
      </c>
      <c r="AF9261" s="68" t="s">
        <v>556</v>
      </c>
      <c r="AG9261" s="66"/>
      <c r="AH9261" s="67">
        <v>2.7240000000000002</v>
      </c>
      <c r="AI9261" s="68" t="s">
        <v>2254</v>
      </c>
      <c r="AJ9261" s="67">
        <v>0</v>
      </c>
      <c r="AK9261" s="69">
        <v>-2500000</v>
      </c>
    </row>
    <row r="9262" spans="30:37" ht="11.25" x14ac:dyDescent="0.2">
      <c r="AD9262" s="63">
        <v>36676</v>
      </c>
      <c r="AE9262" s="64">
        <v>37561</v>
      </c>
      <c r="AF9262" s="68" t="s">
        <v>1342</v>
      </c>
      <c r="AG9262" s="66" t="s">
        <v>1343</v>
      </c>
      <c r="AH9262" s="67">
        <v>3.48</v>
      </c>
      <c r="AI9262" s="68" t="s">
        <v>2254</v>
      </c>
      <c r="AJ9262" s="67">
        <v>0</v>
      </c>
      <c r="AK9262" s="69">
        <v>18820</v>
      </c>
    </row>
    <row r="9263" spans="30:37" ht="11.25" x14ac:dyDescent="0.2">
      <c r="AD9263" s="63">
        <v>36704</v>
      </c>
      <c r="AE9263" s="64">
        <v>37561</v>
      </c>
      <c r="AF9263" s="68" t="s">
        <v>1887</v>
      </c>
      <c r="AG9263" s="66" t="s">
        <v>1888</v>
      </c>
      <c r="AH9263" s="74">
        <v>3.1179999999999999</v>
      </c>
      <c r="AI9263" s="68" t="s">
        <v>2254</v>
      </c>
      <c r="AJ9263" s="67">
        <v>0</v>
      </c>
      <c r="AK9263" s="69">
        <v>8994</v>
      </c>
    </row>
    <row r="9264" spans="30:37" ht="11.25" x14ac:dyDescent="0.2">
      <c r="AK9264" s="69">
        <f>SUM(AK9259:AK9263)</f>
        <v>-4315186</v>
      </c>
    </row>
    <row r="9266" spans="30:37" ht="11.25" x14ac:dyDescent="0.2">
      <c r="AD9266" s="63">
        <v>36188</v>
      </c>
      <c r="AE9266" s="64">
        <v>37591</v>
      </c>
      <c r="AF9266" s="68" t="s">
        <v>5382</v>
      </c>
      <c r="AG9266" s="66" t="s">
        <v>5383</v>
      </c>
      <c r="AH9266" s="67">
        <v>2.6</v>
      </c>
      <c r="AI9266" s="68" t="s">
        <v>2280</v>
      </c>
      <c r="AJ9266" s="67">
        <v>0</v>
      </c>
      <c r="AK9266" s="69">
        <v>-7500000</v>
      </c>
    </row>
    <row r="9267" spans="30:37" ht="11.25" x14ac:dyDescent="0.2">
      <c r="AD9267" s="63">
        <v>36192</v>
      </c>
      <c r="AE9267" s="64">
        <v>37591</v>
      </c>
      <c r="AF9267" s="68" t="s">
        <v>5385</v>
      </c>
      <c r="AG9267" s="66" t="s">
        <v>5386</v>
      </c>
      <c r="AH9267" s="67">
        <v>2.597</v>
      </c>
      <c r="AI9267" s="68" t="s">
        <v>2280</v>
      </c>
      <c r="AJ9267" s="67">
        <v>0</v>
      </c>
      <c r="AK9267" s="69">
        <v>-2500000</v>
      </c>
    </row>
    <row r="9268" spans="30:37" ht="11.25" x14ac:dyDescent="0.2">
      <c r="AD9268" s="63">
        <v>36294</v>
      </c>
      <c r="AE9268" s="64">
        <v>37591</v>
      </c>
      <c r="AF9268" s="68" t="s">
        <v>5552</v>
      </c>
      <c r="AG9268" s="66" t="s">
        <v>5553</v>
      </c>
      <c r="AH9268" s="67">
        <v>2.7210000000000001</v>
      </c>
      <c r="AI9268" s="68" t="s">
        <v>2254</v>
      </c>
      <c r="AJ9268" s="67">
        <v>0</v>
      </c>
      <c r="AK9268" s="69">
        <v>-4790000</v>
      </c>
    </row>
    <row r="9269" spans="30:37" ht="11.25" x14ac:dyDescent="0.2">
      <c r="AD9269" s="63">
        <v>36501</v>
      </c>
      <c r="AE9269" s="64">
        <v>37591</v>
      </c>
      <c r="AF9269" s="68" t="s">
        <v>408</v>
      </c>
      <c r="AG9269" s="66"/>
      <c r="AH9269" s="67">
        <v>2.7160000000000002</v>
      </c>
      <c r="AI9269" s="68" t="s">
        <v>2254</v>
      </c>
      <c r="AJ9269" s="67">
        <v>0</v>
      </c>
      <c r="AK9269" s="69">
        <v>8000</v>
      </c>
    </row>
    <row r="9270" spans="30:37" ht="11.25" x14ac:dyDescent="0.2">
      <c r="AD9270" s="63">
        <v>36574</v>
      </c>
      <c r="AE9270" s="64">
        <v>37591</v>
      </c>
      <c r="AF9270" s="68" t="s">
        <v>556</v>
      </c>
      <c r="AG9270" s="66"/>
      <c r="AH9270" s="67">
        <v>2.8479999999999999</v>
      </c>
      <c r="AI9270" s="68" t="s">
        <v>2254</v>
      </c>
      <c r="AJ9270" s="67">
        <v>0</v>
      </c>
      <c r="AK9270" s="69">
        <v>-2583333</v>
      </c>
    </row>
    <row r="9271" spans="30:37" ht="11.25" x14ac:dyDescent="0.2">
      <c r="AD9271" s="63">
        <v>36676</v>
      </c>
      <c r="AE9271" s="64">
        <v>37591</v>
      </c>
      <c r="AF9271" s="68" t="s">
        <v>1342</v>
      </c>
      <c r="AG9271" s="66" t="s">
        <v>1343</v>
      </c>
      <c r="AH9271" s="67">
        <v>3.589</v>
      </c>
      <c r="AI9271" s="68" t="s">
        <v>2254</v>
      </c>
      <c r="AJ9271" s="67">
        <v>0</v>
      </c>
      <c r="AK9271" s="69">
        <v>18350</v>
      </c>
    </row>
    <row r="9272" spans="30:37" ht="11.25" x14ac:dyDescent="0.2">
      <c r="AD9272" s="63">
        <v>36704</v>
      </c>
      <c r="AE9272" s="64">
        <v>37591</v>
      </c>
      <c r="AF9272" s="68" t="s">
        <v>1887</v>
      </c>
      <c r="AG9272" s="66" t="s">
        <v>1888</v>
      </c>
      <c r="AH9272" s="74">
        <v>3.2189999999999999</v>
      </c>
      <c r="AI9272" s="68" t="s">
        <v>2254</v>
      </c>
      <c r="AJ9272" s="67">
        <v>0</v>
      </c>
      <c r="AK9272" s="69">
        <v>7982</v>
      </c>
    </row>
    <row r="9273" spans="30:37" ht="11.25" x14ac:dyDescent="0.2">
      <c r="AK9273" s="69">
        <f>SUM(AK9266:AK9272)</f>
        <v>-17339001</v>
      </c>
    </row>
    <row r="9275" spans="30:37" ht="11.25" x14ac:dyDescent="0.2">
      <c r="AD9275" s="63">
        <v>36431</v>
      </c>
      <c r="AE9275" s="64">
        <v>37622</v>
      </c>
      <c r="AF9275" s="68" t="s">
        <v>158</v>
      </c>
      <c r="AG9275" s="66" t="s">
        <v>159</v>
      </c>
      <c r="AH9275" s="67">
        <v>2.915</v>
      </c>
      <c r="AI9275" s="68" t="s">
        <v>2254</v>
      </c>
      <c r="AJ9275" s="67">
        <v>0</v>
      </c>
      <c r="AK9275" s="69">
        <v>-10000000</v>
      </c>
    </row>
    <row r="9276" spans="30:37" ht="11.25" x14ac:dyDescent="0.2">
      <c r="AD9276" s="63">
        <v>36501</v>
      </c>
      <c r="AE9276" s="64">
        <v>37622</v>
      </c>
      <c r="AF9276" s="68" t="s">
        <v>408</v>
      </c>
      <c r="AG9276" s="66"/>
      <c r="AH9276" s="67">
        <v>2.7650000000000001</v>
      </c>
      <c r="AI9276" s="68" t="s">
        <v>2254</v>
      </c>
      <c r="AJ9276" s="67">
        <v>0</v>
      </c>
      <c r="AK9276" s="69">
        <v>8000</v>
      </c>
    </row>
    <row r="9277" spans="30:37" ht="11.25" x14ac:dyDescent="0.2">
      <c r="AD9277" s="63">
        <v>36574</v>
      </c>
      <c r="AE9277" s="64">
        <v>37622</v>
      </c>
      <c r="AF9277" s="68" t="s">
        <v>556</v>
      </c>
      <c r="AG9277" s="66"/>
      <c r="AH9277" s="67">
        <v>2.879</v>
      </c>
      <c r="AI9277" s="68" t="s">
        <v>2254</v>
      </c>
      <c r="AJ9277" s="67">
        <v>0</v>
      </c>
      <c r="AK9277" s="69">
        <v>-2583334</v>
      </c>
    </row>
    <row r="9278" spans="30:37" ht="11.25" x14ac:dyDescent="0.2">
      <c r="AD9278" s="63">
        <v>36676</v>
      </c>
      <c r="AE9278" s="64">
        <v>37622</v>
      </c>
      <c r="AF9278" s="68" t="s">
        <v>1342</v>
      </c>
      <c r="AG9278" s="66" t="s">
        <v>1343</v>
      </c>
      <c r="AH9278" s="67">
        <v>3.6080000000000001</v>
      </c>
      <c r="AI9278" s="68" t="s">
        <v>2254</v>
      </c>
      <c r="AJ9278" s="67">
        <v>0</v>
      </c>
      <c r="AK9278" s="69">
        <v>18660</v>
      </c>
    </row>
    <row r="9279" spans="30:37" ht="11.25" x14ac:dyDescent="0.2">
      <c r="AD9279" s="63">
        <v>36704</v>
      </c>
      <c r="AE9279" s="64">
        <v>37622</v>
      </c>
      <c r="AF9279" s="68" t="s">
        <v>1887</v>
      </c>
      <c r="AG9279" s="66" t="s">
        <v>1888</v>
      </c>
      <c r="AH9279" s="74">
        <v>3.2349999999999999</v>
      </c>
      <c r="AI9279" s="68" t="s">
        <v>2254</v>
      </c>
      <c r="AJ9279" s="67">
        <v>0</v>
      </c>
      <c r="AK9279" s="69">
        <v>9608</v>
      </c>
    </row>
    <row r="9280" spans="30:37" ht="11.25" x14ac:dyDescent="0.2">
      <c r="AK9280" s="69">
        <f>SUM(AK9275:AK9279)</f>
        <v>-12547066</v>
      </c>
    </row>
    <row r="9282" spans="30:37" ht="11.25" x14ac:dyDescent="0.2">
      <c r="AD9282" s="63">
        <v>36501</v>
      </c>
      <c r="AE9282" s="64">
        <v>37653</v>
      </c>
      <c r="AF9282" s="68" t="s">
        <v>408</v>
      </c>
      <c r="AG9282" s="66"/>
      <c r="AH9282" s="67">
        <v>2.661</v>
      </c>
      <c r="AI9282" s="68" t="s">
        <v>2254</v>
      </c>
      <c r="AJ9282" s="67">
        <v>0</v>
      </c>
      <c r="AK9282" s="69">
        <v>7000</v>
      </c>
    </row>
    <row r="9283" spans="30:37" ht="11.25" x14ac:dyDescent="0.2">
      <c r="AD9283" s="63">
        <v>36574</v>
      </c>
      <c r="AE9283" s="64">
        <v>37653</v>
      </c>
      <c r="AF9283" s="68" t="s">
        <v>556</v>
      </c>
      <c r="AG9283" s="66"/>
      <c r="AH9283" s="67">
        <v>2.7610000000000001</v>
      </c>
      <c r="AI9283" s="68" t="s">
        <v>2254</v>
      </c>
      <c r="AJ9283" s="67">
        <v>0</v>
      </c>
      <c r="AK9283" s="69">
        <v>-2333333</v>
      </c>
    </row>
    <row r="9284" spans="30:37" ht="11.25" x14ac:dyDescent="0.2">
      <c r="AD9284" s="63">
        <v>36676</v>
      </c>
      <c r="AE9284" s="64">
        <v>37653</v>
      </c>
      <c r="AF9284" s="68" t="s">
        <v>1342</v>
      </c>
      <c r="AG9284" s="66" t="s">
        <v>1343</v>
      </c>
      <c r="AH9284" s="67">
        <v>3.4780000000000002</v>
      </c>
      <c r="AI9284" s="68" t="s">
        <v>2254</v>
      </c>
      <c r="AJ9284" s="67">
        <v>0</v>
      </c>
      <c r="AK9284" s="69">
        <v>16770</v>
      </c>
    </row>
    <row r="9285" spans="30:37" ht="11.25" x14ac:dyDescent="0.2">
      <c r="AD9285" s="63">
        <v>36704</v>
      </c>
      <c r="AE9285" s="64">
        <v>37653</v>
      </c>
      <c r="AF9285" s="68" t="s">
        <v>1887</v>
      </c>
      <c r="AG9285" s="66" t="s">
        <v>1888</v>
      </c>
      <c r="AH9285" s="74">
        <v>3.1</v>
      </c>
      <c r="AI9285" s="68" t="s">
        <v>2254</v>
      </c>
      <c r="AJ9285" s="67">
        <v>0</v>
      </c>
      <c r="AK9285" s="69">
        <v>8623</v>
      </c>
    </row>
    <row r="9286" spans="30:37" ht="11.25" x14ac:dyDescent="0.2">
      <c r="AK9286" s="69">
        <f>SUM(AK9282:AK9285)</f>
        <v>-2300940</v>
      </c>
    </row>
    <row r="9288" spans="30:37" ht="11.25" x14ac:dyDescent="0.2">
      <c r="AD9288" s="63">
        <v>36269</v>
      </c>
      <c r="AE9288" s="64">
        <v>37681</v>
      </c>
      <c r="AF9288" s="68" t="s">
        <v>5482</v>
      </c>
      <c r="AG9288" s="66" t="s">
        <v>5483</v>
      </c>
      <c r="AH9288" s="67">
        <v>2.488</v>
      </c>
      <c r="AI9288" s="68" t="s">
        <v>2254</v>
      </c>
      <c r="AJ9288" s="67">
        <v>0</v>
      </c>
      <c r="AK9288" s="69">
        <v>-4500000</v>
      </c>
    </row>
    <row r="9289" spans="30:37" ht="11.25" x14ac:dyDescent="0.2">
      <c r="AD9289" s="63">
        <v>36501</v>
      </c>
      <c r="AE9289" s="64">
        <v>37681</v>
      </c>
      <c r="AF9289" s="68" t="s">
        <v>408</v>
      </c>
      <c r="AG9289" s="66"/>
      <c r="AH9289" s="67">
        <v>2.556</v>
      </c>
      <c r="AI9289" s="68" t="s">
        <v>2254</v>
      </c>
      <c r="AJ9289" s="67">
        <v>0</v>
      </c>
      <c r="AK9289" s="69">
        <v>7000</v>
      </c>
    </row>
    <row r="9290" spans="30:37" ht="11.25" x14ac:dyDescent="0.2">
      <c r="AD9290" s="63">
        <v>36676</v>
      </c>
      <c r="AE9290" s="64">
        <v>37681</v>
      </c>
      <c r="AF9290" s="68" t="s">
        <v>1342</v>
      </c>
      <c r="AG9290" s="66" t="s">
        <v>1343</v>
      </c>
      <c r="AH9290" s="67">
        <v>3.323</v>
      </c>
      <c r="AI9290" s="68" t="s">
        <v>2254</v>
      </c>
      <c r="AJ9290" s="67">
        <v>0</v>
      </c>
      <c r="AK9290" s="69">
        <v>18730</v>
      </c>
    </row>
    <row r="9291" spans="30:37" ht="11.25" x14ac:dyDescent="0.2">
      <c r="AD9291" s="63">
        <v>36704</v>
      </c>
      <c r="AE9291" s="64">
        <v>37681</v>
      </c>
      <c r="AF9291" s="68" t="s">
        <v>1887</v>
      </c>
      <c r="AG9291" s="66" t="s">
        <v>1888</v>
      </c>
      <c r="AH9291" s="74">
        <v>2.96</v>
      </c>
      <c r="AI9291" s="68" t="s">
        <v>2254</v>
      </c>
      <c r="AJ9291" s="67">
        <v>0</v>
      </c>
      <c r="AK9291" s="69">
        <v>8148</v>
      </c>
    </row>
    <row r="9292" spans="30:37" ht="11.25" x14ac:dyDescent="0.2">
      <c r="AK9292" s="69">
        <f>SUM(AK9288:AK9291)</f>
        <v>-4466122</v>
      </c>
    </row>
    <row r="9294" spans="30:37" ht="11.25" x14ac:dyDescent="0.2">
      <c r="AD9294" s="63">
        <v>36269</v>
      </c>
      <c r="AE9294" s="64">
        <v>37712</v>
      </c>
      <c r="AF9294" s="68" t="s">
        <v>5482</v>
      </c>
      <c r="AG9294" s="66" t="s">
        <v>5483</v>
      </c>
      <c r="AH9294" s="67">
        <v>2.3929999999999998</v>
      </c>
      <c r="AI9294" s="68" t="s">
        <v>2254</v>
      </c>
      <c r="AJ9294" s="67">
        <v>0</v>
      </c>
      <c r="AK9294" s="69">
        <v>4500000</v>
      </c>
    </row>
    <row r="9295" spans="30:37" ht="11.25" x14ac:dyDescent="0.2">
      <c r="AD9295" s="63">
        <v>36501</v>
      </c>
      <c r="AE9295" s="64">
        <v>37712</v>
      </c>
      <c r="AF9295" s="68" t="s">
        <v>408</v>
      </c>
      <c r="AG9295" s="66"/>
      <c r="AH9295" s="67">
        <v>2.46</v>
      </c>
      <c r="AI9295" s="68" t="s">
        <v>2254</v>
      </c>
      <c r="AJ9295" s="67">
        <v>0</v>
      </c>
      <c r="AK9295" s="69">
        <v>7000</v>
      </c>
    </row>
    <row r="9296" spans="30:37" ht="11.25" x14ac:dyDescent="0.2">
      <c r="AD9296" s="63">
        <v>36676</v>
      </c>
      <c r="AE9296" s="64">
        <v>37712</v>
      </c>
      <c r="AF9296" s="68" t="s">
        <v>1342</v>
      </c>
      <c r="AG9296" s="66" t="s">
        <v>1343</v>
      </c>
      <c r="AH9296" s="67">
        <v>3.1680000000000001</v>
      </c>
      <c r="AI9296" s="68" t="s">
        <v>2254</v>
      </c>
      <c r="AJ9296" s="67">
        <v>0</v>
      </c>
      <c r="AK9296" s="69">
        <v>17500</v>
      </c>
    </row>
    <row r="9297" spans="30:37" ht="11.25" x14ac:dyDescent="0.2">
      <c r="AD9297" s="63">
        <v>36704</v>
      </c>
      <c r="AE9297" s="64">
        <v>37712</v>
      </c>
      <c r="AF9297" s="68" t="s">
        <v>1887</v>
      </c>
      <c r="AG9297" s="66" t="s">
        <v>1888</v>
      </c>
      <c r="AH9297" s="74">
        <v>2.8140000000000001</v>
      </c>
      <c r="AI9297" s="68" t="s">
        <v>2254</v>
      </c>
      <c r="AJ9297" s="67">
        <v>0</v>
      </c>
      <c r="AK9297" s="69">
        <v>8885</v>
      </c>
    </row>
    <row r="9298" spans="30:37" ht="11.25" x14ac:dyDescent="0.2">
      <c r="AK9298" s="69">
        <f>SUM(AK9294:AK9297)</f>
        <v>4533385</v>
      </c>
    </row>
    <row r="9300" spans="30:37" ht="11.25" x14ac:dyDescent="0.2">
      <c r="AD9300" s="63">
        <v>36294</v>
      </c>
      <c r="AE9300" s="64">
        <v>37742</v>
      </c>
      <c r="AF9300" s="68" t="s">
        <v>5552</v>
      </c>
      <c r="AG9300" s="66" t="s">
        <v>5553</v>
      </c>
      <c r="AH9300" s="67">
        <v>2.4700000000000002</v>
      </c>
      <c r="AI9300" s="68" t="s">
        <v>2254</v>
      </c>
      <c r="AJ9300" s="67">
        <v>0</v>
      </c>
      <c r="AK9300" s="69">
        <v>960000</v>
      </c>
    </row>
    <row r="9301" spans="30:37" ht="11.25" x14ac:dyDescent="0.2">
      <c r="AD9301" s="63">
        <v>36501</v>
      </c>
      <c r="AE9301" s="64">
        <v>37742</v>
      </c>
      <c r="AF9301" s="68" t="s">
        <v>408</v>
      </c>
      <c r="AG9301" s="66"/>
      <c r="AH9301" s="67">
        <v>2.4390000000000001</v>
      </c>
      <c r="AI9301" s="68" t="s">
        <v>2254</v>
      </c>
      <c r="AJ9301" s="67">
        <v>0</v>
      </c>
      <c r="AK9301" s="69">
        <v>7000</v>
      </c>
    </row>
    <row r="9302" spans="30:37" ht="11.25" x14ac:dyDescent="0.2">
      <c r="AD9302" s="63">
        <v>36676</v>
      </c>
      <c r="AE9302" s="64">
        <v>37742</v>
      </c>
      <c r="AF9302" s="68" t="s">
        <v>1342</v>
      </c>
      <c r="AG9302" s="66" t="s">
        <v>1343</v>
      </c>
      <c r="AH9302" s="67">
        <v>3.14</v>
      </c>
      <c r="AI9302" s="68" t="s">
        <v>2254</v>
      </c>
      <c r="AJ9302" s="67">
        <v>0</v>
      </c>
      <c r="AK9302" s="69">
        <v>17920</v>
      </c>
    </row>
    <row r="9303" spans="30:37" ht="11.25" x14ac:dyDescent="0.2">
      <c r="AD9303" s="63">
        <v>36704</v>
      </c>
      <c r="AE9303" s="64">
        <v>37742</v>
      </c>
      <c r="AF9303" s="68" t="s">
        <v>1887</v>
      </c>
      <c r="AG9303" s="66" t="s">
        <v>1888</v>
      </c>
      <c r="AH9303" s="74">
        <v>2.786</v>
      </c>
      <c r="AI9303" s="68" t="s">
        <v>2254</v>
      </c>
      <c r="AJ9303" s="67">
        <v>0</v>
      </c>
      <c r="AK9303" s="69">
        <v>9014</v>
      </c>
    </row>
    <row r="9304" spans="30:37" ht="11.25" x14ac:dyDescent="0.2">
      <c r="AK9304" s="69">
        <f>SUM(AK9300:AK9303)</f>
        <v>993934</v>
      </c>
    </row>
    <row r="9306" spans="30:37" ht="11.25" x14ac:dyDescent="0.2">
      <c r="AD9306" s="63">
        <v>36294</v>
      </c>
      <c r="AE9306" s="64">
        <v>37773</v>
      </c>
      <c r="AF9306" s="68" t="s">
        <v>5552</v>
      </c>
      <c r="AG9306" s="66" t="s">
        <v>5553</v>
      </c>
      <c r="AH9306" s="67">
        <v>2.4700000000000002</v>
      </c>
      <c r="AI9306" s="68" t="s">
        <v>2254</v>
      </c>
      <c r="AJ9306" s="67">
        <v>0</v>
      </c>
      <c r="AK9306" s="69">
        <v>960000</v>
      </c>
    </row>
    <row r="9307" spans="30:37" ht="11.25" x14ac:dyDescent="0.2">
      <c r="AD9307" s="63">
        <v>36501</v>
      </c>
      <c r="AE9307" s="64">
        <v>37773</v>
      </c>
      <c r="AF9307" s="68" t="s">
        <v>408</v>
      </c>
      <c r="AG9307" s="66"/>
      <c r="AH9307" s="67">
        <v>2.4460000000000002</v>
      </c>
      <c r="AI9307" s="68" t="s">
        <v>2254</v>
      </c>
      <c r="AJ9307" s="67">
        <v>0</v>
      </c>
      <c r="AK9307" s="69">
        <v>7000</v>
      </c>
    </row>
    <row r="9308" spans="30:37" ht="11.25" x14ac:dyDescent="0.2">
      <c r="AD9308" s="63">
        <v>36676</v>
      </c>
      <c r="AE9308" s="64">
        <v>37773</v>
      </c>
      <c r="AF9308" s="68" t="s">
        <v>1342</v>
      </c>
      <c r="AG9308" s="66" t="s">
        <v>1343</v>
      </c>
      <c r="AH9308" s="67">
        <v>3.12</v>
      </c>
      <c r="AI9308" s="68" t="s">
        <v>2254</v>
      </c>
      <c r="AJ9308" s="67">
        <v>0</v>
      </c>
      <c r="AK9308" s="69">
        <v>16820</v>
      </c>
    </row>
    <row r="9309" spans="30:37" ht="11.25" x14ac:dyDescent="0.2">
      <c r="AD9309" s="63">
        <v>36704</v>
      </c>
      <c r="AE9309" s="64">
        <v>37773</v>
      </c>
      <c r="AF9309" s="68" t="s">
        <v>1887</v>
      </c>
      <c r="AG9309" s="66" t="s">
        <v>1888</v>
      </c>
      <c r="AH9309" s="74">
        <v>2.7890000000000001</v>
      </c>
      <c r="AI9309" s="68" t="s">
        <v>2254</v>
      </c>
      <c r="AJ9309" s="67">
        <v>0</v>
      </c>
      <c r="AK9309" s="69">
        <v>7533</v>
      </c>
    </row>
    <row r="9310" spans="30:37" ht="11.25" x14ac:dyDescent="0.2">
      <c r="AD9310" s="63">
        <v>36746</v>
      </c>
      <c r="AE9310" s="64">
        <v>37773</v>
      </c>
      <c r="AF9310" s="68" t="s">
        <v>3099</v>
      </c>
      <c r="AG9310" s="66" t="s">
        <v>3100</v>
      </c>
      <c r="AH9310" s="74">
        <v>3.0049999999999999</v>
      </c>
      <c r="AI9310" s="68" t="s">
        <v>2254</v>
      </c>
      <c r="AJ9310" s="67">
        <v>0</v>
      </c>
      <c r="AK9310" s="69">
        <v>1960784</v>
      </c>
    </row>
    <row r="9311" spans="30:37" ht="11.25" x14ac:dyDescent="0.2">
      <c r="AK9311" s="69">
        <f>SUM(AK9306:AK9310)</f>
        <v>2952137</v>
      </c>
    </row>
    <row r="9313" spans="30:37" ht="11.25" x14ac:dyDescent="0.2">
      <c r="AD9313" s="63">
        <v>36294</v>
      </c>
      <c r="AE9313" s="64">
        <v>37803</v>
      </c>
      <c r="AF9313" s="68" t="s">
        <v>5552</v>
      </c>
      <c r="AG9313" s="66" t="s">
        <v>5553</v>
      </c>
      <c r="AH9313" s="67">
        <v>2.4700000000000002</v>
      </c>
      <c r="AI9313" s="68" t="s">
        <v>2254</v>
      </c>
      <c r="AJ9313" s="67">
        <v>0</v>
      </c>
      <c r="AK9313" s="69">
        <v>960000</v>
      </c>
    </row>
    <row r="9314" spans="30:37" ht="11.25" x14ac:dyDescent="0.2">
      <c r="AD9314" s="63">
        <v>36501</v>
      </c>
      <c r="AE9314" s="64">
        <v>37803</v>
      </c>
      <c r="AF9314" s="68" t="s">
        <v>408</v>
      </c>
      <c r="AG9314" s="66"/>
      <c r="AH9314" s="67">
        <v>2.452</v>
      </c>
      <c r="AI9314" s="68" t="s">
        <v>2254</v>
      </c>
      <c r="AJ9314" s="67">
        <v>0</v>
      </c>
      <c r="AK9314" s="69">
        <v>7000</v>
      </c>
    </row>
    <row r="9315" spans="30:37" ht="11.25" x14ac:dyDescent="0.2">
      <c r="AD9315" s="63">
        <v>36676</v>
      </c>
      <c r="AE9315" s="64">
        <v>37803</v>
      </c>
      <c r="AF9315" s="68" t="s">
        <v>1342</v>
      </c>
      <c r="AG9315" s="66" t="s">
        <v>1343</v>
      </c>
      <c r="AH9315" s="67">
        <v>3.1850000000000001</v>
      </c>
      <c r="AI9315" s="68" t="s">
        <v>2254</v>
      </c>
      <c r="AJ9315" s="67">
        <v>0</v>
      </c>
      <c r="AK9315" s="69">
        <v>17220</v>
      </c>
    </row>
    <row r="9316" spans="30:37" ht="11.25" x14ac:dyDescent="0.2">
      <c r="AD9316" s="63">
        <v>36704</v>
      </c>
      <c r="AE9316" s="64">
        <v>37803</v>
      </c>
      <c r="AF9316" s="68" t="s">
        <v>1887</v>
      </c>
      <c r="AG9316" s="66" t="s">
        <v>1888</v>
      </c>
      <c r="AH9316" s="74">
        <v>2.84</v>
      </c>
      <c r="AI9316" s="68" t="s">
        <v>2254</v>
      </c>
      <c r="AJ9316" s="67">
        <v>0</v>
      </c>
      <c r="AK9316" s="69">
        <v>7704</v>
      </c>
    </row>
    <row r="9317" spans="30:37" ht="11.25" x14ac:dyDescent="0.2">
      <c r="AD9317" s="63">
        <v>36746</v>
      </c>
      <c r="AE9317" s="64">
        <v>37803</v>
      </c>
      <c r="AF9317" s="68" t="s">
        <v>3099</v>
      </c>
      <c r="AG9317" s="66" t="s">
        <v>3100</v>
      </c>
      <c r="AH9317" s="74">
        <v>3.0169999999999999</v>
      </c>
      <c r="AI9317" s="68" t="s">
        <v>2254</v>
      </c>
      <c r="AJ9317" s="67">
        <v>0</v>
      </c>
      <c r="AK9317" s="69">
        <v>2026144</v>
      </c>
    </row>
    <row r="9318" spans="30:37" ht="11.25" x14ac:dyDescent="0.2">
      <c r="AK9318" s="69">
        <f>SUM(AK9313:AK9317)</f>
        <v>3018068</v>
      </c>
    </row>
    <row r="9320" spans="30:37" ht="11.25" x14ac:dyDescent="0.2">
      <c r="AD9320" s="63">
        <v>36294</v>
      </c>
      <c r="AE9320" s="64">
        <v>37834</v>
      </c>
      <c r="AF9320" s="68" t="s">
        <v>5552</v>
      </c>
      <c r="AG9320" s="66" t="s">
        <v>5553</v>
      </c>
      <c r="AH9320" s="67">
        <v>2.4700000000000002</v>
      </c>
      <c r="AI9320" s="68" t="s">
        <v>2254</v>
      </c>
      <c r="AJ9320" s="67">
        <v>0</v>
      </c>
      <c r="AK9320" s="69">
        <v>960000</v>
      </c>
    </row>
    <row r="9321" spans="30:37" ht="11.25" x14ac:dyDescent="0.2">
      <c r="AD9321" s="63">
        <v>36501</v>
      </c>
      <c r="AE9321" s="64">
        <v>37834</v>
      </c>
      <c r="AF9321" s="68" t="s">
        <v>408</v>
      </c>
      <c r="AG9321" s="66"/>
      <c r="AH9321" s="67">
        <v>2.46</v>
      </c>
      <c r="AI9321" s="68" t="s">
        <v>2254</v>
      </c>
      <c r="AJ9321" s="67">
        <v>0</v>
      </c>
      <c r="AK9321" s="69">
        <v>7000</v>
      </c>
    </row>
    <row r="9322" spans="30:37" ht="11.25" x14ac:dyDescent="0.2">
      <c r="AD9322" s="63">
        <v>36676</v>
      </c>
      <c r="AE9322" s="64">
        <v>37834</v>
      </c>
      <c r="AF9322" s="68" t="s">
        <v>1342</v>
      </c>
      <c r="AG9322" s="66" t="s">
        <v>1343</v>
      </c>
      <c r="AH9322" s="67">
        <v>3.18</v>
      </c>
      <c r="AI9322" s="68" t="s">
        <v>2254</v>
      </c>
      <c r="AJ9322" s="67">
        <v>0</v>
      </c>
      <c r="AK9322" s="69">
        <v>16900</v>
      </c>
    </row>
    <row r="9323" spans="30:37" ht="11.25" x14ac:dyDescent="0.2">
      <c r="AD9323" s="63">
        <v>36704</v>
      </c>
      <c r="AE9323" s="64">
        <v>37834</v>
      </c>
      <c r="AF9323" s="68" t="s">
        <v>1887</v>
      </c>
      <c r="AG9323" s="66" t="s">
        <v>1888</v>
      </c>
      <c r="AH9323" s="74">
        <v>2.8370000000000002</v>
      </c>
      <c r="AI9323" s="68" t="s">
        <v>2254</v>
      </c>
      <c r="AJ9323" s="67">
        <v>0</v>
      </c>
      <c r="AK9323" s="69">
        <v>7548</v>
      </c>
    </row>
    <row r="9324" spans="30:37" ht="11.25" x14ac:dyDescent="0.2">
      <c r="AD9324" s="63">
        <v>36746</v>
      </c>
      <c r="AE9324" s="64">
        <v>37834</v>
      </c>
      <c r="AF9324" s="68" t="s">
        <v>3099</v>
      </c>
      <c r="AG9324" s="66" t="s">
        <v>3100</v>
      </c>
      <c r="AH9324" s="74">
        <v>3.0379999999999998</v>
      </c>
      <c r="AI9324" s="68" t="s">
        <v>2254</v>
      </c>
      <c r="AJ9324" s="67">
        <v>0</v>
      </c>
      <c r="AK9324" s="69">
        <v>2026144</v>
      </c>
    </row>
    <row r="9325" spans="30:37" ht="11.25" x14ac:dyDescent="0.2">
      <c r="AK9325" s="69">
        <f>SUM(AK9320:AK9324)</f>
        <v>3017592</v>
      </c>
    </row>
    <row r="9327" spans="30:37" ht="11.25" x14ac:dyDescent="0.2">
      <c r="AD9327" s="63">
        <v>36294</v>
      </c>
      <c r="AE9327" s="64">
        <v>37865</v>
      </c>
      <c r="AF9327" s="68" t="s">
        <v>5552</v>
      </c>
      <c r="AG9327" s="66" t="s">
        <v>5553</v>
      </c>
      <c r="AH9327" s="67">
        <v>2.4700000000000002</v>
      </c>
      <c r="AI9327" s="68" t="s">
        <v>2254</v>
      </c>
      <c r="AJ9327" s="67">
        <v>0</v>
      </c>
      <c r="AK9327" s="69">
        <v>960000</v>
      </c>
    </row>
    <row r="9328" spans="30:37" ht="11.25" x14ac:dyDescent="0.2">
      <c r="AD9328" s="63">
        <v>36501</v>
      </c>
      <c r="AE9328" s="64">
        <v>37865</v>
      </c>
      <c r="AF9328" s="68" t="s">
        <v>408</v>
      </c>
      <c r="AG9328" s="66"/>
      <c r="AH9328" s="67">
        <v>2.464</v>
      </c>
      <c r="AI9328" s="68" t="s">
        <v>2254</v>
      </c>
      <c r="AJ9328" s="67">
        <v>0</v>
      </c>
      <c r="AK9328" s="69">
        <v>6000</v>
      </c>
    </row>
    <row r="9329" spans="30:37" ht="11.25" x14ac:dyDescent="0.2">
      <c r="AD9329" s="63">
        <v>36676</v>
      </c>
      <c r="AE9329" s="64">
        <v>37865</v>
      </c>
      <c r="AF9329" s="68" t="s">
        <v>1342</v>
      </c>
      <c r="AG9329" s="66" t="s">
        <v>1343</v>
      </c>
      <c r="AH9329" s="67">
        <v>3.17</v>
      </c>
      <c r="AI9329" s="68" t="s">
        <v>2254</v>
      </c>
      <c r="AJ9329" s="67">
        <v>0</v>
      </c>
      <c r="AK9329" s="69">
        <v>16830</v>
      </c>
    </row>
    <row r="9330" spans="30:37" ht="11.25" x14ac:dyDescent="0.2">
      <c r="AD9330" s="63">
        <v>36704</v>
      </c>
      <c r="AE9330" s="64">
        <v>37865</v>
      </c>
      <c r="AF9330" s="68" t="s">
        <v>1887</v>
      </c>
      <c r="AG9330" s="66" t="s">
        <v>1888</v>
      </c>
      <c r="AH9330" s="74">
        <v>2.8220000000000001</v>
      </c>
      <c r="AI9330" s="68" t="s">
        <v>2254</v>
      </c>
      <c r="AJ9330" s="67">
        <v>0</v>
      </c>
      <c r="AK9330" s="69">
        <v>8325</v>
      </c>
    </row>
    <row r="9331" spans="30:37" ht="11.25" x14ac:dyDescent="0.2">
      <c r="AD9331" s="63">
        <v>36746</v>
      </c>
      <c r="AE9331" s="64">
        <v>37865</v>
      </c>
      <c r="AF9331" s="68" t="s">
        <v>3099</v>
      </c>
      <c r="AG9331" s="66" t="s">
        <v>3100</v>
      </c>
      <c r="AH9331" s="74">
        <v>3.0649999999999999</v>
      </c>
      <c r="AI9331" s="68" t="s">
        <v>2254</v>
      </c>
      <c r="AJ9331" s="67">
        <v>0</v>
      </c>
      <c r="AK9331" s="69">
        <v>1960784</v>
      </c>
    </row>
    <row r="9332" spans="30:37" ht="11.25" x14ac:dyDescent="0.2">
      <c r="AK9332" s="69">
        <f>SUM(AK9327:AK9331)</f>
        <v>2951939</v>
      </c>
    </row>
    <row r="9334" spans="30:37" ht="11.25" x14ac:dyDescent="0.2">
      <c r="AD9334" s="63">
        <v>36273</v>
      </c>
      <c r="AE9334" s="64">
        <v>37895</v>
      </c>
      <c r="AF9334" s="68" t="s">
        <v>5489</v>
      </c>
      <c r="AG9334" s="66" t="s">
        <v>5491</v>
      </c>
      <c r="AH9334" s="67">
        <v>2.4550000000000001</v>
      </c>
      <c r="AI9334" s="68" t="s">
        <v>2254</v>
      </c>
      <c r="AJ9334" s="67">
        <v>0</v>
      </c>
      <c r="AK9334" s="69">
        <v>1850000</v>
      </c>
    </row>
    <row r="9335" spans="30:37" ht="11.25" x14ac:dyDescent="0.2">
      <c r="AD9335" s="63">
        <v>36501</v>
      </c>
      <c r="AE9335" s="64">
        <v>37895</v>
      </c>
      <c r="AF9335" s="68" t="s">
        <v>408</v>
      </c>
      <c r="AG9335" s="66"/>
      <c r="AH9335" s="67">
        <v>2.496</v>
      </c>
      <c r="AI9335" s="68" t="s">
        <v>2254</v>
      </c>
      <c r="AJ9335" s="67">
        <v>0</v>
      </c>
      <c r="AK9335" s="69">
        <v>6000</v>
      </c>
    </row>
    <row r="9336" spans="30:37" ht="11.25" x14ac:dyDescent="0.2">
      <c r="AD9336" s="63">
        <v>36676</v>
      </c>
      <c r="AE9336" s="64">
        <v>37895</v>
      </c>
      <c r="AF9336" s="68" t="s">
        <v>1342</v>
      </c>
      <c r="AG9336" s="66" t="s">
        <v>1343</v>
      </c>
      <c r="AH9336" s="67">
        <v>3.1880000000000002</v>
      </c>
      <c r="AI9336" s="68" t="s">
        <v>2254</v>
      </c>
      <c r="AJ9336" s="67">
        <v>0</v>
      </c>
      <c r="AK9336" s="69">
        <v>17230</v>
      </c>
    </row>
    <row r="9337" spans="30:37" ht="11.25" x14ac:dyDescent="0.2">
      <c r="AD9337" s="63">
        <v>36704</v>
      </c>
      <c r="AE9337" s="64">
        <v>37895</v>
      </c>
      <c r="AF9337" s="68" t="s">
        <v>1887</v>
      </c>
      <c r="AG9337" s="66" t="s">
        <v>1888</v>
      </c>
      <c r="AH9337" s="74">
        <v>2.839</v>
      </c>
      <c r="AI9337" s="68" t="s">
        <v>2254</v>
      </c>
      <c r="AJ9337" s="67">
        <v>0</v>
      </c>
      <c r="AK9337" s="69">
        <v>7286</v>
      </c>
    </row>
    <row r="9338" spans="30:37" ht="11.25" x14ac:dyDescent="0.2">
      <c r="AD9338" s="63">
        <v>36746</v>
      </c>
      <c r="AE9338" s="64">
        <v>37895</v>
      </c>
      <c r="AF9338" s="68" t="s">
        <v>3099</v>
      </c>
      <c r="AG9338" s="66" t="s">
        <v>3100</v>
      </c>
      <c r="AH9338" s="74">
        <v>3.08</v>
      </c>
      <c r="AI9338" s="68" t="s">
        <v>2254</v>
      </c>
      <c r="AJ9338" s="67">
        <v>0</v>
      </c>
      <c r="AK9338" s="69">
        <v>2026144</v>
      </c>
    </row>
    <row r="9339" spans="30:37" ht="11.25" x14ac:dyDescent="0.2">
      <c r="AK9339" s="69">
        <f>SUM(AK9334:AK9338)</f>
        <v>3906660</v>
      </c>
    </row>
    <row r="9341" spans="30:37" ht="11.25" x14ac:dyDescent="0.2">
      <c r="AD9341" s="63">
        <v>36273</v>
      </c>
      <c r="AE9341" s="64">
        <v>37926</v>
      </c>
      <c r="AF9341" s="68" t="s">
        <v>5489</v>
      </c>
      <c r="AG9341" s="66" t="s">
        <v>5491</v>
      </c>
      <c r="AH9341" s="67">
        <v>2.581</v>
      </c>
      <c r="AI9341" s="68" t="s">
        <v>2254</v>
      </c>
      <c r="AJ9341" s="67">
        <v>0</v>
      </c>
      <c r="AK9341" s="69">
        <v>-1850000</v>
      </c>
    </row>
    <row r="9342" spans="30:37" ht="11.25" x14ac:dyDescent="0.2">
      <c r="AD9342" s="63">
        <v>36501</v>
      </c>
      <c r="AE9342" s="64">
        <v>37926</v>
      </c>
      <c r="AF9342" s="68" t="s">
        <v>408</v>
      </c>
      <c r="AG9342" s="66"/>
      <c r="AH9342" s="67">
        <v>2.6320000000000001</v>
      </c>
      <c r="AI9342" s="68" t="s">
        <v>2254</v>
      </c>
      <c r="AJ9342" s="67">
        <v>0</v>
      </c>
      <c r="AK9342" s="69">
        <v>6000</v>
      </c>
    </row>
    <row r="9343" spans="30:37" ht="11.25" x14ac:dyDescent="0.2">
      <c r="AD9343" s="63">
        <v>36676</v>
      </c>
      <c r="AE9343" s="64">
        <v>37926</v>
      </c>
      <c r="AF9343" s="68" t="s">
        <v>1342</v>
      </c>
      <c r="AG9343" s="66" t="s">
        <v>1343</v>
      </c>
      <c r="AH9343" s="67">
        <v>3.3</v>
      </c>
      <c r="AI9343" s="68" t="s">
        <v>2254</v>
      </c>
      <c r="AJ9343" s="67">
        <v>0</v>
      </c>
      <c r="AK9343" s="69">
        <v>10900</v>
      </c>
    </row>
    <row r="9344" spans="30:37" ht="11.25" x14ac:dyDescent="0.2">
      <c r="AD9344" s="63">
        <v>36704</v>
      </c>
      <c r="AE9344" s="64">
        <v>37926</v>
      </c>
      <c r="AF9344" s="68" t="s">
        <v>1887</v>
      </c>
      <c r="AG9344" s="66" t="s">
        <v>1888</v>
      </c>
      <c r="AH9344" s="74">
        <v>2.9380000000000002</v>
      </c>
      <c r="AI9344" s="68" t="s">
        <v>2254</v>
      </c>
      <c r="AJ9344" s="67">
        <v>0</v>
      </c>
      <c r="AK9344" s="69">
        <v>8072</v>
      </c>
    </row>
    <row r="9345" spans="30:37" ht="11.25" x14ac:dyDescent="0.2">
      <c r="AD9345" s="63">
        <v>36746</v>
      </c>
      <c r="AE9345" s="64">
        <v>37926</v>
      </c>
      <c r="AF9345" s="68" t="s">
        <v>3099</v>
      </c>
      <c r="AG9345" s="66" t="s">
        <v>3100</v>
      </c>
      <c r="AH9345" s="74">
        <v>3.1720000000000002</v>
      </c>
      <c r="AI9345" s="68" t="s">
        <v>2254</v>
      </c>
      <c r="AJ9345" s="67">
        <v>0</v>
      </c>
      <c r="AK9345" s="69">
        <v>-2500000</v>
      </c>
    </row>
    <row r="9346" spans="30:37" ht="11.25" x14ac:dyDescent="0.2">
      <c r="AK9346" s="69">
        <f>SUM(AK9341:AK9345)</f>
        <v>-4325028</v>
      </c>
    </row>
    <row r="9348" spans="30:37" ht="11.25" x14ac:dyDescent="0.2">
      <c r="AD9348" s="63">
        <v>36294</v>
      </c>
      <c r="AE9348" s="64">
        <v>37956</v>
      </c>
      <c r="AF9348" s="68" t="s">
        <v>5552</v>
      </c>
      <c r="AG9348" s="66" t="s">
        <v>5553</v>
      </c>
      <c r="AH9348" s="67">
        <v>2.7719999999999998</v>
      </c>
      <c r="AI9348" s="68" t="s">
        <v>2254</v>
      </c>
      <c r="AJ9348" s="67">
        <v>0</v>
      </c>
      <c r="AK9348" s="69">
        <v>-10000000</v>
      </c>
    </row>
    <row r="9349" spans="30:37" ht="11.25" x14ac:dyDescent="0.2">
      <c r="AD9349" s="63">
        <v>36501</v>
      </c>
      <c r="AE9349" s="64">
        <v>37956</v>
      </c>
      <c r="AF9349" s="68" t="s">
        <v>408</v>
      </c>
      <c r="AG9349" s="66"/>
      <c r="AH9349" s="67">
        <v>2.754</v>
      </c>
      <c r="AI9349" s="68" t="s">
        <v>2254</v>
      </c>
      <c r="AJ9349" s="67">
        <v>0</v>
      </c>
      <c r="AK9349" s="69">
        <v>6000</v>
      </c>
    </row>
    <row r="9350" spans="30:37" ht="11.25" x14ac:dyDescent="0.2">
      <c r="AD9350" s="63">
        <v>36676</v>
      </c>
      <c r="AE9350" s="64">
        <v>37956</v>
      </c>
      <c r="AF9350" s="68" t="s">
        <v>1342</v>
      </c>
      <c r="AG9350" s="66" t="s">
        <v>1343</v>
      </c>
      <c r="AH9350" s="67">
        <v>3.4089999999999998</v>
      </c>
      <c r="AI9350" s="68" t="s">
        <v>2254</v>
      </c>
      <c r="AJ9350" s="67">
        <v>0</v>
      </c>
      <c r="AK9350" s="69">
        <v>11200</v>
      </c>
    </row>
    <row r="9351" spans="30:37" ht="11.25" x14ac:dyDescent="0.2">
      <c r="AD9351" s="63">
        <v>36704</v>
      </c>
      <c r="AE9351" s="64">
        <v>37956</v>
      </c>
      <c r="AF9351" s="68" t="s">
        <v>1887</v>
      </c>
      <c r="AG9351" s="66" t="s">
        <v>1888</v>
      </c>
      <c r="AH9351" s="74">
        <v>3.0390000000000001</v>
      </c>
      <c r="AI9351" s="68" t="s">
        <v>2254</v>
      </c>
      <c r="AJ9351" s="67">
        <v>0</v>
      </c>
      <c r="AK9351" s="69">
        <v>6470</v>
      </c>
    </row>
    <row r="9352" spans="30:37" ht="11.25" x14ac:dyDescent="0.2">
      <c r="AD9352" s="63">
        <v>36746</v>
      </c>
      <c r="AE9352" s="64">
        <v>37956</v>
      </c>
      <c r="AF9352" s="68" t="s">
        <v>3099</v>
      </c>
      <c r="AG9352" s="66" t="s">
        <v>3100</v>
      </c>
      <c r="AH9352" s="74">
        <v>3.258</v>
      </c>
      <c r="AI9352" s="68" t="s">
        <v>2254</v>
      </c>
      <c r="AJ9352" s="67">
        <v>0</v>
      </c>
      <c r="AK9352" s="69">
        <v>-2583333</v>
      </c>
    </row>
    <row r="9353" spans="30:37" ht="11.25" x14ac:dyDescent="0.2">
      <c r="AK9353" s="69">
        <f>SUM(AK9348:AK9352)</f>
        <v>-12559663</v>
      </c>
    </row>
    <row r="9355" spans="30:37" ht="11.25" x14ac:dyDescent="0.2">
      <c r="AD9355" s="63">
        <v>36501</v>
      </c>
      <c r="AE9355" s="64">
        <v>37987</v>
      </c>
      <c r="AF9355" s="68" t="s">
        <v>408</v>
      </c>
      <c r="AG9355" s="66"/>
      <c r="AH9355" s="67">
        <v>2.8119999999999998</v>
      </c>
      <c r="AI9355" s="68" t="s">
        <v>2254</v>
      </c>
      <c r="AJ9355" s="67">
        <v>0</v>
      </c>
      <c r="AK9355" s="69">
        <v>3000</v>
      </c>
    </row>
    <row r="9356" spans="30:37" ht="11.25" x14ac:dyDescent="0.2">
      <c r="AD9356" s="63">
        <v>36676</v>
      </c>
      <c r="AE9356" s="64">
        <v>37987</v>
      </c>
      <c r="AF9356" s="68" t="s">
        <v>1342</v>
      </c>
      <c r="AG9356" s="66" t="s">
        <v>1343</v>
      </c>
      <c r="AH9356" s="67">
        <v>3.5449999999999999</v>
      </c>
      <c r="AI9356" s="68" t="s">
        <v>2254</v>
      </c>
      <c r="AJ9356" s="67">
        <v>0</v>
      </c>
      <c r="AK9356" s="69">
        <v>10000</v>
      </c>
    </row>
    <row r="9357" spans="30:37" ht="11.25" x14ac:dyDescent="0.2">
      <c r="AD9357" s="63">
        <v>36704</v>
      </c>
      <c r="AE9357" s="64">
        <v>37987</v>
      </c>
      <c r="AF9357" s="68" t="s">
        <v>1887</v>
      </c>
      <c r="AG9357" s="66" t="s">
        <v>1888</v>
      </c>
      <c r="AH9357" s="74">
        <v>3.1419999999999999</v>
      </c>
      <c r="AI9357" s="68" t="s">
        <v>2254</v>
      </c>
      <c r="AJ9357" s="67">
        <v>0</v>
      </c>
      <c r="AK9357" s="69">
        <v>2113</v>
      </c>
    </row>
    <row r="9358" spans="30:37" ht="11.25" x14ac:dyDescent="0.2">
      <c r="AD9358" s="63">
        <v>36746</v>
      </c>
      <c r="AE9358" s="64">
        <v>37987</v>
      </c>
      <c r="AF9358" s="68" t="s">
        <v>3099</v>
      </c>
      <c r="AG9358" s="66" t="s">
        <v>3100</v>
      </c>
      <c r="AH9358" s="74">
        <v>3.36</v>
      </c>
      <c r="AI9358" s="68" t="s">
        <v>2254</v>
      </c>
      <c r="AJ9358" s="67">
        <v>0</v>
      </c>
      <c r="AK9358" s="69">
        <v>-2583333</v>
      </c>
    </row>
    <row r="9359" spans="30:37" ht="11.25" x14ac:dyDescent="0.2">
      <c r="AK9359" s="69">
        <f>SUM(AK9355:AK9358)</f>
        <v>-2568220</v>
      </c>
    </row>
    <row r="9361" spans="30:37" ht="11.25" x14ac:dyDescent="0.2">
      <c r="AD9361" s="63">
        <v>36501</v>
      </c>
      <c r="AE9361" s="64">
        <v>38018</v>
      </c>
      <c r="AF9361" s="68" t="s">
        <v>408</v>
      </c>
      <c r="AG9361" s="66"/>
      <c r="AH9361" s="67">
        <v>2.7080000000000002</v>
      </c>
      <c r="AI9361" s="68" t="s">
        <v>2254</v>
      </c>
      <c r="AJ9361" s="67">
        <v>0</v>
      </c>
      <c r="AK9361" s="69">
        <v>3000</v>
      </c>
    </row>
    <row r="9362" spans="30:37" ht="11.25" x14ac:dyDescent="0.2">
      <c r="AD9362" s="63">
        <v>36676</v>
      </c>
      <c r="AE9362" s="64">
        <v>38018</v>
      </c>
      <c r="AF9362" s="68" t="s">
        <v>1342</v>
      </c>
      <c r="AG9362" s="66" t="s">
        <v>1343</v>
      </c>
      <c r="AH9362" s="67">
        <v>3.4220000000000002</v>
      </c>
      <c r="AI9362" s="68" t="s">
        <v>2254</v>
      </c>
      <c r="AJ9362" s="67">
        <v>0</v>
      </c>
      <c r="AK9362" s="69">
        <v>9200</v>
      </c>
    </row>
    <row r="9363" spans="30:37" ht="11.25" x14ac:dyDescent="0.2">
      <c r="AD9363" s="63">
        <v>36704</v>
      </c>
      <c r="AE9363" s="64">
        <v>38018</v>
      </c>
      <c r="AF9363" s="68" t="s">
        <v>1887</v>
      </c>
      <c r="AG9363" s="66" t="s">
        <v>1888</v>
      </c>
      <c r="AH9363" s="74">
        <v>3.0110000000000001</v>
      </c>
      <c r="AI9363" s="68" t="s">
        <v>2254</v>
      </c>
      <c r="AJ9363" s="67">
        <v>0</v>
      </c>
      <c r="AK9363" s="69">
        <v>1942</v>
      </c>
    </row>
    <row r="9364" spans="30:37" ht="11.25" x14ac:dyDescent="0.2">
      <c r="AD9364" s="63">
        <v>36746</v>
      </c>
      <c r="AE9364" s="64">
        <v>38018</v>
      </c>
      <c r="AF9364" s="68" t="s">
        <v>3099</v>
      </c>
      <c r="AG9364" s="66" t="s">
        <v>3100</v>
      </c>
      <c r="AH9364" s="74">
        <v>3.234</v>
      </c>
      <c r="AI9364" s="68" t="s">
        <v>2254</v>
      </c>
      <c r="AJ9364" s="67">
        <v>0</v>
      </c>
      <c r="AK9364" s="69">
        <v>-2333333</v>
      </c>
    </row>
    <row r="9365" spans="30:37" ht="11.25" x14ac:dyDescent="0.2">
      <c r="AK9365" s="69">
        <f>SUM(AK9361:AK9364)</f>
        <v>-2319191</v>
      </c>
    </row>
    <row r="9367" spans="30:37" ht="11.25" x14ac:dyDescent="0.2">
      <c r="AD9367" s="63">
        <v>36270</v>
      </c>
      <c r="AE9367" s="64">
        <v>38047</v>
      </c>
      <c r="AF9367" s="68" t="s">
        <v>5484</v>
      </c>
      <c r="AG9367" s="66" t="s">
        <v>5485</v>
      </c>
      <c r="AH9367" s="67">
        <v>2.5579999999999998</v>
      </c>
      <c r="AI9367" s="68" t="s">
        <v>2254</v>
      </c>
      <c r="AJ9367" s="67">
        <v>0</v>
      </c>
      <c r="AK9367" s="69">
        <v>-4550000</v>
      </c>
    </row>
    <row r="9368" spans="30:37" ht="11.25" x14ac:dyDescent="0.2">
      <c r="AD9368" s="63">
        <v>36501</v>
      </c>
      <c r="AE9368" s="64">
        <v>38047</v>
      </c>
      <c r="AF9368" s="68" t="s">
        <v>408</v>
      </c>
      <c r="AG9368" s="66"/>
      <c r="AH9368" s="67">
        <v>2.6030000000000002</v>
      </c>
      <c r="AI9368" s="68" t="s">
        <v>2254</v>
      </c>
      <c r="AJ9368" s="67">
        <v>0</v>
      </c>
      <c r="AK9368" s="69">
        <v>3000</v>
      </c>
    </row>
    <row r="9369" spans="30:37" ht="11.25" x14ac:dyDescent="0.2">
      <c r="AD9369" s="63">
        <v>36676</v>
      </c>
      <c r="AE9369" s="64">
        <v>38047</v>
      </c>
      <c r="AF9369" s="68" t="s">
        <v>1342</v>
      </c>
      <c r="AG9369" s="66" t="s">
        <v>1343</v>
      </c>
      <c r="AH9369" s="67">
        <v>3.2669999999999999</v>
      </c>
      <c r="AI9369" s="68" t="s">
        <v>2254</v>
      </c>
      <c r="AJ9369" s="67">
        <v>0</v>
      </c>
      <c r="AK9369" s="69">
        <v>9890</v>
      </c>
    </row>
    <row r="9370" spans="30:37" ht="11.25" x14ac:dyDescent="0.2">
      <c r="AD9370" s="63">
        <v>36704</v>
      </c>
      <c r="AE9370" s="64">
        <v>38047</v>
      </c>
      <c r="AF9370" s="68" t="s">
        <v>1887</v>
      </c>
      <c r="AG9370" s="66" t="s">
        <v>1888</v>
      </c>
      <c r="AH9370" s="74">
        <v>2.8740000000000001</v>
      </c>
      <c r="AI9370" s="68" t="s">
        <v>2254</v>
      </c>
      <c r="AJ9370" s="67">
        <v>0</v>
      </c>
      <c r="AK9370" s="69">
        <v>2064</v>
      </c>
    </row>
    <row r="9371" spans="30:37" ht="11.25" x14ac:dyDescent="0.2">
      <c r="AK9371" s="69">
        <f>SUM(AK9367:AK9370)</f>
        <v>-4535046</v>
      </c>
    </row>
    <row r="9373" spans="30:37" ht="11.25" x14ac:dyDescent="0.2">
      <c r="AD9373" s="63">
        <v>36270</v>
      </c>
      <c r="AE9373" s="64">
        <v>38078</v>
      </c>
      <c r="AF9373" s="68" t="s">
        <v>5484</v>
      </c>
      <c r="AG9373" s="66" t="s">
        <v>5485</v>
      </c>
      <c r="AH9373" s="67">
        <v>2.4630000000000001</v>
      </c>
      <c r="AI9373" s="68" t="s">
        <v>2254</v>
      </c>
      <c r="AJ9373" s="67">
        <v>0</v>
      </c>
      <c r="AK9373" s="69">
        <v>1550000</v>
      </c>
    </row>
    <row r="9374" spans="30:37" ht="11.25" x14ac:dyDescent="0.2">
      <c r="AD9374" s="63">
        <v>36501</v>
      </c>
      <c r="AE9374" s="64">
        <v>38078</v>
      </c>
      <c r="AF9374" s="68" t="s">
        <v>408</v>
      </c>
      <c r="AG9374" s="66"/>
      <c r="AH9374" s="67">
        <v>2.5070000000000001</v>
      </c>
      <c r="AI9374" s="68" t="s">
        <v>2254</v>
      </c>
      <c r="AJ9374" s="67">
        <v>0</v>
      </c>
      <c r="AK9374" s="69">
        <v>3000</v>
      </c>
    </row>
    <row r="9375" spans="30:37" ht="11.25" x14ac:dyDescent="0.2">
      <c r="AD9375" s="63">
        <v>36676</v>
      </c>
      <c r="AE9375" s="64">
        <v>38078</v>
      </c>
      <c r="AF9375" s="68" t="s">
        <v>1342</v>
      </c>
      <c r="AG9375" s="66" t="s">
        <v>1343</v>
      </c>
      <c r="AH9375" s="67">
        <v>3.1150000000000002</v>
      </c>
      <c r="AI9375" s="68" t="s">
        <v>2254</v>
      </c>
      <c r="AJ9375" s="67">
        <v>0</v>
      </c>
      <c r="AK9375" s="69">
        <v>9450</v>
      </c>
    </row>
    <row r="9376" spans="30:37" ht="11.25" x14ac:dyDescent="0.2">
      <c r="AD9376" s="63">
        <v>36704</v>
      </c>
      <c r="AE9376" s="64">
        <v>38078</v>
      </c>
      <c r="AF9376" s="68" t="s">
        <v>1887</v>
      </c>
      <c r="AG9376" s="66" t="s">
        <v>1888</v>
      </c>
      <c r="AH9376" s="74">
        <v>2.7309999999999999</v>
      </c>
      <c r="AI9376" s="68" t="s">
        <v>2254</v>
      </c>
      <c r="AJ9376" s="67">
        <v>0</v>
      </c>
      <c r="AK9376" s="69">
        <v>1985</v>
      </c>
    </row>
    <row r="9377" spans="30:37" ht="11.25" x14ac:dyDescent="0.2">
      <c r="AK9377" s="69">
        <f>SUM(AK9373:AK9376)</f>
        <v>1564435</v>
      </c>
    </row>
    <row r="9379" spans="30:37" ht="11.25" x14ac:dyDescent="0.2">
      <c r="AD9379" s="63">
        <v>36270</v>
      </c>
      <c r="AE9379" s="64">
        <v>38108</v>
      </c>
      <c r="AF9379" s="68" t="s">
        <v>5484</v>
      </c>
      <c r="AG9379" s="66" t="s">
        <v>5485</v>
      </c>
      <c r="AH9379" s="67">
        <v>2.4359999999999999</v>
      </c>
      <c r="AI9379" s="68" t="s">
        <v>2254</v>
      </c>
      <c r="AJ9379" s="67">
        <v>0</v>
      </c>
      <c r="AK9379" s="69">
        <v>1500000</v>
      </c>
    </row>
    <row r="9380" spans="30:37" ht="11.25" x14ac:dyDescent="0.2">
      <c r="AD9380" s="63">
        <v>36294</v>
      </c>
      <c r="AE9380" s="64">
        <v>38108</v>
      </c>
      <c r="AF9380" s="68" t="s">
        <v>5552</v>
      </c>
      <c r="AG9380" s="66" t="s">
        <v>5553</v>
      </c>
      <c r="AH9380" s="67">
        <v>2.536</v>
      </c>
      <c r="AI9380" s="68" t="s">
        <v>2254</v>
      </c>
      <c r="AJ9380" s="67">
        <v>0</v>
      </c>
      <c r="AK9380" s="69">
        <v>2000000</v>
      </c>
    </row>
    <row r="9381" spans="30:37" ht="11.25" x14ac:dyDescent="0.2">
      <c r="AD9381" s="63">
        <v>36501</v>
      </c>
      <c r="AE9381" s="64">
        <v>38108</v>
      </c>
      <c r="AF9381" s="68" t="s">
        <v>408</v>
      </c>
      <c r="AG9381" s="66"/>
      <c r="AH9381" s="67">
        <v>2.4860000000000002</v>
      </c>
      <c r="AI9381" s="68" t="s">
        <v>2254</v>
      </c>
      <c r="AJ9381" s="67">
        <v>0</v>
      </c>
      <c r="AK9381" s="69">
        <v>3000</v>
      </c>
    </row>
    <row r="9382" spans="30:37" ht="11.25" x14ac:dyDescent="0.2">
      <c r="AD9382" s="63">
        <v>36676</v>
      </c>
      <c r="AE9382" s="64">
        <v>38108</v>
      </c>
      <c r="AF9382" s="68" t="s">
        <v>1342</v>
      </c>
      <c r="AG9382" s="66" t="s">
        <v>1343</v>
      </c>
      <c r="AH9382" s="67">
        <v>3.0880000000000001</v>
      </c>
      <c r="AI9382" s="68" t="s">
        <v>2254</v>
      </c>
      <c r="AJ9382" s="67">
        <v>0</v>
      </c>
      <c r="AK9382" s="69">
        <v>9750</v>
      </c>
    </row>
    <row r="9383" spans="30:37" ht="11.25" x14ac:dyDescent="0.2">
      <c r="AD9383" s="63">
        <v>36704</v>
      </c>
      <c r="AE9383" s="64">
        <v>38108</v>
      </c>
      <c r="AF9383" s="68" t="s">
        <v>1887</v>
      </c>
      <c r="AG9383" s="66" t="s">
        <v>1888</v>
      </c>
      <c r="AH9383" s="74">
        <v>2.7040000000000002</v>
      </c>
      <c r="AI9383" s="68" t="s">
        <v>2254</v>
      </c>
      <c r="AJ9383" s="67">
        <v>0</v>
      </c>
      <c r="AK9383" s="69">
        <v>2040</v>
      </c>
    </row>
    <row r="9384" spans="30:37" ht="11.25" x14ac:dyDescent="0.2">
      <c r="AK9384" s="69">
        <f>SUM(AK9379:AK9383)</f>
        <v>3514790</v>
      </c>
    </row>
    <row r="9386" spans="30:37" ht="11.25" x14ac:dyDescent="0.2">
      <c r="AD9386" s="63">
        <v>36270</v>
      </c>
      <c r="AE9386" s="64">
        <v>38139</v>
      </c>
      <c r="AF9386" s="68" t="s">
        <v>5484</v>
      </c>
      <c r="AG9386" s="66" t="s">
        <v>5485</v>
      </c>
      <c r="AH9386" s="67">
        <v>2.4409999999999998</v>
      </c>
      <c r="AI9386" s="68" t="s">
        <v>2254</v>
      </c>
      <c r="AJ9386" s="67">
        <v>0</v>
      </c>
      <c r="AK9386" s="69">
        <v>1500000</v>
      </c>
    </row>
    <row r="9387" spans="30:37" ht="11.25" x14ac:dyDescent="0.2">
      <c r="AD9387" s="63">
        <v>36294</v>
      </c>
      <c r="AE9387" s="64">
        <v>38139</v>
      </c>
      <c r="AF9387" s="68" t="s">
        <v>5552</v>
      </c>
      <c r="AG9387" s="66" t="s">
        <v>5553</v>
      </c>
      <c r="AH9387" s="67">
        <v>2.536</v>
      </c>
      <c r="AI9387" s="68" t="s">
        <v>2254</v>
      </c>
      <c r="AJ9387" s="67">
        <v>0</v>
      </c>
      <c r="AK9387" s="69">
        <v>2000000</v>
      </c>
    </row>
    <row r="9388" spans="30:37" ht="11.25" x14ac:dyDescent="0.2">
      <c r="AD9388" s="63">
        <v>36501</v>
      </c>
      <c r="AE9388" s="64">
        <v>38139</v>
      </c>
      <c r="AF9388" s="68" t="s">
        <v>408</v>
      </c>
      <c r="AG9388" s="66"/>
      <c r="AH9388" s="67">
        <v>2.4929999999999999</v>
      </c>
      <c r="AI9388" s="68" t="s">
        <v>2254</v>
      </c>
      <c r="AJ9388" s="67">
        <v>0</v>
      </c>
      <c r="AK9388" s="69">
        <v>2000</v>
      </c>
    </row>
    <row r="9389" spans="30:37" ht="11.25" x14ac:dyDescent="0.2">
      <c r="AD9389" s="63">
        <v>36676</v>
      </c>
      <c r="AE9389" s="64">
        <v>38139</v>
      </c>
      <c r="AF9389" s="68" t="s">
        <v>1342</v>
      </c>
      <c r="AG9389" s="66" t="s">
        <v>1343</v>
      </c>
      <c r="AH9389" s="67">
        <v>3.069</v>
      </c>
      <c r="AI9389" s="68" t="s">
        <v>2254</v>
      </c>
      <c r="AJ9389" s="67">
        <v>0</v>
      </c>
      <c r="AK9389" s="69">
        <v>9060</v>
      </c>
    </row>
    <row r="9390" spans="30:37" ht="11.25" x14ac:dyDescent="0.2">
      <c r="AD9390" s="63">
        <v>36704</v>
      </c>
      <c r="AE9390" s="64">
        <v>38139</v>
      </c>
      <c r="AF9390" s="68" t="s">
        <v>1887</v>
      </c>
      <c r="AG9390" s="66" t="s">
        <v>1888</v>
      </c>
      <c r="AH9390" s="74">
        <v>2.7080000000000002</v>
      </c>
      <c r="AI9390" s="68" t="s">
        <v>2254</v>
      </c>
      <c r="AJ9390" s="67">
        <v>0</v>
      </c>
      <c r="AK9390" s="69">
        <v>1962</v>
      </c>
    </row>
    <row r="9391" spans="30:37" ht="11.25" x14ac:dyDescent="0.2">
      <c r="AD9391" s="63">
        <v>36746</v>
      </c>
      <c r="AE9391" s="64">
        <v>38139</v>
      </c>
      <c r="AF9391" s="68" t="s">
        <v>3099</v>
      </c>
      <c r="AG9391" s="66" t="s">
        <v>3100</v>
      </c>
      <c r="AH9391" s="74">
        <v>2.9790000000000001</v>
      </c>
      <c r="AI9391" s="68" t="s">
        <v>2254</v>
      </c>
      <c r="AJ9391" s="67">
        <v>0</v>
      </c>
      <c r="AK9391" s="69">
        <v>1960784</v>
      </c>
    </row>
    <row r="9392" spans="30:37" ht="11.25" x14ac:dyDescent="0.2">
      <c r="AK9392" s="69">
        <f>SUM(AK9386:AK9391)</f>
        <v>5473806</v>
      </c>
    </row>
    <row r="9394" spans="30:37" ht="11.25" x14ac:dyDescent="0.2">
      <c r="AD9394" s="63">
        <v>36294</v>
      </c>
      <c r="AE9394" s="64">
        <v>38169</v>
      </c>
      <c r="AF9394" s="68" t="s">
        <v>5552</v>
      </c>
      <c r="AG9394" s="66" t="s">
        <v>5553</v>
      </c>
      <c r="AH9394" s="67">
        <v>2.536</v>
      </c>
      <c r="AI9394" s="68" t="s">
        <v>2254</v>
      </c>
      <c r="AJ9394" s="67">
        <v>0</v>
      </c>
      <c r="AK9394" s="69">
        <v>2000000</v>
      </c>
    </row>
    <row r="9395" spans="30:37" ht="11.25" x14ac:dyDescent="0.2">
      <c r="AD9395" s="63">
        <v>36501</v>
      </c>
      <c r="AE9395" s="64">
        <v>38169</v>
      </c>
      <c r="AF9395" s="68" t="s">
        <v>408</v>
      </c>
      <c r="AG9395" s="66"/>
      <c r="AH9395" s="67">
        <v>2.4990000000000001</v>
      </c>
      <c r="AI9395" s="68" t="s">
        <v>2254</v>
      </c>
      <c r="AJ9395" s="67">
        <v>0</v>
      </c>
      <c r="AK9395" s="69">
        <v>2000</v>
      </c>
    </row>
    <row r="9396" spans="30:37" ht="11.25" x14ac:dyDescent="0.2">
      <c r="AD9396" s="63">
        <v>36676</v>
      </c>
      <c r="AE9396" s="64">
        <v>38169</v>
      </c>
      <c r="AF9396" s="68" t="s">
        <v>1342</v>
      </c>
      <c r="AG9396" s="66" t="s">
        <v>1343</v>
      </c>
      <c r="AH9396" s="67">
        <v>3.1339999999999999</v>
      </c>
      <c r="AI9396" s="68" t="s">
        <v>2254</v>
      </c>
      <c r="AJ9396" s="67">
        <v>0</v>
      </c>
      <c r="AK9396" s="69">
        <v>9100</v>
      </c>
    </row>
    <row r="9397" spans="30:37" ht="11.25" x14ac:dyDescent="0.2">
      <c r="AD9397" s="63">
        <v>36704</v>
      </c>
      <c r="AE9397" s="64">
        <v>38169</v>
      </c>
      <c r="AF9397" s="68" t="s">
        <v>1887</v>
      </c>
      <c r="AG9397" s="66" t="s">
        <v>1888</v>
      </c>
      <c r="AH9397" s="74">
        <v>2.7589999999999999</v>
      </c>
      <c r="AI9397" s="68" t="s">
        <v>2254</v>
      </c>
      <c r="AJ9397" s="67">
        <v>0</v>
      </c>
      <c r="AK9397" s="69">
        <v>1992</v>
      </c>
    </row>
    <row r="9398" spans="30:37" ht="11.25" x14ac:dyDescent="0.2">
      <c r="AD9398" s="63">
        <v>36746</v>
      </c>
      <c r="AE9398" s="64">
        <v>38169</v>
      </c>
      <c r="AF9398" s="68" t="s">
        <v>3099</v>
      </c>
      <c r="AG9398" s="66" t="s">
        <v>3100</v>
      </c>
      <c r="AH9398" s="74">
        <v>2.9910000000000001</v>
      </c>
      <c r="AI9398" s="68" t="s">
        <v>2254</v>
      </c>
      <c r="AJ9398" s="67">
        <v>0</v>
      </c>
      <c r="AK9398" s="69">
        <v>2026144</v>
      </c>
    </row>
    <row r="9399" spans="30:37" ht="11.25" x14ac:dyDescent="0.2">
      <c r="AK9399" s="69">
        <f>SUM(AK9394:AK9398)</f>
        <v>4039236</v>
      </c>
    </row>
    <row r="9401" spans="30:37" ht="11.25" x14ac:dyDescent="0.2">
      <c r="AD9401" s="63">
        <v>36294</v>
      </c>
      <c r="AE9401" s="64">
        <v>38200</v>
      </c>
      <c r="AF9401" s="68" t="s">
        <v>5552</v>
      </c>
      <c r="AG9401" s="66" t="s">
        <v>5553</v>
      </c>
      <c r="AH9401" s="67">
        <v>2.536</v>
      </c>
      <c r="AI9401" s="68" t="s">
        <v>2254</v>
      </c>
      <c r="AJ9401" s="67">
        <v>0</v>
      </c>
      <c r="AK9401" s="69">
        <v>2000000</v>
      </c>
    </row>
    <row r="9402" spans="30:37" ht="11.25" x14ac:dyDescent="0.2">
      <c r="AD9402" s="63">
        <v>36501</v>
      </c>
      <c r="AE9402" s="64">
        <v>38200</v>
      </c>
      <c r="AF9402" s="68" t="s">
        <v>408</v>
      </c>
      <c r="AG9402" s="66"/>
      <c r="AH9402" s="67">
        <v>2.5070000000000001</v>
      </c>
      <c r="AI9402" s="68" t="s">
        <v>2254</v>
      </c>
      <c r="AJ9402" s="67">
        <v>0</v>
      </c>
      <c r="AK9402" s="69">
        <v>2000</v>
      </c>
    </row>
    <row r="9403" spans="30:37" ht="11.25" x14ac:dyDescent="0.2">
      <c r="AD9403" s="63">
        <v>36676</v>
      </c>
      <c r="AE9403" s="64">
        <v>38200</v>
      </c>
      <c r="AF9403" s="68" t="s">
        <v>1342</v>
      </c>
      <c r="AG9403" s="66" t="s">
        <v>1343</v>
      </c>
      <c r="AH9403" s="67">
        <v>3.129</v>
      </c>
      <c r="AI9403" s="68" t="s">
        <v>2254</v>
      </c>
      <c r="AJ9403" s="67">
        <v>0</v>
      </c>
      <c r="AK9403" s="69">
        <v>9060</v>
      </c>
    </row>
    <row r="9404" spans="30:37" ht="11.25" x14ac:dyDescent="0.2">
      <c r="AD9404" s="63">
        <v>36704</v>
      </c>
      <c r="AE9404" s="64">
        <v>38200</v>
      </c>
      <c r="AF9404" s="68" t="s">
        <v>1887</v>
      </c>
      <c r="AG9404" s="66" t="s">
        <v>1888</v>
      </c>
      <c r="AH9404" s="74">
        <v>2.7559999999999998</v>
      </c>
      <c r="AI9404" s="68" t="s">
        <v>2254</v>
      </c>
      <c r="AJ9404" s="67">
        <v>0</v>
      </c>
      <c r="AK9404" s="69">
        <v>1957</v>
      </c>
    </row>
    <row r="9405" spans="30:37" ht="11.25" x14ac:dyDescent="0.2">
      <c r="AD9405" s="63">
        <v>36746</v>
      </c>
      <c r="AE9405" s="64">
        <v>38200</v>
      </c>
      <c r="AF9405" s="68" t="s">
        <v>3099</v>
      </c>
      <c r="AG9405" s="66" t="s">
        <v>3100</v>
      </c>
      <c r="AH9405" s="74">
        <v>3.012</v>
      </c>
      <c r="AI9405" s="68" t="s">
        <v>2254</v>
      </c>
      <c r="AJ9405" s="67">
        <v>0</v>
      </c>
      <c r="AK9405" s="69">
        <v>2026144</v>
      </c>
    </row>
    <row r="9406" spans="30:37" ht="11.25" x14ac:dyDescent="0.2">
      <c r="AK9406" s="69">
        <f>SUM(AK9401:AK9405)</f>
        <v>4039161</v>
      </c>
    </row>
    <row r="9408" spans="30:37" ht="11.25" x14ac:dyDescent="0.2">
      <c r="AD9408" s="63">
        <v>36294</v>
      </c>
      <c r="AE9408" s="64">
        <v>38231</v>
      </c>
      <c r="AF9408" s="68" t="s">
        <v>5552</v>
      </c>
      <c r="AG9408" s="66" t="s">
        <v>5553</v>
      </c>
      <c r="AH9408" s="67">
        <v>2.536</v>
      </c>
      <c r="AI9408" s="68" t="s">
        <v>2254</v>
      </c>
      <c r="AJ9408" s="67">
        <v>0</v>
      </c>
      <c r="AK9408" s="69">
        <v>2000000</v>
      </c>
    </row>
    <row r="9409" spans="30:37" ht="11.25" x14ac:dyDescent="0.2">
      <c r="AD9409" s="63">
        <v>36501</v>
      </c>
      <c r="AE9409" s="64">
        <v>38231</v>
      </c>
      <c r="AF9409" s="68" t="s">
        <v>408</v>
      </c>
      <c r="AG9409" s="66"/>
      <c r="AH9409" s="67">
        <v>2.5110000000000001</v>
      </c>
      <c r="AI9409" s="68" t="s">
        <v>2254</v>
      </c>
      <c r="AJ9409" s="67">
        <v>0</v>
      </c>
      <c r="AK9409" s="69">
        <v>2000</v>
      </c>
    </row>
    <row r="9410" spans="30:37" ht="11.25" x14ac:dyDescent="0.2">
      <c r="AD9410" s="63">
        <v>36676</v>
      </c>
      <c r="AE9410" s="64">
        <v>38231</v>
      </c>
      <c r="AF9410" s="68" t="s">
        <v>1342</v>
      </c>
      <c r="AG9410" s="66" t="s">
        <v>1343</v>
      </c>
      <c r="AH9410" s="67">
        <v>3.1179999999999999</v>
      </c>
      <c r="AI9410" s="68" t="s">
        <v>2254</v>
      </c>
      <c r="AJ9410" s="67">
        <v>0</v>
      </c>
      <c r="AK9410" s="69">
        <v>8430</v>
      </c>
    </row>
    <row r="9411" spans="30:37" ht="11.25" x14ac:dyDescent="0.2">
      <c r="AD9411" s="63">
        <v>36704</v>
      </c>
      <c r="AE9411" s="64">
        <v>38231</v>
      </c>
      <c r="AF9411" s="68" t="s">
        <v>1887</v>
      </c>
      <c r="AG9411" s="66" t="s">
        <v>1888</v>
      </c>
      <c r="AH9411" s="74">
        <v>2.74</v>
      </c>
      <c r="AI9411" s="68" t="s">
        <v>2254</v>
      </c>
      <c r="AJ9411" s="67">
        <v>0</v>
      </c>
      <c r="AK9411" s="69">
        <v>1883</v>
      </c>
    </row>
    <row r="9412" spans="30:37" ht="11.25" x14ac:dyDescent="0.2">
      <c r="AD9412" s="63">
        <v>36746</v>
      </c>
      <c r="AE9412" s="64">
        <v>38231</v>
      </c>
      <c r="AF9412" s="68" t="s">
        <v>3099</v>
      </c>
      <c r="AG9412" s="66" t="s">
        <v>3100</v>
      </c>
      <c r="AH9412" s="74">
        <v>3.0379999999999998</v>
      </c>
      <c r="AI9412" s="68" t="s">
        <v>2254</v>
      </c>
      <c r="AJ9412" s="67">
        <v>0</v>
      </c>
      <c r="AK9412" s="69">
        <v>1960784</v>
      </c>
    </row>
    <row r="9413" spans="30:37" ht="11.25" x14ac:dyDescent="0.2">
      <c r="AK9413" s="69">
        <f>SUM(AK9408:AK9412)</f>
        <v>3973097</v>
      </c>
    </row>
    <row r="9415" spans="30:37" ht="11.25" x14ac:dyDescent="0.2">
      <c r="AD9415" s="63">
        <v>36501</v>
      </c>
      <c r="AE9415" s="64">
        <v>38261</v>
      </c>
      <c r="AF9415" s="68" t="s">
        <v>408</v>
      </c>
      <c r="AG9415" s="66"/>
      <c r="AH9415" s="67">
        <v>2.5430000000000001</v>
      </c>
      <c r="AI9415" s="68" t="s">
        <v>2254</v>
      </c>
      <c r="AJ9415" s="67">
        <v>0</v>
      </c>
      <c r="AK9415" s="69">
        <v>2000</v>
      </c>
    </row>
    <row r="9416" spans="30:37" ht="11.25" x14ac:dyDescent="0.2">
      <c r="AD9416" s="63">
        <v>36676</v>
      </c>
      <c r="AE9416" s="64">
        <v>38261</v>
      </c>
      <c r="AF9416" s="68" t="s">
        <v>1342</v>
      </c>
      <c r="AG9416" s="66" t="s">
        <v>1343</v>
      </c>
      <c r="AH9416" s="67">
        <v>3.1349999999999998</v>
      </c>
      <c r="AI9416" s="68" t="s">
        <v>2254</v>
      </c>
      <c r="AJ9416" s="67">
        <v>0</v>
      </c>
      <c r="AK9416" s="69">
        <v>8690</v>
      </c>
    </row>
    <row r="9417" spans="30:37" ht="11.25" x14ac:dyDescent="0.2">
      <c r="AD9417" s="63">
        <v>36704</v>
      </c>
      <c r="AE9417" s="64">
        <v>38261</v>
      </c>
      <c r="AF9417" s="68" t="s">
        <v>1887</v>
      </c>
      <c r="AG9417" s="66" t="s">
        <v>1888</v>
      </c>
      <c r="AH9417" s="74">
        <v>2.7559999999999998</v>
      </c>
      <c r="AI9417" s="68" t="s">
        <v>2254</v>
      </c>
      <c r="AJ9417" s="67">
        <v>0</v>
      </c>
      <c r="AK9417" s="69">
        <v>1934</v>
      </c>
    </row>
    <row r="9418" spans="30:37" ht="11.25" x14ac:dyDescent="0.2">
      <c r="AD9418" s="63">
        <v>36746</v>
      </c>
      <c r="AE9418" s="64">
        <v>38261</v>
      </c>
      <c r="AF9418" s="68" t="s">
        <v>3099</v>
      </c>
      <c r="AG9418" s="66" t="s">
        <v>3100</v>
      </c>
      <c r="AH9418" s="74">
        <v>3.052</v>
      </c>
      <c r="AI9418" s="68" t="s">
        <v>2254</v>
      </c>
      <c r="AJ9418" s="67">
        <v>0</v>
      </c>
      <c r="AK9418" s="69">
        <v>2026144</v>
      </c>
    </row>
    <row r="9419" spans="30:37" ht="11.25" x14ac:dyDescent="0.2">
      <c r="AK9419" s="69">
        <f>SUM(AK9415:AK9418)</f>
        <v>2038768</v>
      </c>
    </row>
    <row r="9420" spans="30:37" ht="11.25" x14ac:dyDescent="0.2">
      <c r="AK9420" s="69"/>
    </row>
    <row r="9421" spans="30:37" ht="11.25" x14ac:dyDescent="0.2">
      <c r="AD9421" s="63">
        <v>36676</v>
      </c>
      <c r="AE9421" s="64">
        <v>38292</v>
      </c>
      <c r="AF9421" s="68" t="s">
        <v>1342</v>
      </c>
      <c r="AG9421" s="66" t="s">
        <v>1343</v>
      </c>
      <c r="AH9421" s="67">
        <v>3.242</v>
      </c>
      <c r="AI9421" s="68" t="s">
        <v>2254</v>
      </c>
      <c r="AJ9421" s="67">
        <v>0</v>
      </c>
      <c r="AK9421" s="69">
        <v>8620</v>
      </c>
    </row>
    <row r="9422" spans="30:37" ht="11.25" x14ac:dyDescent="0.2">
      <c r="AD9422" s="63">
        <v>36704</v>
      </c>
      <c r="AE9422" s="64">
        <v>38292</v>
      </c>
      <c r="AF9422" s="68" t="s">
        <v>1887</v>
      </c>
      <c r="AG9422" s="66" t="s">
        <v>1888</v>
      </c>
      <c r="AH9422" s="74">
        <v>2.85</v>
      </c>
      <c r="AI9422" s="68" t="s">
        <v>2254</v>
      </c>
      <c r="AJ9422" s="67">
        <v>0</v>
      </c>
      <c r="AK9422" s="69">
        <v>1838</v>
      </c>
    </row>
    <row r="9423" spans="30:37" ht="11.25" x14ac:dyDescent="0.2">
      <c r="AD9423" s="63">
        <v>36746</v>
      </c>
      <c r="AE9423" s="64">
        <v>38292</v>
      </c>
      <c r="AF9423" s="68" t="s">
        <v>3099</v>
      </c>
      <c r="AG9423" s="66" t="s">
        <v>3100</v>
      </c>
      <c r="AH9423" s="74">
        <v>3.1389999999999998</v>
      </c>
      <c r="AI9423" s="68" t="s">
        <v>2254</v>
      </c>
      <c r="AJ9423" s="67">
        <v>0</v>
      </c>
      <c r="AK9423" s="69">
        <v>-2500000</v>
      </c>
    </row>
    <row r="9424" spans="30:37" ht="11.25" x14ac:dyDescent="0.2">
      <c r="AK9424" s="69">
        <f>SUM(AK9421:AK9423)</f>
        <v>-2489542</v>
      </c>
    </row>
    <row r="9426" spans="30:37" ht="11.25" x14ac:dyDescent="0.2">
      <c r="AD9426" s="63">
        <v>36305</v>
      </c>
      <c r="AE9426" s="64">
        <v>38322</v>
      </c>
      <c r="AF9426" s="68" t="s">
        <v>5567</v>
      </c>
      <c r="AG9426" s="66" t="s">
        <v>5568</v>
      </c>
      <c r="AH9426" s="67">
        <v>2.835</v>
      </c>
      <c r="AI9426" s="68" t="s">
        <v>2254</v>
      </c>
      <c r="AJ9426" s="67">
        <v>0</v>
      </c>
      <c r="AK9426" s="69">
        <v>-3500000</v>
      </c>
    </row>
    <row r="9427" spans="30:37" ht="11.25" x14ac:dyDescent="0.2">
      <c r="AD9427" s="63">
        <v>36314</v>
      </c>
      <c r="AE9427" s="64">
        <v>38322</v>
      </c>
      <c r="AF9427" s="68" t="s">
        <v>5574</v>
      </c>
      <c r="AG9427" s="66" t="s">
        <v>5609</v>
      </c>
      <c r="AH9427" s="67">
        <v>2.84</v>
      </c>
      <c r="AI9427" s="68" t="s">
        <v>2254</v>
      </c>
      <c r="AJ9427" s="67">
        <v>0</v>
      </c>
      <c r="AK9427" s="69">
        <v>-10000000</v>
      </c>
    </row>
    <row r="9428" spans="30:37" ht="11.25" x14ac:dyDescent="0.2">
      <c r="AD9428" s="63">
        <v>36676</v>
      </c>
      <c r="AE9428" s="64">
        <v>38322</v>
      </c>
      <c r="AF9428" s="68" t="s">
        <v>1342</v>
      </c>
      <c r="AG9428" s="66" t="s">
        <v>1343</v>
      </c>
      <c r="AH9428" s="67">
        <v>3.3479999999999999</v>
      </c>
      <c r="AI9428" s="68" t="s">
        <v>2254</v>
      </c>
      <c r="AJ9428" s="67">
        <v>0</v>
      </c>
      <c r="AK9428" s="69">
        <v>8850</v>
      </c>
    </row>
    <row r="9429" spans="30:37" ht="11.25" x14ac:dyDescent="0.2">
      <c r="AD9429" s="63">
        <v>36704</v>
      </c>
      <c r="AE9429" s="64">
        <v>38322</v>
      </c>
      <c r="AF9429" s="68" t="s">
        <v>1887</v>
      </c>
      <c r="AG9429" s="66" t="s">
        <v>1888</v>
      </c>
      <c r="AH9429" s="74">
        <v>2.948</v>
      </c>
      <c r="AI9429" s="68" t="s">
        <v>2254</v>
      </c>
      <c r="AJ9429" s="67">
        <v>0</v>
      </c>
      <c r="AK9429" s="69">
        <v>1888</v>
      </c>
    </row>
    <row r="9430" spans="30:37" ht="11.25" x14ac:dyDescent="0.2">
      <c r="AD9430" s="63">
        <v>36746</v>
      </c>
      <c r="AE9430" s="64">
        <v>38322</v>
      </c>
      <c r="AF9430" s="68" t="s">
        <v>3099</v>
      </c>
      <c r="AG9430" s="66" t="s">
        <v>3100</v>
      </c>
      <c r="AH9430" s="74">
        <v>3.222</v>
      </c>
      <c r="AI9430" s="68" t="s">
        <v>2254</v>
      </c>
      <c r="AJ9430" s="67">
        <v>0</v>
      </c>
      <c r="AK9430" s="69">
        <v>-2583333</v>
      </c>
    </row>
    <row r="9431" spans="30:37" ht="11.25" x14ac:dyDescent="0.2">
      <c r="AK9431" s="69">
        <f>SUM(AK9426:AK9430)</f>
        <v>-16072595</v>
      </c>
    </row>
    <row r="9433" spans="30:37" ht="11.25" x14ac:dyDescent="0.2">
      <c r="AD9433" s="63">
        <v>36676</v>
      </c>
      <c r="AE9433" s="64">
        <v>38353</v>
      </c>
      <c r="AF9433" s="68" t="s">
        <v>1342</v>
      </c>
      <c r="AG9433" s="66" t="s">
        <v>1343</v>
      </c>
      <c r="AH9433" s="67">
        <v>3.5369999999999999</v>
      </c>
      <c r="AI9433" s="68" t="s">
        <v>2254</v>
      </c>
      <c r="AJ9433" s="67">
        <v>0</v>
      </c>
      <c r="AK9433" s="69">
        <v>6420</v>
      </c>
    </row>
    <row r="9434" spans="30:37" ht="11.25" x14ac:dyDescent="0.2">
      <c r="AD9434" s="63">
        <v>36704</v>
      </c>
      <c r="AE9434" s="64">
        <v>38353</v>
      </c>
      <c r="AF9434" s="68" t="s">
        <v>1887</v>
      </c>
      <c r="AG9434" s="66" t="s">
        <v>1888</v>
      </c>
      <c r="AH9434" s="74">
        <v>3.1040000000000001</v>
      </c>
      <c r="AI9434" s="68" t="s">
        <v>2254</v>
      </c>
      <c r="AJ9434" s="67">
        <v>0</v>
      </c>
      <c r="AK9434" s="69">
        <v>1877</v>
      </c>
    </row>
    <row r="9435" spans="30:37" ht="11.25" x14ac:dyDescent="0.2">
      <c r="AD9435" s="63">
        <v>36746</v>
      </c>
      <c r="AE9435" s="64">
        <v>38353</v>
      </c>
      <c r="AF9435" s="68" t="s">
        <v>3099</v>
      </c>
      <c r="AG9435" s="66" t="s">
        <v>3100</v>
      </c>
      <c r="AH9435" s="74">
        <v>3.347</v>
      </c>
      <c r="AI9435" s="68" t="s">
        <v>2254</v>
      </c>
      <c r="AJ9435" s="67">
        <v>0</v>
      </c>
      <c r="AK9435" s="69">
        <v>-2583333</v>
      </c>
    </row>
    <row r="9436" spans="30:37" ht="11.25" x14ac:dyDescent="0.2">
      <c r="AK9436" s="69">
        <f>SUM(AK9433:AK9435)</f>
        <v>-2575036</v>
      </c>
    </row>
    <row r="9438" spans="30:37" ht="11.25" x14ac:dyDescent="0.2">
      <c r="AD9438" s="63">
        <v>36676</v>
      </c>
      <c r="AE9438" s="64">
        <v>38384</v>
      </c>
      <c r="AF9438" s="68" t="s">
        <v>1342</v>
      </c>
      <c r="AG9438" s="66" t="s">
        <v>1343</v>
      </c>
      <c r="AH9438" s="67">
        <v>3.4180000000000001</v>
      </c>
      <c r="AI9438" s="68" t="s">
        <v>2254</v>
      </c>
      <c r="AJ9438" s="67">
        <v>0</v>
      </c>
      <c r="AK9438" s="69">
        <v>1360</v>
      </c>
    </row>
    <row r="9439" spans="30:37" ht="11.25" x14ac:dyDescent="0.2">
      <c r="AD9439" s="63">
        <v>36704</v>
      </c>
      <c r="AE9439" s="64">
        <v>38384</v>
      </c>
      <c r="AF9439" s="68" t="s">
        <v>1887</v>
      </c>
      <c r="AG9439" s="66" t="s">
        <v>1888</v>
      </c>
      <c r="AH9439" s="74">
        <v>2.9769999999999999</v>
      </c>
      <c r="AI9439" s="68" t="s">
        <v>2254</v>
      </c>
      <c r="AJ9439" s="67">
        <v>0</v>
      </c>
      <c r="AK9439" s="69">
        <v>1665</v>
      </c>
    </row>
    <row r="9440" spans="30:37" ht="11.25" x14ac:dyDescent="0.2">
      <c r="AD9440" s="63">
        <v>36746</v>
      </c>
      <c r="AE9440" s="64">
        <v>38384</v>
      </c>
      <c r="AF9440" s="68" t="s">
        <v>3099</v>
      </c>
      <c r="AG9440" s="66" t="s">
        <v>3100</v>
      </c>
      <c r="AH9440" s="74">
        <v>3.2250000000000001</v>
      </c>
      <c r="AI9440" s="68" t="s">
        <v>2254</v>
      </c>
      <c r="AJ9440" s="67">
        <v>0</v>
      </c>
      <c r="AK9440" s="69">
        <v>-2333333</v>
      </c>
    </row>
    <row r="9441" spans="30:37" ht="11.25" x14ac:dyDescent="0.2">
      <c r="AK9441" s="69">
        <f>SUM(AK9438:AK9440)</f>
        <v>-2330308</v>
      </c>
    </row>
    <row r="9443" spans="30:37" ht="11.25" x14ac:dyDescent="0.2">
      <c r="AD9443" s="63">
        <v>36270</v>
      </c>
      <c r="AE9443" s="64">
        <v>38412</v>
      </c>
      <c r="AF9443" s="68" t="s">
        <v>5484</v>
      </c>
      <c r="AG9443" s="66" t="s">
        <v>5486</v>
      </c>
      <c r="AH9443" s="67">
        <v>2.6230000000000002</v>
      </c>
      <c r="AI9443" s="68" t="s">
        <v>2254</v>
      </c>
      <c r="AJ9443" s="67">
        <v>0</v>
      </c>
      <c r="AK9443" s="69">
        <v>-4550000</v>
      </c>
    </row>
    <row r="9444" spans="30:37" ht="11.25" x14ac:dyDescent="0.2">
      <c r="AD9444" s="63">
        <v>36676</v>
      </c>
      <c r="AE9444" s="64">
        <v>38412</v>
      </c>
      <c r="AF9444" s="68" t="s">
        <v>1342</v>
      </c>
      <c r="AG9444" s="66" t="s">
        <v>1343</v>
      </c>
      <c r="AH9444" s="67">
        <v>3.266</v>
      </c>
      <c r="AI9444" s="68" t="s">
        <v>2254</v>
      </c>
      <c r="AJ9444" s="67">
        <v>0</v>
      </c>
      <c r="AK9444" s="69">
        <v>1300</v>
      </c>
    </row>
    <row r="9445" spans="30:37" ht="11.25" x14ac:dyDescent="0.2">
      <c r="AD9445" s="63">
        <v>36704</v>
      </c>
      <c r="AE9445" s="64">
        <v>38412</v>
      </c>
      <c r="AF9445" s="68" t="s">
        <v>1887</v>
      </c>
      <c r="AG9445" s="66" t="s">
        <v>1888</v>
      </c>
      <c r="AH9445" s="74">
        <v>2.843</v>
      </c>
      <c r="AI9445" s="68" t="s">
        <v>2254</v>
      </c>
      <c r="AJ9445" s="67">
        <v>0</v>
      </c>
      <c r="AK9445" s="69">
        <v>1811</v>
      </c>
    </row>
    <row r="9446" spans="30:37" ht="11.25" x14ac:dyDescent="0.2">
      <c r="AK9446" s="69">
        <f>SUM(AK9443:AK9445)</f>
        <v>-4546889</v>
      </c>
    </row>
    <row r="9448" spans="30:37" ht="11.25" x14ac:dyDescent="0.2">
      <c r="AD9448" s="63">
        <v>36270</v>
      </c>
      <c r="AE9448" s="64">
        <v>38443</v>
      </c>
      <c r="AF9448" s="68" t="s">
        <v>5484</v>
      </c>
      <c r="AG9448" s="66" t="s">
        <v>5486</v>
      </c>
      <c r="AH9448" s="67">
        <v>2.528</v>
      </c>
      <c r="AI9448" s="68" t="s">
        <v>2254</v>
      </c>
      <c r="AJ9448" s="67">
        <v>0</v>
      </c>
      <c r="AK9448" s="69">
        <v>1550000</v>
      </c>
    </row>
    <row r="9449" spans="30:37" ht="11.25" x14ac:dyDescent="0.2">
      <c r="AD9449" s="63">
        <v>36305</v>
      </c>
      <c r="AE9449" s="64">
        <v>38443</v>
      </c>
      <c r="AF9449" s="68" t="s">
        <v>5567</v>
      </c>
      <c r="AG9449" s="66" t="s">
        <v>5568</v>
      </c>
      <c r="AH9449" s="67">
        <v>2.6080000000000001</v>
      </c>
      <c r="AI9449" s="68" t="s">
        <v>2254</v>
      </c>
      <c r="AJ9449" s="67">
        <v>0</v>
      </c>
      <c r="AK9449" s="69">
        <v>500000</v>
      </c>
    </row>
    <row r="9450" spans="30:37" ht="11.25" x14ac:dyDescent="0.2">
      <c r="AD9450" s="63">
        <v>36676</v>
      </c>
      <c r="AE9450" s="64">
        <v>38443</v>
      </c>
      <c r="AF9450" s="68" t="s">
        <v>1342</v>
      </c>
      <c r="AG9450" s="66" t="s">
        <v>1343</v>
      </c>
      <c r="AH9450" s="67">
        <v>3.117</v>
      </c>
      <c r="AI9450" s="68" t="s">
        <v>2254</v>
      </c>
      <c r="AJ9450" s="67">
        <v>0</v>
      </c>
      <c r="AK9450" s="69">
        <v>1250</v>
      </c>
    </row>
    <row r="9451" spans="30:37" ht="11.25" x14ac:dyDescent="0.2">
      <c r="AD9451" s="63">
        <v>36704</v>
      </c>
      <c r="AE9451" s="64">
        <v>38443</v>
      </c>
      <c r="AF9451" s="68" t="s">
        <v>1887</v>
      </c>
      <c r="AG9451" s="66" t="s">
        <v>1888</v>
      </c>
      <c r="AH9451" s="74">
        <v>2.7029999999999998</v>
      </c>
      <c r="AI9451" s="68" t="s">
        <v>2254</v>
      </c>
      <c r="AJ9451" s="67">
        <v>0</v>
      </c>
      <c r="AK9451" s="69">
        <v>1742</v>
      </c>
    </row>
    <row r="9452" spans="30:37" ht="11.25" x14ac:dyDescent="0.2">
      <c r="AK9452" s="69">
        <f>SUM(AK9448:AK9451)</f>
        <v>2052992</v>
      </c>
    </row>
    <row r="9454" spans="30:37" ht="11.25" x14ac:dyDescent="0.2">
      <c r="AD9454" s="63">
        <v>36270</v>
      </c>
      <c r="AE9454" s="64">
        <v>38473</v>
      </c>
      <c r="AF9454" s="68" t="s">
        <v>5484</v>
      </c>
      <c r="AG9454" s="66" t="s">
        <v>5486</v>
      </c>
      <c r="AH9454" s="67">
        <v>2.5009999999999999</v>
      </c>
      <c r="AI9454" s="68" t="s">
        <v>2254</v>
      </c>
      <c r="AJ9454" s="67">
        <v>0</v>
      </c>
      <c r="AK9454" s="69">
        <v>1500000</v>
      </c>
    </row>
    <row r="9455" spans="30:37" ht="11.25" x14ac:dyDescent="0.2">
      <c r="AD9455" s="63">
        <v>36305</v>
      </c>
      <c r="AE9455" s="64">
        <v>38473</v>
      </c>
      <c r="AF9455" s="68" t="s">
        <v>5567</v>
      </c>
      <c r="AG9455" s="66" t="s">
        <v>5568</v>
      </c>
      <c r="AH9455" s="67">
        <v>2.6080000000000001</v>
      </c>
      <c r="AI9455" s="68" t="s">
        <v>2254</v>
      </c>
      <c r="AJ9455" s="67">
        <v>0</v>
      </c>
      <c r="AK9455" s="69">
        <v>500000</v>
      </c>
    </row>
    <row r="9456" spans="30:37" ht="11.25" x14ac:dyDescent="0.2">
      <c r="AD9456" s="63">
        <v>36676</v>
      </c>
      <c r="AE9456" s="64">
        <v>38473</v>
      </c>
      <c r="AF9456" s="68" t="s">
        <v>1342</v>
      </c>
      <c r="AG9456" s="66" t="s">
        <v>1343</v>
      </c>
      <c r="AH9456" s="67">
        <v>3.0910000000000002</v>
      </c>
      <c r="AI9456" s="68" t="s">
        <v>2254</v>
      </c>
      <c r="AJ9456" s="67">
        <v>0</v>
      </c>
      <c r="AK9456" s="69">
        <v>1310</v>
      </c>
    </row>
    <row r="9457" spans="30:37" ht="11.25" x14ac:dyDescent="0.2">
      <c r="AD9457" s="63">
        <v>36704</v>
      </c>
      <c r="AE9457" s="64">
        <v>38473</v>
      </c>
      <c r="AF9457" s="68" t="s">
        <v>1887</v>
      </c>
      <c r="AG9457" s="66" t="s">
        <v>1888</v>
      </c>
      <c r="AH9457" s="74">
        <v>2.677</v>
      </c>
      <c r="AI9457" s="68" t="s">
        <v>2254</v>
      </c>
      <c r="AJ9457" s="67">
        <v>0</v>
      </c>
      <c r="AK9457" s="69">
        <v>1768</v>
      </c>
    </row>
    <row r="9458" spans="30:37" ht="11.25" x14ac:dyDescent="0.2">
      <c r="AK9458" s="69">
        <f>SUM(AK9454:AK9457)</f>
        <v>2003078</v>
      </c>
    </row>
    <row r="9460" spans="30:37" ht="11.25" x14ac:dyDescent="0.2">
      <c r="AD9460" s="63">
        <v>36270</v>
      </c>
      <c r="AE9460" s="64">
        <v>38504</v>
      </c>
      <c r="AF9460" s="68" t="s">
        <v>5484</v>
      </c>
      <c r="AG9460" s="66" t="s">
        <v>5486</v>
      </c>
      <c r="AH9460" s="67">
        <v>2.5059999999999998</v>
      </c>
      <c r="AI9460" s="68" t="s">
        <v>2254</v>
      </c>
      <c r="AJ9460" s="67">
        <v>0</v>
      </c>
      <c r="AK9460" s="69">
        <v>1500000</v>
      </c>
    </row>
    <row r="9461" spans="30:37" ht="11.25" x14ac:dyDescent="0.2">
      <c r="AD9461" s="63">
        <v>36305</v>
      </c>
      <c r="AE9461" s="64">
        <v>38504</v>
      </c>
      <c r="AF9461" s="68" t="s">
        <v>5567</v>
      </c>
      <c r="AG9461" s="66" t="s">
        <v>5568</v>
      </c>
      <c r="AH9461" s="67">
        <v>2.6080000000000001</v>
      </c>
      <c r="AI9461" s="68" t="s">
        <v>2254</v>
      </c>
      <c r="AJ9461" s="67">
        <v>0</v>
      </c>
      <c r="AK9461" s="69">
        <v>500000</v>
      </c>
    </row>
    <row r="9462" spans="30:37" ht="11.25" x14ac:dyDescent="0.2">
      <c r="AD9462" s="63">
        <v>36314</v>
      </c>
      <c r="AE9462" s="64">
        <v>38504</v>
      </c>
      <c r="AF9462" s="68" t="s">
        <v>5574</v>
      </c>
      <c r="AG9462" s="66" t="s">
        <v>5609</v>
      </c>
      <c r="AH9462" s="67">
        <v>2.61</v>
      </c>
      <c r="AI9462" s="68" t="s">
        <v>2254</v>
      </c>
      <c r="AJ9462" s="67">
        <v>0</v>
      </c>
      <c r="AK9462" s="69">
        <v>2000000</v>
      </c>
    </row>
    <row r="9463" spans="30:37" ht="11.25" x14ac:dyDescent="0.2">
      <c r="AD9463" s="63">
        <v>36676</v>
      </c>
      <c r="AE9463" s="64">
        <v>38504</v>
      </c>
      <c r="AF9463" s="68" t="s">
        <v>1342</v>
      </c>
      <c r="AG9463" s="66" t="s">
        <v>1343</v>
      </c>
      <c r="AH9463" s="67">
        <v>3.073</v>
      </c>
      <c r="AI9463" s="68" t="s">
        <v>2254</v>
      </c>
      <c r="AJ9463" s="67">
        <v>0</v>
      </c>
      <c r="AK9463" s="69">
        <v>1260</v>
      </c>
    </row>
    <row r="9464" spans="30:37" ht="11.25" x14ac:dyDescent="0.2">
      <c r="AD9464" s="63">
        <v>36704</v>
      </c>
      <c r="AE9464" s="64">
        <v>38504</v>
      </c>
      <c r="AF9464" s="68" t="s">
        <v>1887</v>
      </c>
      <c r="AG9464" s="66" t="s">
        <v>1888</v>
      </c>
      <c r="AH9464" s="74">
        <v>2.6819999999999999</v>
      </c>
      <c r="AI9464" s="68" t="s">
        <v>2254</v>
      </c>
      <c r="AJ9464" s="67">
        <v>0</v>
      </c>
      <c r="AK9464" s="69">
        <v>1700</v>
      </c>
    </row>
    <row r="9465" spans="30:37" ht="11.25" x14ac:dyDescent="0.2">
      <c r="AK9465" s="69">
        <f>SUM(AK9460:AK9464)</f>
        <v>4002960</v>
      </c>
    </row>
    <row r="9467" spans="30:37" ht="11.25" x14ac:dyDescent="0.2">
      <c r="AD9467" s="63">
        <v>36305</v>
      </c>
      <c r="AE9467" s="64">
        <v>38534</v>
      </c>
      <c r="AF9467" s="68" t="s">
        <v>5567</v>
      </c>
      <c r="AG9467" s="66" t="s">
        <v>5568</v>
      </c>
      <c r="AH9467" s="67">
        <v>2.6080000000000001</v>
      </c>
      <c r="AI9467" s="68" t="s">
        <v>2254</v>
      </c>
      <c r="AJ9467" s="67">
        <v>0</v>
      </c>
      <c r="AK9467" s="69">
        <v>500000</v>
      </c>
    </row>
    <row r="9468" spans="30:37" ht="11.25" x14ac:dyDescent="0.2">
      <c r="AD9468" s="63">
        <v>36314</v>
      </c>
      <c r="AE9468" s="64">
        <v>38534</v>
      </c>
      <c r="AF9468" s="68" t="s">
        <v>5574</v>
      </c>
      <c r="AG9468" s="66" t="s">
        <v>5609</v>
      </c>
      <c r="AH9468" s="67">
        <v>2.61</v>
      </c>
      <c r="AI9468" s="68" t="s">
        <v>2254</v>
      </c>
      <c r="AJ9468" s="67">
        <v>0</v>
      </c>
      <c r="AK9468" s="69">
        <v>2000000</v>
      </c>
    </row>
    <row r="9469" spans="30:37" ht="11.25" x14ac:dyDescent="0.2">
      <c r="AD9469" s="63">
        <v>36676</v>
      </c>
      <c r="AE9469" s="64">
        <v>38534</v>
      </c>
      <c r="AF9469" s="68" t="s">
        <v>1342</v>
      </c>
      <c r="AG9469" s="66" t="s">
        <v>1343</v>
      </c>
      <c r="AH9469" s="67">
        <v>3.1379999999999999</v>
      </c>
      <c r="AI9469" s="68" t="s">
        <v>2254</v>
      </c>
      <c r="AJ9469" s="67">
        <v>0</v>
      </c>
      <c r="AK9469" s="69">
        <v>1290</v>
      </c>
    </row>
    <row r="9470" spans="30:37" ht="11.25" x14ac:dyDescent="0.2">
      <c r="AD9470" s="63">
        <v>36704</v>
      </c>
      <c r="AE9470" s="64">
        <v>38534</v>
      </c>
      <c r="AF9470" s="68" t="s">
        <v>1887</v>
      </c>
      <c r="AG9470" s="66" t="s">
        <v>1888</v>
      </c>
      <c r="AH9470" s="74">
        <v>2.7330000000000001</v>
      </c>
      <c r="AI9470" s="68" t="s">
        <v>2254</v>
      </c>
      <c r="AJ9470" s="67">
        <v>0</v>
      </c>
      <c r="AK9470" s="69">
        <v>717</v>
      </c>
    </row>
    <row r="9471" spans="30:37" ht="11.25" x14ac:dyDescent="0.2">
      <c r="AK9471" s="69">
        <f>SUM(AK9467:AK9470)</f>
        <v>2502007</v>
      </c>
    </row>
    <row r="9473" spans="30:37" ht="11.25" x14ac:dyDescent="0.2">
      <c r="AD9473" s="63">
        <v>36305</v>
      </c>
      <c r="AE9473" s="64">
        <v>38565</v>
      </c>
      <c r="AF9473" s="68" t="s">
        <v>5567</v>
      </c>
      <c r="AG9473" s="66" t="s">
        <v>5568</v>
      </c>
      <c r="AH9473" s="67">
        <v>2.6080000000000001</v>
      </c>
      <c r="AI9473" s="68" t="s">
        <v>2254</v>
      </c>
      <c r="AJ9473" s="67">
        <v>0</v>
      </c>
      <c r="AK9473" s="69">
        <v>500000</v>
      </c>
    </row>
    <row r="9474" spans="30:37" ht="11.25" x14ac:dyDescent="0.2">
      <c r="AD9474" s="63">
        <v>36314</v>
      </c>
      <c r="AE9474" s="64">
        <v>38565</v>
      </c>
      <c r="AF9474" s="68" t="s">
        <v>5574</v>
      </c>
      <c r="AG9474" s="66" t="s">
        <v>5609</v>
      </c>
      <c r="AH9474" s="67">
        <v>2.61</v>
      </c>
      <c r="AI9474" s="68" t="s">
        <v>2254</v>
      </c>
      <c r="AJ9474" s="67">
        <v>0</v>
      </c>
      <c r="AK9474" s="69">
        <v>2000000</v>
      </c>
    </row>
    <row r="9475" spans="30:37" ht="11.25" x14ac:dyDescent="0.2">
      <c r="AD9475" s="63">
        <v>36676</v>
      </c>
      <c r="AE9475" s="64">
        <v>38565</v>
      </c>
      <c r="AF9475" s="68" t="s">
        <v>1342</v>
      </c>
      <c r="AG9475" s="66" t="s">
        <v>1343</v>
      </c>
      <c r="AH9475" s="67">
        <v>3.133</v>
      </c>
      <c r="AI9475" s="68" t="s">
        <v>2254</v>
      </c>
      <c r="AJ9475" s="67">
        <v>0</v>
      </c>
      <c r="AK9475" s="69">
        <v>1310</v>
      </c>
    </row>
    <row r="9476" spans="30:37" ht="11.25" x14ac:dyDescent="0.2">
      <c r="AD9476" s="63">
        <v>36704</v>
      </c>
      <c r="AE9476" s="64">
        <v>38565</v>
      </c>
      <c r="AF9476" s="68" t="s">
        <v>1887</v>
      </c>
      <c r="AG9476" s="66" t="s">
        <v>1888</v>
      </c>
      <c r="AH9476" s="74">
        <v>2.73</v>
      </c>
      <c r="AI9476" s="68" t="s">
        <v>2254</v>
      </c>
      <c r="AJ9476" s="67">
        <v>0</v>
      </c>
      <c r="AK9476" s="69">
        <v>691</v>
      </c>
    </row>
    <row r="9477" spans="30:37" ht="11.25" x14ac:dyDescent="0.2">
      <c r="AK9477" s="69">
        <f>SUM(AK9473:AK9476)</f>
        <v>2502001</v>
      </c>
    </row>
    <row r="9479" spans="30:37" ht="11.25" x14ac:dyDescent="0.2">
      <c r="AD9479" s="63">
        <v>36305</v>
      </c>
      <c r="AE9479" s="64">
        <v>38596</v>
      </c>
      <c r="AF9479" s="68" t="s">
        <v>5567</v>
      </c>
      <c r="AG9479" s="66" t="s">
        <v>5568</v>
      </c>
      <c r="AH9479" s="67">
        <v>2.6080000000000001</v>
      </c>
      <c r="AI9479" s="68" t="s">
        <v>2254</v>
      </c>
      <c r="AJ9479" s="67">
        <v>0</v>
      </c>
      <c r="AK9479" s="69">
        <v>500000</v>
      </c>
    </row>
    <row r="9480" spans="30:37" ht="11.25" x14ac:dyDescent="0.2">
      <c r="AD9480" s="63">
        <v>36314</v>
      </c>
      <c r="AE9480" s="64">
        <v>38596</v>
      </c>
      <c r="AF9480" s="68" t="s">
        <v>5574</v>
      </c>
      <c r="AG9480" s="66" t="s">
        <v>5609</v>
      </c>
      <c r="AH9480" s="67">
        <v>2.61</v>
      </c>
      <c r="AI9480" s="68" t="s">
        <v>2254</v>
      </c>
      <c r="AJ9480" s="67">
        <v>0</v>
      </c>
      <c r="AK9480" s="69">
        <v>2000000</v>
      </c>
    </row>
    <row r="9481" spans="30:37" ht="11.25" x14ac:dyDescent="0.2">
      <c r="AD9481" s="63">
        <v>36676</v>
      </c>
      <c r="AE9481" s="64">
        <v>38596</v>
      </c>
      <c r="AF9481" s="68" t="s">
        <v>1342</v>
      </c>
      <c r="AG9481" s="66" t="s">
        <v>1343</v>
      </c>
      <c r="AH9481" s="67">
        <v>3.121</v>
      </c>
      <c r="AI9481" s="68" t="s">
        <v>2254</v>
      </c>
      <c r="AJ9481" s="67">
        <v>0</v>
      </c>
      <c r="AK9481" s="69">
        <v>930</v>
      </c>
    </row>
    <row r="9482" spans="30:37" ht="11.25" x14ac:dyDescent="0.2">
      <c r="AD9482" s="63">
        <v>36704</v>
      </c>
      <c r="AE9482" s="64">
        <v>38596</v>
      </c>
      <c r="AF9482" s="68" t="s">
        <v>1887</v>
      </c>
      <c r="AG9482" s="66" t="s">
        <v>1888</v>
      </c>
      <c r="AH9482" s="74">
        <v>2.7130000000000001</v>
      </c>
      <c r="AI9482" s="68" t="s">
        <v>2254</v>
      </c>
      <c r="AJ9482" s="67">
        <v>0</v>
      </c>
      <c r="AK9482" s="69">
        <v>664</v>
      </c>
    </row>
    <row r="9483" spans="30:37" ht="11.25" x14ac:dyDescent="0.2">
      <c r="AK9483" s="69">
        <f>SUM(AK9479:AK9482)</f>
        <v>2501594</v>
      </c>
    </row>
    <row r="9485" spans="30:37" ht="11.25" x14ac:dyDescent="0.2">
      <c r="AD9485" s="63">
        <v>36305</v>
      </c>
      <c r="AE9485" s="64">
        <v>38626</v>
      </c>
      <c r="AF9485" s="68" t="s">
        <v>5567</v>
      </c>
      <c r="AG9485" s="66" t="s">
        <v>5568</v>
      </c>
      <c r="AH9485" s="67">
        <v>2.6080000000000001</v>
      </c>
      <c r="AI9485" s="68" t="s">
        <v>2254</v>
      </c>
      <c r="AJ9485" s="67">
        <v>0</v>
      </c>
      <c r="AK9485" s="69">
        <v>500000</v>
      </c>
    </row>
    <row r="9486" spans="30:37" ht="11.25" x14ac:dyDescent="0.2">
      <c r="AD9486" s="63">
        <v>36314</v>
      </c>
      <c r="AE9486" s="64">
        <v>38626</v>
      </c>
      <c r="AF9486" s="68" t="s">
        <v>5574</v>
      </c>
      <c r="AG9486" s="66" t="s">
        <v>5609</v>
      </c>
      <c r="AH9486" s="67">
        <v>2.61</v>
      </c>
      <c r="AI9486" s="68" t="s">
        <v>2254</v>
      </c>
      <c r="AJ9486" s="67">
        <v>0</v>
      </c>
      <c r="AK9486" s="69">
        <v>2000000</v>
      </c>
    </row>
    <row r="9487" spans="30:37" ht="11.25" x14ac:dyDescent="0.2">
      <c r="AD9487" s="63">
        <v>36676</v>
      </c>
      <c r="AE9487" s="64">
        <v>38626</v>
      </c>
      <c r="AF9487" s="68" t="s">
        <v>1342</v>
      </c>
      <c r="AG9487" s="66" t="s">
        <v>1343</v>
      </c>
      <c r="AH9487" s="67">
        <v>3.137</v>
      </c>
      <c r="AI9487" s="68" t="s">
        <v>2254</v>
      </c>
      <c r="AJ9487" s="67">
        <v>0</v>
      </c>
      <c r="AK9487" s="69">
        <v>960</v>
      </c>
    </row>
    <row r="9488" spans="30:37" ht="11.25" x14ac:dyDescent="0.2">
      <c r="AD9488" s="63">
        <v>36704</v>
      </c>
      <c r="AE9488" s="64">
        <v>38626</v>
      </c>
      <c r="AF9488" s="68" t="s">
        <v>1887</v>
      </c>
      <c r="AG9488" s="66" t="s">
        <v>1888</v>
      </c>
      <c r="AH9488" s="74">
        <v>2.7280000000000002</v>
      </c>
      <c r="AI9488" s="68" t="s">
        <v>2254</v>
      </c>
      <c r="AJ9488" s="67">
        <v>0</v>
      </c>
      <c r="AK9488" s="69">
        <v>682</v>
      </c>
    </row>
    <row r="9489" spans="30:37" ht="11.25" x14ac:dyDescent="0.2">
      <c r="AK9489" s="69">
        <f>SUM(AK9485:AK9488)</f>
        <v>2501642</v>
      </c>
    </row>
    <row r="9491" spans="30:37" ht="11.25" x14ac:dyDescent="0.2">
      <c r="AD9491" s="63">
        <v>36676</v>
      </c>
      <c r="AE9491" s="64">
        <v>38657</v>
      </c>
      <c r="AF9491" s="68" t="s">
        <v>1342</v>
      </c>
      <c r="AG9491" s="66" t="s">
        <v>1343</v>
      </c>
      <c r="AH9491" s="67">
        <v>3.2389999999999999</v>
      </c>
      <c r="AI9491" s="68" t="s">
        <v>2254</v>
      </c>
      <c r="AJ9491" s="67">
        <v>0</v>
      </c>
      <c r="AK9491" s="69">
        <v>2040</v>
      </c>
    </row>
    <row r="9492" spans="30:37" ht="11.25" x14ac:dyDescent="0.2">
      <c r="AD9492" s="63">
        <v>36704</v>
      </c>
      <c r="AE9492" s="64">
        <v>38657</v>
      </c>
      <c r="AF9492" s="68" t="s">
        <v>1887</v>
      </c>
      <c r="AG9492" s="66" t="s">
        <v>1888</v>
      </c>
      <c r="AH9492" s="74">
        <v>2.8170000000000002</v>
      </c>
      <c r="AI9492" s="68" t="s">
        <v>2254</v>
      </c>
      <c r="AJ9492" s="67">
        <v>0</v>
      </c>
      <c r="AK9492" s="69">
        <v>656</v>
      </c>
    </row>
    <row r="9493" spans="30:37" ht="11.25" x14ac:dyDescent="0.2">
      <c r="AK9493" s="69">
        <f>SUM(AK9491:AK9492)</f>
        <v>2696</v>
      </c>
    </row>
    <row r="9495" spans="30:37" ht="11.25" x14ac:dyDescent="0.2">
      <c r="AD9495" s="63">
        <v>36676</v>
      </c>
      <c r="AE9495" s="64">
        <v>38687</v>
      </c>
      <c r="AF9495" s="68" t="s">
        <v>1342</v>
      </c>
      <c r="AG9495" s="66" t="s">
        <v>1343</v>
      </c>
      <c r="AH9495" s="67">
        <v>3.3420000000000001</v>
      </c>
      <c r="AI9495" s="68" t="s">
        <v>2254</v>
      </c>
      <c r="AJ9495" s="67">
        <v>0</v>
      </c>
      <c r="AK9495" s="69">
        <v>2100</v>
      </c>
    </row>
    <row r="9496" spans="30:37" ht="11.25" x14ac:dyDescent="0.2">
      <c r="AD9496" s="63">
        <v>36704</v>
      </c>
      <c r="AE9496" s="64">
        <v>38687</v>
      </c>
      <c r="AF9496" s="68" t="s">
        <v>1887</v>
      </c>
      <c r="AG9496" s="66" t="s">
        <v>1888</v>
      </c>
      <c r="AH9496" s="74">
        <v>2.9119999999999999</v>
      </c>
      <c r="AI9496" s="68" t="s">
        <v>2254</v>
      </c>
      <c r="AJ9496" s="67">
        <v>0</v>
      </c>
      <c r="AK9496" s="69">
        <v>674</v>
      </c>
    </row>
    <row r="9497" spans="30:37" ht="11.25" x14ac:dyDescent="0.2">
      <c r="AK9497" s="69">
        <f>SUM(AK9495:AK9496)</f>
        <v>2774</v>
      </c>
    </row>
    <row r="9499" spans="30:37" ht="11.25" x14ac:dyDescent="0.2">
      <c r="AD9499" s="63">
        <v>36676</v>
      </c>
      <c r="AE9499" s="64">
        <v>38718</v>
      </c>
      <c r="AF9499" s="68" t="s">
        <v>1342</v>
      </c>
      <c r="AG9499" s="66" t="s">
        <v>1343</v>
      </c>
      <c r="AH9499" s="67">
        <v>3.544</v>
      </c>
      <c r="AI9499" s="68" t="s">
        <v>2254</v>
      </c>
      <c r="AJ9499" s="67">
        <v>0</v>
      </c>
      <c r="AK9499" s="69">
        <v>2550</v>
      </c>
    </row>
    <row r="9500" spans="30:37" ht="11.25" x14ac:dyDescent="0.2">
      <c r="AK9500" s="69">
        <f>SUM(AK9499)</f>
        <v>2550</v>
      </c>
    </row>
    <row r="9502" spans="30:37" ht="11.25" x14ac:dyDescent="0.2">
      <c r="AD9502" s="63">
        <v>36676</v>
      </c>
      <c r="AE9502" s="64">
        <v>38749</v>
      </c>
      <c r="AF9502" s="68" t="s">
        <v>1342</v>
      </c>
      <c r="AG9502" s="66" t="s">
        <v>1343</v>
      </c>
      <c r="AH9502" s="67">
        <v>3.4289999999999998</v>
      </c>
      <c r="AI9502" s="68" t="s">
        <v>2254</v>
      </c>
      <c r="AJ9502" s="67">
        <v>0</v>
      </c>
      <c r="AK9502" s="69">
        <v>2290</v>
      </c>
    </row>
    <row r="9503" spans="30:37" ht="11.25" x14ac:dyDescent="0.2">
      <c r="AK9503" s="69">
        <f>SUM(AK9502)</f>
        <v>2290</v>
      </c>
    </row>
    <row r="9505" spans="30:37" ht="11.25" x14ac:dyDescent="0.2">
      <c r="AD9505" s="63">
        <v>36676</v>
      </c>
      <c r="AE9505" s="64">
        <v>38777</v>
      </c>
      <c r="AF9505" s="68" t="s">
        <v>1342</v>
      </c>
      <c r="AG9505" s="66" t="s">
        <v>1343</v>
      </c>
      <c r="AH9505" s="67">
        <v>3.28</v>
      </c>
      <c r="AI9505" s="68" t="s">
        <v>2254</v>
      </c>
      <c r="AJ9505" s="67">
        <v>0</v>
      </c>
      <c r="AK9505" s="69">
        <v>2520</v>
      </c>
    </row>
    <row r="9506" spans="30:37" ht="11.25" x14ac:dyDescent="0.2">
      <c r="AK9506" s="69">
        <f>SUM(AK9505)</f>
        <v>2520</v>
      </c>
    </row>
    <row r="9508" spans="30:37" ht="11.25" x14ac:dyDescent="0.2">
      <c r="AD9508" s="63">
        <v>36676</v>
      </c>
      <c r="AE9508" s="64">
        <v>38808</v>
      </c>
      <c r="AF9508" s="68" t="s">
        <v>1342</v>
      </c>
      <c r="AG9508" s="66" t="s">
        <v>1343</v>
      </c>
      <c r="AH9508" s="67">
        <v>3.1339999999999999</v>
      </c>
      <c r="AI9508" s="68" t="s">
        <v>2254</v>
      </c>
      <c r="AJ9508" s="67">
        <v>0</v>
      </c>
      <c r="AK9508" s="69">
        <v>2420</v>
      </c>
    </row>
    <row r="9509" spans="30:37" ht="11.25" x14ac:dyDescent="0.2">
      <c r="AK9509" s="69">
        <f>SUM(AK9508)</f>
        <v>2420</v>
      </c>
    </row>
    <row r="9511" spans="30:37" ht="11.25" x14ac:dyDescent="0.2">
      <c r="AD9511" s="63">
        <v>36676</v>
      </c>
      <c r="AE9511" s="64">
        <v>38838</v>
      </c>
      <c r="AF9511" s="68" t="s">
        <v>1342</v>
      </c>
      <c r="AG9511" s="66" t="s">
        <v>1343</v>
      </c>
      <c r="AH9511" s="67">
        <v>3.109</v>
      </c>
      <c r="AI9511" s="68" t="s">
        <v>2254</v>
      </c>
      <c r="AJ9511" s="67">
        <v>0</v>
      </c>
      <c r="AK9511" s="69">
        <v>2490</v>
      </c>
    </row>
    <row r="9512" spans="30:37" ht="11.25" x14ac:dyDescent="0.2">
      <c r="AK9512" s="69">
        <f>SUM(AK9511)</f>
        <v>2490</v>
      </c>
    </row>
    <row r="9514" spans="30:37" ht="11.25" x14ac:dyDescent="0.2">
      <c r="AD9514" s="63">
        <v>36676</v>
      </c>
      <c r="AE9514" s="64">
        <v>38869</v>
      </c>
      <c r="AF9514" s="68" t="s">
        <v>1342</v>
      </c>
      <c r="AG9514" s="66" t="s">
        <v>1343</v>
      </c>
      <c r="AH9514" s="67">
        <v>3.0920000000000001</v>
      </c>
      <c r="AI9514" s="68" t="s">
        <v>2254</v>
      </c>
      <c r="AJ9514" s="67">
        <v>0</v>
      </c>
      <c r="AK9514" s="69">
        <v>2390</v>
      </c>
    </row>
    <row r="9515" spans="30:37" ht="11.25" x14ac:dyDescent="0.2">
      <c r="AK9515" s="69">
        <f>SUM(AK9514)</f>
        <v>2390</v>
      </c>
    </row>
    <row r="9517" spans="30:37" ht="11.25" x14ac:dyDescent="0.2">
      <c r="AD9517" s="63">
        <v>36676</v>
      </c>
      <c r="AE9517" s="64">
        <v>38899</v>
      </c>
      <c r="AF9517" s="68" t="s">
        <v>1342</v>
      </c>
      <c r="AG9517" s="66" t="s">
        <v>1343</v>
      </c>
      <c r="AH9517" s="67">
        <v>3.157</v>
      </c>
      <c r="AI9517" s="68" t="s">
        <v>2254</v>
      </c>
      <c r="AJ9517" s="67">
        <v>0</v>
      </c>
      <c r="AK9517" s="69">
        <v>2460</v>
      </c>
    </row>
    <row r="9518" spans="30:37" ht="11.25" x14ac:dyDescent="0.2">
      <c r="AK9518" s="69">
        <f>SUM(AK9517)</f>
        <v>2460</v>
      </c>
    </row>
    <row r="9520" spans="30:37" ht="11.25" x14ac:dyDescent="0.2">
      <c r="AD9520" s="63">
        <v>36676</v>
      </c>
      <c r="AE9520" s="64">
        <v>38930</v>
      </c>
      <c r="AF9520" s="68" t="s">
        <v>1342</v>
      </c>
      <c r="AG9520" s="66" t="s">
        <v>1343</v>
      </c>
      <c r="AH9520" s="67">
        <v>3.1520000000000001</v>
      </c>
      <c r="AI9520" s="68" t="s">
        <v>2254</v>
      </c>
      <c r="AJ9520" s="67">
        <v>0</v>
      </c>
      <c r="AK9520" s="69">
        <v>2440</v>
      </c>
    </row>
    <row r="9521" spans="30:37" ht="11.25" x14ac:dyDescent="0.2">
      <c r="AK9521" s="69">
        <f>SUM(AK9520)</f>
        <v>2440</v>
      </c>
    </row>
    <row r="9523" spans="30:37" ht="11.25" x14ac:dyDescent="0.2">
      <c r="AD9523" s="63">
        <v>36676</v>
      </c>
      <c r="AE9523" s="64">
        <v>38961</v>
      </c>
      <c r="AF9523" s="68" t="s">
        <v>1342</v>
      </c>
      <c r="AG9523" s="66" t="s">
        <v>1343</v>
      </c>
      <c r="AH9523" s="67">
        <v>3.1389999999999998</v>
      </c>
      <c r="AI9523" s="68" t="s">
        <v>2254</v>
      </c>
      <c r="AJ9523" s="67">
        <v>0</v>
      </c>
      <c r="AK9523" s="69">
        <v>2350</v>
      </c>
    </row>
    <row r="9524" spans="30:37" ht="11.25" x14ac:dyDescent="0.2">
      <c r="AK9524" s="69">
        <f>SUM(AK9523)</f>
        <v>2350</v>
      </c>
    </row>
    <row r="9526" spans="30:37" ht="11.25" x14ac:dyDescent="0.2">
      <c r="AD9526" s="63">
        <v>36676</v>
      </c>
      <c r="AE9526" s="64">
        <v>38991</v>
      </c>
      <c r="AF9526" s="68" t="s">
        <v>1342</v>
      </c>
      <c r="AG9526" s="66" t="s">
        <v>1343</v>
      </c>
      <c r="AH9526" s="67">
        <v>3.1539999999999999</v>
      </c>
      <c r="AI9526" s="68" t="s">
        <v>2254</v>
      </c>
      <c r="AJ9526" s="67">
        <v>0</v>
      </c>
      <c r="AK9526" s="69">
        <v>2410</v>
      </c>
    </row>
    <row r="9527" spans="30:37" ht="11.25" x14ac:dyDescent="0.2">
      <c r="AK9527" s="69">
        <f>SUM(AK9526)</f>
        <v>2410</v>
      </c>
    </row>
    <row r="9529" spans="30:37" ht="11.25" x14ac:dyDescent="0.2">
      <c r="AD9529" s="63">
        <v>36676</v>
      </c>
      <c r="AE9529" s="64">
        <v>39022</v>
      </c>
      <c r="AF9529" s="68" t="s">
        <v>1342</v>
      </c>
      <c r="AG9529" s="66" t="s">
        <v>1343</v>
      </c>
      <c r="AH9529" s="67">
        <v>3.2509999999999999</v>
      </c>
      <c r="AI9529" s="68" t="s">
        <v>2254</v>
      </c>
      <c r="AJ9529" s="67">
        <v>0</v>
      </c>
      <c r="AK9529" s="69">
        <v>2320</v>
      </c>
    </row>
    <row r="9530" spans="30:37" ht="11.25" x14ac:dyDescent="0.2">
      <c r="AK9530" s="69">
        <f>SUM(AK9529)</f>
        <v>2320</v>
      </c>
    </row>
    <row r="9532" spans="30:37" ht="11.25" x14ac:dyDescent="0.2">
      <c r="AD9532" s="63">
        <v>36676</v>
      </c>
      <c r="AE9532" s="64">
        <v>39052</v>
      </c>
      <c r="AF9532" s="68" t="s">
        <v>1342</v>
      </c>
      <c r="AG9532" s="66" t="s">
        <v>1343</v>
      </c>
      <c r="AH9532" s="67">
        <v>3.351</v>
      </c>
      <c r="AI9532" s="68" t="s">
        <v>2254</v>
      </c>
      <c r="AJ9532" s="67">
        <v>0</v>
      </c>
      <c r="AK9532" s="69">
        <v>2380</v>
      </c>
    </row>
    <row r="9533" spans="30:37" ht="11.25" x14ac:dyDescent="0.2">
      <c r="AK9533" s="69">
        <f>SUM(AK9532)</f>
        <v>2380</v>
      </c>
    </row>
    <row r="9535" spans="30:37" ht="11.25" x14ac:dyDescent="0.2">
      <c r="AD9535" s="63">
        <v>36676</v>
      </c>
      <c r="AE9535" s="64">
        <v>39083</v>
      </c>
      <c r="AF9535" s="68" t="s">
        <v>1342</v>
      </c>
      <c r="AG9535" s="66" t="s">
        <v>1343</v>
      </c>
      <c r="AH9535" s="67">
        <v>3.5659999999999998</v>
      </c>
      <c r="AI9535" s="68" t="s">
        <v>2254</v>
      </c>
      <c r="AJ9535" s="67">
        <v>0</v>
      </c>
      <c r="AK9535" s="69">
        <v>680</v>
      </c>
    </row>
    <row r="9536" spans="30:37" ht="11.25" x14ac:dyDescent="0.2">
      <c r="AK9536" s="69">
        <f>SUM(AK9535)</f>
        <v>680</v>
      </c>
    </row>
    <row r="9538" spans="30:37" ht="11.25" x14ac:dyDescent="0.2">
      <c r="AD9538" s="63">
        <v>36676</v>
      </c>
      <c r="AE9538" s="64">
        <v>39114</v>
      </c>
      <c r="AF9538" s="68" t="s">
        <v>1342</v>
      </c>
      <c r="AG9538" s="66" t="s">
        <v>1343</v>
      </c>
      <c r="AH9538" s="67">
        <v>3.4550000000000001</v>
      </c>
      <c r="AI9538" s="68" t="s">
        <v>2254</v>
      </c>
      <c r="AJ9538" s="67">
        <v>0</v>
      </c>
      <c r="AK9538" s="69">
        <v>610</v>
      </c>
    </row>
    <row r="9539" spans="30:37" ht="11.25" x14ac:dyDescent="0.2">
      <c r="AK9539" s="69">
        <f>SUM(AK9538)</f>
        <v>610</v>
      </c>
    </row>
    <row r="9541" spans="30:37" ht="11.25" x14ac:dyDescent="0.2">
      <c r="AD9541" s="63">
        <v>36676</v>
      </c>
      <c r="AE9541" s="64">
        <v>39142</v>
      </c>
      <c r="AF9541" s="68" t="s">
        <v>1342</v>
      </c>
      <c r="AG9541" s="66" t="s">
        <v>1343</v>
      </c>
      <c r="AH9541" s="67">
        <v>3.3090000000000002</v>
      </c>
      <c r="AI9541" s="68" t="s">
        <v>2254</v>
      </c>
      <c r="AJ9541" s="67">
        <v>0</v>
      </c>
      <c r="AK9541" s="69">
        <v>670</v>
      </c>
    </row>
    <row r="9542" spans="30:37" ht="11.25" x14ac:dyDescent="0.2">
      <c r="AK9542" s="69">
        <f>SUM(AK9541)</f>
        <v>670</v>
      </c>
    </row>
    <row r="9544" spans="30:37" ht="11.25" x14ac:dyDescent="0.2">
      <c r="AD9544" s="63">
        <v>36676</v>
      </c>
      <c r="AE9544" s="64">
        <v>39173</v>
      </c>
      <c r="AF9544" s="68" t="s">
        <v>1342</v>
      </c>
      <c r="AG9544" s="66" t="s">
        <v>1343</v>
      </c>
      <c r="AH9544" s="67">
        <v>3.1659999999999999</v>
      </c>
      <c r="AI9544" s="68" t="s">
        <v>2254</v>
      </c>
      <c r="AJ9544" s="67">
        <v>0</v>
      </c>
      <c r="AK9544" s="69">
        <v>640</v>
      </c>
    </row>
    <row r="9545" spans="30:37" ht="11.25" x14ac:dyDescent="0.2">
      <c r="AK9545" s="69">
        <f>SUM(AK9544)</f>
        <v>640</v>
      </c>
    </row>
  </sheetData>
  <printOptions horizontalCentered="1" verticalCentered="1" gridLinesSet="0"/>
  <pageMargins left="0" right="0" top="0" bottom="0" header="0.5" footer="0.5"/>
  <pageSetup paperSize="5" fitToWidth="10" orientation="landscape" horizontalDpi="4294967292" verticalDpi="4294967292" r:id="rId1"/>
  <headerFooter alignWithMargins="0"/>
  <rowBreaks count="1" manualBreakCount="1">
    <brk id="50" min="64" max="173" man="1"/>
  </rowBreaks>
  <colBreaks count="1" manualBreakCount="1">
    <brk id="20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94-95STG</vt:lpstr>
      <vt:lpstr>'94-95STG'!Print_Area</vt:lpstr>
      <vt:lpstr>'94-95STG'!Print_Titles</vt:lpstr>
    </vt:vector>
  </TitlesOfParts>
  <Company>Enron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</dc:creator>
  <cp:lastModifiedBy>Felienne</cp:lastModifiedBy>
  <cp:lastPrinted>2000-12-20T17:43:03Z</cp:lastPrinted>
  <dcterms:created xsi:type="dcterms:W3CDTF">2014-09-05T11:10:22Z</dcterms:created>
  <dcterms:modified xsi:type="dcterms:W3CDTF">2014-09-05T11:10:22Z</dcterms:modified>
</cp:coreProperties>
</file>