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080" yWindow="135" windowWidth="19215" windowHeight="8055" tabRatio="603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Sheet1!$A$1:$K$49</definedName>
  </definedNames>
  <calcPr calcId="152511"/>
</workbook>
</file>

<file path=xl/calcChain.xml><?xml version="1.0" encoding="utf-8"?>
<calcChain xmlns="http://schemas.openxmlformats.org/spreadsheetml/2006/main">
  <c r="A1" i="1" l="1"/>
  <c r="G1" i="1"/>
  <c r="H1" i="1"/>
  <c r="C2" i="1" s="1"/>
  <c r="G9" i="1"/>
  <c r="G13" i="1"/>
  <c r="Z13" i="1"/>
  <c r="Z19" i="1" s="1"/>
  <c r="AA13" i="1"/>
  <c r="AA19" i="1" s="1"/>
  <c r="G14" i="1"/>
  <c r="Z14" i="1"/>
  <c r="AA14" i="1"/>
  <c r="G15" i="1"/>
  <c r="G48" i="1" s="1"/>
  <c r="Z15" i="1"/>
  <c r="AA15" i="1"/>
  <c r="G16" i="1"/>
  <c r="J16" i="1" s="1"/>
  <c r="K16" i="1" s="1"/>
  <c r="N16" i="1"/>
  <c r="Z16" i="1"/>
  <c r="AA16" i="1"/>
  <c r="G17" i="1"/>
  <c r="Z17" i="1"/>
  <c r="AA17" i="1"/>
  <c r="G18" i="1"/>
  <c r="Z18" i="1"/>
  <c r="AA18" i="1"/>
  <c r="G19" i="1"/>
  <c r="J19" i="1" s="1"/>
  <c r="K19" i="1" s="1"/>
  <c r="N19" i="1"/>
  <c r="P19" i="1"/>
  <c r="R19" i="1"/>
  <c r="T19" i="1"/>
  <c r="V19" i="1"/>
  <c r="X19" i="1"/>
  <c r="G20" i="1"/>
  <c r="G21" i="1"/>
  <c r="G22" i="1"/>
  <c r="G23" i="1"/>
  <c r="Z23" i="1"/>
  <c r="AA23" i="1"/>
  <c r="G24" i="1"/>
  <c r="Z24" i="1"/>
  <c r="Z34" i="1" s="1"/>
  <c r="AA24" i="1"/>
  <c r="AA34" i="1" s="1"/>
  <c r="G25" i="1"/>
  <c r="Z25" i="1"/>
  <c r="AA25" i="1"/>
  <c r="G26" i="1"/>
  <c r="Z26" i="1"/>
  <c r="AA26" i="1"/>
  <c r="G27" i="1"/>
  <c r="J27" i="1" s="1"/>
  <c r="K27" i="1" s="1"/>
  <c r="Z27" i="1"/>
  <c r="AA27" i="1"/>
  <c r="G28" i="1"/>
  <c r="Z28" i="1"/>
  <c r="AA28" i="1"/>
  <c r="C29" i="1"/>
  <c r="G29" i="1"/>
  <c r="Z29" i="1"/>
  <c r="AA29" i="1"/>
  <c r="Z30" i="1"/>
  <c r="AA30" i="1"/>
  <c r="R31" i="1"/>
  <c r="R34" i="1" s="1"/>
  <c r="Z31" i="1"/>
  <c r="AA31" i="1"/>
  <c r="G32" i="1"/>
  <c r="K32" i="1" s="1"/>
  <c r="Z32" i="1"/>
  <c r="AA32" i="1"/>
  <c r="Z33" i="1"/>
  <c r="AA33" i="1"/>
  <c r="G34" i="1"/>
  <c r="K34" i="1"/>
  <c r="L46" i="1" s="1"/>
  <c r="N34" i="1"/>
  <c r="P34" i="1"/>
  <c r="T34" i="1"/>
  <c r="V34" i="1"/>
  <c r="X34" i="1"/>
  <c r="G35" i="1"/>
  <c r="K35" i="1" s="1"/>
  <c r="G36" i="1"/>
  <c r="K36" i="1" s="1"/>
  <c r="C37" i="1"/>
  <c r="G37" i="1"/>
  <c r="K37" i="1"/>
  <c r="G38" i="1"/>
  <c r="K38" i="1"/>
  <c r="G39" i="1"/>
  <c r="K39" i="1"/>
  <c r="G40" i="1"/>
  <c r="K40" i="1" s="1"/>
  <c r="G41" i="1"/>
  <c r="K41" i="1"/>
  <c r="G42" i="1"/>
  <c r="K42" i="1"/>
  <c r="G43" i="1"/>
  <c r="K43" i="1"/>
  <c r="G44" i="1"/>
  <c r="K44" i="1" s="1"/>
  <c r="G45" i="1"/>
  <c r="K45" i="1"/>
  <c r="G46" i="1"/>
  <c r="K46" i="1"/>
  <c r="D48" i="1"/>
  <c r="E48" i="1"/>
  <c r="F48" i="1"/>
  <c r="H48" i="1"/>
  <c r="I48" i="1"/>
  <c r="G56" i="1"/>
  <c r="K56" i="1"/>
  <c r="M56" i="1"/>
  <c r="G57" i="1"/>
  <c r="K57" i="1" s="1"/>
  <c r="M57" i="1" s="1"/>
  <c r="G58" i="1"/>
  <c r="K58" i="1" s="1"/>
  <c r="M58" i="1" s="1"/>
  <c r="G59" i="1"/>
  <c r="K59" i="1"/>
  <c r="M59" i="1"/>
  <c r="G60" i="1"/>
  <c r="K60" i="1"/>
  <c r="M60" i="1" s="1"/>
  <c r="G61" i="1"/>
  <c r="K61" i="1"/>
  <c r="M61" i="1"/>
  <c r="G62" i="1"/>
  <c r="K62" i="1"/>
  <c r="M62" i="1" s="1"/>
  <c r="G63" i="1"/>
  <c r="K63" i="1" s="1"/>
  <c r="M63" i="1" s="1"/>
  <c r="G64" i="1"/>
  <c r="K64" i="1"/>
  <c r="M64" i="1"/>
  <c r="G65" i="1"/>
  <c r="K65" i="1" s="1"/>
  <c r="M65" i="1" s="1"/>
  <c r="G66" i="1"/>
  <c r="K66" i="1" s="1"/>
  <c r="M66" i="1" s="1"/>
  <c r="G67" i="1"/>
  <c r="K67" i="1"/>
  <c r="M67" i="1"/>
  <c r="G68" i="1"/>
  <c r="K68" i="1"/>
  <c r="M68" i="1" s="1"/>
  <c r="G69" i="1"/>
  <c r="K69" i="1"/>
  <c r="M69" i="1"/>
  <c r="G70" i="1"/>
  <c r="K70" i="1"/>
  <c r="M70" i="1" s="1"/>
  <c r="G71" i="1"/>
  <c r="K71" i="1" s="1"/>
  <c r="M71" i="1" s="1"/>
  <c r="G72" i="1"/>
  <c r="K72" i="1"/>
  <c r="M72" i="1"/>
  <c r="G73" i="1"/>
  <c r="K73" i="1" s="1"/>
  <c r="M73" i="1" s="1"/>
  <c r="G74" i="1"/>
  <c r="K74" i="1"/>
  <c r="M74" i="1"/>
  <c r="G75" i="1"/>
  <c r="K75" i="1"/>
  <c r="M75" i="1"/>
  <c r="G76" i="1"/>
  <c r="K76" i="1"/>
  <c r="M76" i="1" s="1"/>
  <c r="G77" i="1"/>
  <c r="K77" i="1"/>
  <c r="M77" i="1"/>
  <c r="G78" i="1"/>
  <c r="K78" i="1"/>
  <c r="M78" i="1" s="1"/>
  <c r="G79" i="1"/>
  <c r="K79" i="1" s="1"/>
  <c r="M79" i="1" s="1"/>
  <c r="G80" i="1"/>
  <c r="K80" i="1"/>
  <c r="M80" i="1"/>
  <c r="G81" i="1"/>
  <c r="K81" i="1" s="1"/>
  <c r="M81" i="1" s="1"/>
  <c r="G82" i="1"/>
  <c r="K82" i="1"/>
  <c r="M82" i="1"/>
  <c r="D85" i="1"/>
  <c r="G85" i="1" s="1"/>
  <c r="K85" i="1" s="1"/>
  <c r="E85" i="1"/>
  <c r="F85" i="1"/>
  <c r="H85" i="1"/>
  <c r="I85" i="1"/>
  <c r="J85" i="1"/>
  <c r="C94" i="1"/>
  <c r="G134" i="1"/>
  <c r="G153" i="1" s="1"/>
  <c r="F153" i="1" s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E153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6" i="1" s="1"/>
  <c r="F176" i="1" s="1"/>
  <c r="G170" i="1"/>
  <c r="G171" i="1"/>
  <c r="G172" i="1"/>
  <c r="G173" i="1"/>
  <c r="G174" i="1"/>
  <c r="E176" i="1"/>
  <c r="E179" i="1"/>
  <c r="G179" i="1"/>
  <c r="G188" i="1" s="1"/>
  <c r="E180" i="1"/>
  <c r="G180" i="1"/>
  <c r="E181" i="1"/>
  <c r="E188" i="1" s="1"/>
  <c r="G181" i="1"/>
  <c r="E182" i="1"/>
  <c r="G182" i="1"/>
  <c r="E183" i="1"/>
  <c r="G183" i="1"/>
  <c r="E184" i="1"/>
  <c r="G184" i="1"/>
  <c r="E185" i="1"/>
  <c r="G185" i="1"/>
  <c r="E186" i="1"/>
  <c r="G186" i="1"/>
  <c r="B10" i="2"/>
  <c r="C10" i="2"/>
  <c r="M85" i="1" l="1"/>
  <c r="J13" i="1"/>
  <c r="K13" i="1" s="1"/>
  <c r="J22" i="1"/>
  <c r="K22" i="1" s="1"/>
  <c r="J24" i="1"/>
  <c r="K24" i="1" s="1"/>
  <c r="J15" i="1"/>
  <c r="K15" i="1" s="1"/>
  <c r="J20" i="1"/>
  <c r="K20" i="1" s="1"/>
  <c r="J29" i="1"/>
  <c r="K29" i="1" s="1"/>
  <c r="J23" i="1"/>
  <c r="J9" i="1"/>
  <c r="J14" i="1"/>
  <c r="K14" i="1" s="1"/>
  <c r="J17" i="1"/>
  <c r="K17" i="1" s="1"/>
  <c r="J21" i="1"/>
  <c r="K21" i="1" s="1"/>
  <c r="J25" i="1"/>
  <c r="K25" i="1" s="1"/>
  <c r="J26" i="1"/>
  <c r="K26" i="1" s="1"/>
  <c r="J18" i="1"/>
  <c r="K18" i="1" s="1"/>
  <c r="K23" i="1"/>
  <c r="F188" i="1"/>
  <c r="J28" i="1"/>
  <c r="K28" i="1"/>
  <c r="K9" i="1" l="1"/>
  <c r="K48" i="1" s="1"/>
  <c r="L54" i="1" s="1"/>
  <c r="J48" i="1"/>
  <c r="M48" i="1" l="1"/>
  <c r="L48" i="1"/>
</calcChain>
</file>

<file path=xl/sharedStrings.xml><?xml version="1.0" encoding="utf-8"?>
<sst xmlns="http://schemas.openxmlformats.org/spreadsheetml/2006/main" count="448" uniqueCount="90">
  <si>
    <t>new trades</t>
  </si>
  <si>
    <t>updated position</t>
  </si>
  <si>
    <t>Gas Daily</t>
  </si>
  <si>
    <t xml:space="preserve"> </t>
  </si>
  <si>
    <t>Basis</t>
  </si>
  <si>
    <t>today's position</t>
  </si>
  <si>
    <t>transco z3</t>
  </si>
  <si>
    <t>col gulf on</t>
  </si>
  <si>
    <t>hub</t>
  </si>
  <si>
    <t>tetco ela</t>
  </si>
  <si>
    <t>transco z6</t>
  </si>
  <si>
    <t>financial</t>
  </si>
  <si>
    <t>physcial</t>
  </si>
  <si>
    <t>tenn la</t>
  </si>
  <si>
    <t>fgt z2</t>
  </si>
  <si>
    <t>ngpl la</t>
  </si>
  <si>
    <t>mar</t>
  </si>
  <si>
    <t>options</t>
  </si>
  <si>
    <t>apr</t>
  </si>
  <si>
    <t>may</t>
  </si>
  <si>
    <t>tenn tx</t>
  </si>
  <si>
    <t>sonat</t>
  </si>
  <si>
    <t>jan</t>
  </si>
  <si>
    <t>dec</t>
  </si>
  <si>
    <t>nov</t>
  </si>
  <si>
    <t>oct</t>
  </si>
  <si>
    <t>sep</t>
  </si>
  <si>
    <t>aug</t>
  </si>
  <si>
    <t>total</t>
  </si>
  <si>
    <t xml:space="preserve">feb </t>
  </si>
  <si>
    <t>transco z4</t>
  </si>
  <si>
    <t>algonquin cg</t>
  </si>
  <si>
    <t>cng  app</t>
  </si>
  <si>
    <t>tetco wla</t>
  </si>
  <si>
    <t>tx gas sl</t>
  </si>
  <si>
    <t>transco z5</t>
  </si>
  <si>
    <t>fgt z3 non mobile</t>
  </si>
  <si>
    <t>fgt z3 mobile</t>
  </si>
  <si>
    <t>tenn 500</t>
  </si>
  <si>
    <t>tenn 800</t>
  </si>
  <si>
    <t>tetco stx</t>
  </si>
  <si>
    <t>transco z2</t>
  </si>
  <si>
    <t>forward basis</t>
  </si>
  <si>
    <t>z6</t>
  </si>
  <si>
    <t>daily rolloff</t>
  </si>
  <si>
    <t>east</t>
  </si>
  <si>
    <t>market</t>
  </si>
  <si>
    <t>days remaining in month</t>
  </si>
  <si>
    <t>days of rolloff</t>
  </si>
  <si>
    <t>net chg</t>
  </si>
  <si>
    <t>tco</t>
  </si>
  <si>
    <t>tenn-la</t>
  </si>
  <si>
    <t>$chg</t>
  </si>
  <si>
    <t>ngpl-la</t>
  </si>
  <si>
    <t>total pos</t>
  </si>
  <si>
    <t>daily p/l</t>
  </si>
  <si>
    <t>feb</t>
  </si>
  <si>
    <t>storage</t>
  </si>
  <si>
    <t>cng</t>
  </si>
  <si>
    <t>SB</t>
  </si>
  <si>
    <t>BM</t>
  </si>
  <si>
    <t>20,000/d</t>
  </si>
  <si>
    <t>nov'00-mar'03</t>
  </si>
  <si>
    <t>NYMEX</t>
  </si>
  <si>
    <t>august</t>
  </si>
  <si>
    <t>tenn z0</t>
  </si>
  <si>
    <t>ngpl/la</t>
  </si>
  <si>
    <t>hub index</t>
  </si>
  <si>
    <t>tenn/la</t>
  </si>
  <si>
    <t>jun</t>
  </si>
  <si>
    <t>jul</t>
  </si>
  <si>
    <t>hsc</t>
  </si>
  <si>
    <t>tco index</t>
  </si>
  <si>
    <t xml:space="preserve">tco </t>
  </si>
  <si>
    <t xml:space="preserve">hub </t>
  </si>
  <si>
    <t>gas daily</t>
  </si>
  <si>
    <t>15,000/d</t>
  </si>
  <si>
    <t>cng  north</t>
  </si>
  <si>
    <t xml:space="preserve">jan </t>
  </si>
  <si>
    <t>oct-mar</t>
  </si>
  <si>
    <t>tgt sl</t>
  </si>
  <si>
    <t xml:space="preserve">                               </t>
  </si>
  <si>
    <t>tetco m3</t>
  </si>
  <si>
    <t>october</t>
  </si>
  <si>
    <t>nov fxd</t>
  </si>
  <si>
    <t>physical</t>
  </si>
  <si>
    <t>BASIS</t>
  </si>
  <si>
    <t>GD DAILY</t>
  </si>
  <si>
    <t>PK</t>
  </si>
  <si>
    <t>gas daily -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</si>
</sst>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164" formatCode="0.00_);[Red]\(0.00\)"/>
    <numFmt numFmtId="165" formatCode="0_);[Red]\(0\)"/>
    <numFmt numFmtId="166" formatCode="&quot;$&quot;#,##0.000"/>
    <numFmt numFmtId="170" formatCode="&quot;$&quot;#,##0.0000_);[Red]\(&quot;$&quot;#,##0.0000\)"/>
    <numFmt numFmtId="171" formatCode="&quot;$&quot;#,##0"/>
    <numFmt numFmtId="173" formatCode="0.000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7" fontId="0" fillId="0" borderId="0" xfId="0" applyNumberFormat="1"/>
    <xf numFmtId="0" fontId="2" fillId="0" borderId="0" xfId="0" applyFont="1"/>
    <xf numFmtId="0" fontId="3" fillId="0" borderId="0" xfId="0" applyFont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17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71" fontId="0" fillId="0" borderId="0" xfId="0" applyNumberFormat="1" applyAlignment="1">
      <alignment horizontal="left"/>
    </xf>
    <xf numFmtId="17" fontId="0" fillId="0" borderId="0" xfId="0" applyNumberFormat="1" applyAlignment="1">
      <alignment horizontal="center"/>
    </xf>
    <xf numFmtId="16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1" xfId="0" applyNumberForma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1" fillId="0" borderId="0" xfId="0" applyNumberFormat="1" applyFont="1"/>
    <xf numFmtId="0" fontId="2" fillId="0" borderId="0" xfId="0" applyFont="1" applyAlignment="1">
      <alignment horizontal="left"/>
    </xf>
    <xf numFmtId="173" fontId="3" fillId="0" borderId="0" xfId="0" applyNumberFormat="1" applyFont="1"/>
    <xf numFmtId="173" fontId="3" fillId="0" borderId="1" xfId="0" applyNumberFormat="1" applyFont="1" applyBorder="1"/>
    <xf numFmtId="5" fontId="0" fillId="0" borderId="1" xfId="0" applyNumberFormat="1" applyBorder="1" applyAlignment="1">
      <alignment horizontal="center"/>
    </xf>
    <xf numFmtId="1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89"/>
  <sheetViews>
    <sheetView tabSelected="1" workbookViewId="0">
      <pane xSplit="3" ySplit="8" topLeftCell="D26" activePane="bottomRight" state="frozen"/>
      <selection pane="topRight" activeCell="D1" sqref="D1"/>
      <selection pane="bottomLeft" activeCell="A9" sqref="A9"/>
      <selection pane="bottomRight" activeCell="E3" sqref="E3"/>
    </sheetView>
  </sheetViews>
  <sheetFormatPr defaultRowHeight="12.75" x14ac:dyDescent="0.2"/>
  <cols>
    <col min="1" max="1" width="10.140625" style="1" bestFit="1" customWidth="1"/>
    <col min="2" max="2" width="16.42578125" bestFit="1" customWidth="1"/>
    <col min="4" max="4" width="16.42578125" style="3" bestFit="1" customWidth="1"/>
    <col min="5" max="7" width="16.42578125" style="3" customWidth="1"/>
    <col min="8" max="8" width="11.140625" style="3" bestFit="1" customWidth="1"/>
    <col min="9" max="10" width="11.140625" style="3" customWidth="1"/>
    <col min="11" max="11" width="16.140625" style="3" bestFit="1" customWidth="1"/>
    <col min="12" max="12" width="9.140625" style="3"/>
    <col min="13" max="13" width="9.7109375" style="3" bestFit="1" customWidth="1"/>
    <col min="14" max="17" width="9.140625" style="7"/>
    <col min="18" max="18" width="12.42578125" style="7" customWidth="1"/>
    <col min="19" max="19" width="9.140625" style="7"/>
    <col min="20" max="26" width="9.140625" style="3"/>
    <col min="27" max="27" width="13.7109375" style="34" bestFit="1" customWidth="1"/>
  </cols>
  <sheetData>
    <row r="1" spans="1:27" x14ac:dyDescent="0.2">
      <c r="A1" s="5">
        <f ca="1">TODAY()</f>
        <v>41886</v>
      </c>
      <c r="B1" s="5">
        <v>36830</v>
      </c>
      <c r="G1" s="21">
        <f ca="1">TODAY()</f>
        <v>41886</v>
      </c>
      <c r="H1" s="21">
        <f>B1</f>
        <v>36830</v>
      </c>
      <c r="I1" s="21"/>
      <c r="K1" s="4" t="s">
        <v>3</v>
      </c>
    </row>
    <row r="2" spans="1:27" x14ac:dyDescent="0.2">
      <c r="A2" s="20" t="s">
        <v>47</v>
      </c>
      <c r="C2">
        <f ca="1">+H1-G1</f>
        <v>-5056</v>
      </c>
      <c r="K2" s="4"/>
    </row>
    <row r="3" spans="1:27" x14ac:dyDescent="0.2">
      <c r="A3" s="20" t="s">
        <v>48</v>
      </c>
      <c r="C3">
        <v>0</v>
      </c>
      <c r="K3" s="4"/>
    </row>
    <row r="4" spans="1:27" x14ac:dyDescent="0.2">
      <c r="A4" s="5"/>
      <c r="C4" t="s">
        <v>3</v>
      </c>
      <c r="K4" s="4"/>
    </row>
    <row r="5" spans="1:27" x14ac:dyDescent="0.2">
      <c r="A5" s="5"/>
      <c r="K5" s="4"/>
    </row>
    <row r="6" spans="1:27" x14ac:dyDescent="0.2">
      <c r="D6" s="2" t="s">
        <v>5</v>
      </c>
      <c r="E6" s="2" t="s">
        <v>5</v>
      </c>
      <c r="F6" s="2" t="s">
        <v>5</v>
      </c>
      <c r="G6" s="2" t="s">
        <v>5</v>
      </c>
      <c r="H6" s="2" t="s">
        <v>0</v>
      </c>
      <c r="I6" s="2" t="s">
        <v>0</v>
      </c>
      <c r="J6" s="2" t="s">
        <v>44</v>
      </c>
      <c r="K6" s="2" t="s">
        <v>1</v>
      </c>
    </row>
    <row r="7" spans="1:27" x14ac:dyDescent="0.2">
      <c r="D7" s="2" t="s">
        <v>45</v>
      </c>
      <c r="E7" s="2" t="s">
        <v>46</v>
      </c>
      <c r="F7" s="2" t="s">
        <v>57</v>
      </c>
      <c r="G7" s="2" t="s">
        <v>28</v>
      </c>
      <c r="H7" s="2" t="s">
        <v>45</v>
      </c>
      <c r="I7" s="2" t="s">
        <v>46</v>
      </c>
      <c r="J7" s="2"/>
      <c r="K7" s="2"/>
      <c r="N7" s="7" t="s">
        <v>3</v>
      </c>
      <c r="P7" s="7" t="s">
        <v>3</v>
      </c>
      <c r="R7" s="7" t="s">
        <v>3</v>
      </c>
    </row>
    <row r="8" spans="1:27" x14ac:dyDescent="0.2">
      <c r="D8" s="2"/>
      <c r="E8" s="2"/>
      <c r="F8" s="2"/>
      <c r="G8" s="2"/>
      <c r="H8" s="2"/>
      <c r="I8" s="2"/>
      <c r="J8" s="2"/>
      <c r="K8" s="2"/>
      <c r="O8" s="7" t="s">
        <v>3</v>
      </c>
      <c r="Q8" s="7" t="s">
        <v>3</v>
      </c>
      <c r="S8" s="7" t="s">
        <v>3</v>
      </c>
      <c r="T8" s="3" t="s">
        <v>3</v>
      </c>
      <c r="U8" s="7" t="s">
        <v>3</v>
      </c>
      <c r="W8" s="7" t="s">
        <v>3</v>
      </c>
      <c r="X8" s="3" t="s">
        <v>3</v>
      </c>
      <c r="Y8" s="7" t="s">
        <v>3</v>
      </c>
    </row>
    <row r="9" spans="1:27" x14ac:dyDescent="0.2">
      <c r="A9" s="1" t="s">
        <v>85</v>
      </c>
      <c r="B9" t="s">
        <v>83</v>
      </c>
      <c r="C9" t="s">
        <v>3</v>
      </c>
      <c r="D9" s="9">
        <v>1727</v>
      </c>
      <c r="E9" s="9">
        <v>26</v>
      </c>
      <c r="F9" s="9">
        <v>0</v>
      </c>
      <c r="G9" s="9">
        <f>SUM(D9:F9)</f>
        <v>1753</v>
      </c>
      <c r="H9" s="9">
        <v>0</v>
      </c>
      <c r="I9" s="9">
        <v>0</v>
      </c>
      <c r="J9" s="9">
        <f ca="1">-$G9/$C$2*$C$3</f>
        <v>0</v>
      </c>
      <c r="K9" s="17">
        <f ca="1">SUM(G9:J9)</f>
        <v>1753</v>
      </c>
      <c r="L9" s="7"/>
      <c r="M9" s="7"/>
      <c r="N9" s="11"/>
      <c r="O9" s="11"/>
      <c r="P9" s="11"/>
      <c r="Q9" s="11"/>
    </row>
    <row r="10" spans="1:27" x14ac:dyDescent="0.2">
      <c r="A10" s="1" t="s">
        <v>3</v>
      </c>
      <c r="B10" t="s">
        <v>3</v>
      </c>
      <c r="C10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17" t="s">
        <v>3</v>
      </c>
      <c r="L10" s="7"/>
      <c r="M10" s="7"/>
      <c r="N10" s="11"/>
      <c r="O10" s="11"/>
      <c r="P10" s="11"/>
      <c r="Q10" s="11"/>
    </row>
    <row r="11" spans="1:27" x14ac:dyDescent="0.2">
      <c r="D11" s="9"/>
      <c r="E11" s="9"/>
      <c r="F11" s="9"/>
      <c r="G11" s="9"/>
      <c r="H11" s="9"/>
      <c r="I11" s="9"/>
      <c r="J11" s="9"/>
      <c r="K11" s="17"/>
      <c r="L11" s="7"/>
      <c r="M11" s="7"/>
      <c r="N11" s="11"/>
      <c r="O11" s="11"/>
      <c r="P11" s="11"/>
      <c r="Q11" s="11"/>
    </row>
    <row r="12" spans="1:27" x14ac:dyDescent="0.2">
      <c r="A12" s="1" t="s">
        <v>2</v>
      </c>
      <c r="D12" s="7"/>
      <c r="E12" s="7"/>
      <c r="F12" s="7"/>
      <c r="G12" s="9" t="s">
        <v>3</v>
      </c>
      <c r="H12" s="7" t="s">
        <v>3</v>
      </c>
      <c r="I12" s="7"/>
      <c r="J12" s="9" t="s">
        <v>3</v>
      </c>
      <c r="K12" s="17" t="s">
        <v>3</v>
      </c>
      <c r="M12" s="45" t="s">
        <v>86</v>
      </c>
      <c r="N12" s="10" t="s">
        <v>43</v>
      </c>
      <c r="O12" s="10" t="s">
        <v>52</v>
      </c>
      <c r="P12" s="10" t="s">
        <v>8</v>
      </c>
      <c r="Q12" s="10" t="s">
        <v>52</v>
      </c>
      <c r="R12" s="10" t="s">
        <v>58</v>
      </c>
      <c r="S12" s="10" t="s">
        <v>52</v>
      </c>
      <c r="T12" s="25" t="s">
        <v>66</v>
      </c>
      <c r="U12" s="10" t="s">
        <v>52</v>
      </c>
      <c r="V12" s="25" t="s">
        <v>68</v>
      </c>
      <c r="W12" s="10" t="s">
        <v>52</v>
      </c>
      <c r="X12" s="25" t="s">
        <v>82</v>
      </c>
      <c r="Y12" s="10" t="s">
        <v>52</v>
      </c>
      <c r="Z12" s="25" t="s">
        <v>54</v>
      </c>
      <c r="AA12" s="36" t="s">
        <v>55</v>
      </c>
    </row>
    <row r="13" spans="1:27" x14ac:dyDescent="0.2">
      <c r="A13" s="1" t="s">
        <v>11</v>
      </c>
      <c r="B13" t="s">
        <v>74</v>
      </c>
      <c r="D13" s="7">
        <v>-248</v>
      </c>
      <c r="E13" s="7">
        <v>15</v>
      </c>
      <c r="F13" s="7">
        <v>0</v>
      </c>
      <c r="G13" s="9">
        <f t="shared" ref="G13:G19" si="0">SUM(D13:F13)</f>
        <v>-233</v>
      </c>
      <c r="H13" s="7">
        <v>0</v>
      </c>
      <c r="I13" s="7">
        <v>0</v>
      </c>
      <c r="J13" s="9">
        <f t="shared" ref="J13:J29" ca="1" si="1">-$G13/$C$2*$C$3</f>
        <v>0</v>
      </c>
      <c r="K13" s="17">
        <f t="shared" ref="K13:K19" ca="1" si="2">SUM(G13:J13)</f>
        <v>-233</v>
      </c>
      <c r="L13" s="7" t="s">
        <v>3</v>
      </c>
      <c r="M13" s="32" t="s">
        <v>24</v>
      </c>
      <c r="N13" s="7">
        <v>135</v>
      </c>
      <c r="O13" s="22">
        <v>0</v>
      </c>
      <c r="P13" s="7">
        <v>-75</v>
      </c>
      <c r="Q13" s="22">
        <v>0</v>
      </c>
      <c r="R13" s="7">
        <v>135</v>
      </c>
      <c r="S13" s="22">
        <v>0</v>
      </c>
      <c r="T13" s="7">
        <v>60</v>
      </c>
      <c r="U13" s="22">
        <v>0</v>
      </c>
      <c r="V13" s="7">
        <v>0</v>
      </c>
      <c r="W13" s="22">
        <v>0</v>
      </c>
      <c r="X13" s="7">
        <v>60</v>
      </c>
      <c r="Y13" s="22">
        <v>0</v>
      </c>
      <c r="Z13" s="7">
        <f t="shared" ref="Z13:Z18" si="3">N13+R13+T13+V13+X13</f>
        <v>390</v>
      </c>
      <c r="AA13" s="34">
        <f t="shared" ref="AA13:AA18" si="4">(N13*10000*O13)+(T13*10000*U13)+(V13*10000*W13)</f>
        <v>0</v>
      </c>
    </row>
    <row r="14" spans="1:27" x14ac:dyDescent="0.2">
      <c r="A14" s="2" t="s">
        <v>64</v>
      </c>
      <c r="B14" t="s">
        <v>7</v>
      </c>
      <c r="D14" s="7">
        <v>39</v>
      </c>
      <c r="E14" s="7">
        <v>0</v>
      </c>
      <c r="F14" s="7">
        <v>0</v>
      </c>
      <c r="G14" s="9">
        <f t="shared" si="0"/>
        <v>39</v>
      </c>
      <c r="H14" s="7">
        <v>0</v>
      </c>
      <c r="I14" s="7">
        <v>0</v>
      </c>
      <c r="J14" s="9">
        <f t="shared" ca="1" si="1"/>
        <v>0</v>
      </c>
      <c r="K14" s="17">
        <f t="shared" ca="1" si="2"/>
        <v>39</v>
      </c>
      <c r="L14" s="7" t="s">
        <v>3</v>
      </c>
      <c r="M14" s="32" t="s">
        <v>23</v>
      </c>
      <c r="N14" s="7">
        <v>46.5</v>
      </c>
      <c r="O14" s="22">
        <v>0</v>
      </c>
      <c r="P14" s="7">
        <v>0</v>
      </c>
      <c r="Q14" s="22">
        <v>0</v>
      </c>
      <c r="R14" s="7">
        <v>139.5</v>
      </c>
      <c r="S14" s="22">
        <v>0</v>
      </c>
      <c r="T14" s="7">
        <v>62</v>
      </c>
      <c r="U14" s="22">
        <v>0</v>
      </c>
      <c r="V14" s="7">
        <v>2</v>
      </c>
      <c r="W14" s="22">
        <v>0</v>
      </c>
      <c r="X14" s="7">
        <v>62</v>
      </c>
      <c r="Y14" s="22">
        <v>0</v>
      </c>
      <c r="Z14" s="7">
        <f t="shared" si="3"/>
        <v>312</v>
      </c>
      <c r="AA14" s="34">
        <f t="shared" si="4"/>
        <v>0</v>
      </c>
    </row>
    <row r="15" spans="1:27" x14ac:dyDescent="0.2">
      <c r="A15" s="1" t="s">
        <v>3</v>
      </c>
      <c r="B15" t="s">
        <v>73</v>
      </c>
      <c r="D15" s="7">
        <v>-9</v>
      </c>
      <c r="E15" s="7">
        <v>-190</v>
      </c>
      <c r="F15" s="7">
        <v>0</v>
      </c>
      <c r="G15" s="9">
        <f t="shared" si="0"/>
        <v>-199</v>
      </c>
      <c r="H15" s="7">
        <v>0</v>
      </c>
      <c r="I15" s="7">
        <v>0</v>
      </c>
      <c r="J15" s="9">
        <f t="shared" ca="1" si="1"/>
        <v>0</v>
      </c>
      <c r="K15" s="17">
        <f t="shared" ca="1" si="2"/>
        <v>-199</v>
      </c>
      <c r="L15" s="7" t="s">
        <v>3</v>
      </c>
      <c r="M15" s="32" t="s">
        <v>22</v>
      </c>
      <c r="N15" s="7">
        <v>46.5</v>
      </c>
      <c r="O15" s="22">
        <v>0</v>
      </c>
      <c r="P15" s="7">
        <v>0</v>
      </c>
      <c r="Q15" s="22">
        <v>0</v>
      </c>
      <c r="R15" s="7">
        <v>139.5</v>
      </c>
      <c r="S15" s="22">
        <v>0</v>
      </c>
      <c r="T15" s="7">
        <v>62</v>
      </c>
      <c r="U15" s="22">
        <v>0</v>
      </c>
      <c r="V15" s="7">
        <v>7</v>
      </c>
      <c r="W15" s="22">
        <v>0</v>
      </c>
      <c r="X15" s="7">
        <v>62</v>
      </c>
      <c r="Y15" s="22">
        <v>0</v>
      </c>
      <c r="Z15" s="7">
        <f t="shared" si="3"/>
        <v>317</v>
      </c>
      <c r="AA15" s="34">
        <f t="shared" si="4"/>
        <v>0</v>
      </c>
    </row>
    <row r="16" spans="1:27" ht="13.5" customHeight="1" x14ac:dyDescent="0.2">
      <c r="A16" s="1" t="s">
        <v>3</v>
      </c>
      <c r="B16" t="s">
        <v>65</v>
      </c>
      <c r="D16" s="7">
        <v>-39</v>
      </c>
      <c r="E16" s="7">
        <v>0</v>
      </c>
      <c r="F16" s="7">
        <v>0</v>
      </c>
      <c r="G16" s="9">
        <f t="shared" si="0"/>
        <v>-39</v>
      </c>
      <c r="H16" s="7">
        <v>0</v>
      </c>
      <c r="I16" s="7">
        <v>0</v>
      </c>
      <c r="J16" s="9">
        <f t="shared" ca="1" si="1"/>
        <v>0</v>
      </c>
      <c r="K16" s="17">
        <f t="shared" ca="1" si="2"/>
        <v>-39</v>
      </c>
      <c r="L16" s="7" t="s">
        <v>3</v>
      </c>
      <c r="M16" s="32" t="s">
        <v>56</v>
      </c>
      <c r="N16" s="7">
        <f>70-28</f>
        <v>42</v>
      </c>
      <c r="O16" s="22">
        <v>0</v>
      </c>
      <c r="P16" s="7">
        <v>0</v>
      </c>
      <c r="Q16" s="22">
        <v>0</v>
      </c>
      <c r="R16" s="7">
        <v>126</v>
      </c>
      <c r="S16" s="22">
        <v>0</v>
      </c>
      <c r="T16" s="7">
        <v>56</v>
      </c>
      <c r="U16" s="22">
        <v>0</v>
      </c>
      <c r="V16" s="7">
        <v>0</v>
      </c>
      <c r="W16" s="22">
        <v>0</v>
      </c>
      <c r="X16" s="7">
        <v>56</v>
      </c>
      <c r="Y16" s="22">
        <v>0</v>
      </c>
      <c r="Z16" s="7">
        <f t="shared" si="3"/>
        <v>280</v>
      </c>
      <c r="AA16" s="34">
        <f t="shared" si="4"/>
        <v>0</v>
      </c>
    </row>
    <row r="17" spans="1:32" x14ac:dyDescent="0.2">
      <c r="A17" s="1" t="s">
        <v>3</v>
      </c>
      <c r="B17" t="s">
        <v>58</v>
      </c>
      <c r="D17" s="7">
        <v>83</v>
      </c>
      <c r="E17" s="7">
        <v>63</v>
      </c>
      <c r="F17" s="7">
        <v>0</v>
      </c>
      <c r="G17" s="9">
        <f t="shared" si="0"/>
        <v>146</v>
      </c>
      <c r="H17" s="7">
        <v>0</v>
      </c>
      <c r="I17" s="7">
        <v>0</v>
      </c>
      <c r="J17" s="9">
        <f t="shared" ca="1" si="1"/>
        <v>0</v>
      </c>
      <c r="K17" s="17">
        <f t="shared" ca="1" si="2"/>
        <v>146</v>
      </c>
      <c r="L17" s="7"/>
      <c r="M17" s="32" t="s">
        <v>16</v>
      </c>
      <c r="N17" s="7">
        <v>46.5</v>
      </c>
      <c r="O17" s="22">
        <v>0</v>
      </c>
      <c r="P17" s="7">
        <v>0</v>
      </c>
      <c r="Q17" s="22">
        <v>0</v>
      </c>
      <c r="R17" s="7">
        <v>139.5</v>
      </c>
      <c r="S17" s="22">
        <v>0</v>
      </c>
      <c r="T17" s="7">
        <v>62</v>
      </c>
      <c r="U17" s="22">
        <v>0</v>
      </c>
      <c r="V17" s="7">
        <v>0</v>
      </c>
      <c r="W17" s="22">
        <v>0</v>
      </c>
      <c r="X17" s="7">
        <v>62</v>
      </c>
      <c r="Y17" s="22">
        <v>0</v>
      </c>
      <c r="Z17" s="7">
        <f t="shared" si="3"/>
        <v>310</v>
      </c>
      <c r="AA17" s="34">
        <f t="shared" si="4"/>
        <v>0</v>
      </c>
    </row>
    <row r="18" spans="1:32" ht="13.5" thickBot="1" x14ac:dyDescent="0.25">
      <c r="B18" t="s">
        <v>10</v>
      </c>
      <c r="D18" s="7">
        <v>246</v>
      </c>
      <c r="E18" s="7">
        <v>-8</v>
      </c>
      <c r="F18" s="7">
        <v>0</v>
      </c>
      <c r="G18" s="9">
        <f t="shared" si="0"/>
        <v>238</v>
      </c>
      <c r="H18" s="7">
        <v>0</v>
      </c>
      <c r="I18" s="7">
        <v>0</v>
      </c>
      <c r="J18" s="9">
        <f t="shared" ca="1" si="1"/>
        <v>0</v>
      </c>
      <c r="K18" s="17">
        <f t="shared" ca="1" si="2"/>
        <v>238</v>
      </c>
      <c r="L18" s="7"/>
      <c r="M18" s="35" t="s">
        <v>18</v>
      </c>
      <c r="N18" s="8">
        <v>0</v>
      </c>
      <c r="O18" s="24">
        <v>0</v>
      </c>
      <c r="P18" s="8">
        <v>0</v>
      </c>
      <c r="Q18" s="24">
        <v>0</v>
      </c>
      <c r="R18" s="8">
        <v>0</v>
      </c>
      <c r="S18" s="24">
        <v>0</v>
      </c>
      <c r="T18" s="8">
        <v>60</v>
      </c>
      <c r="U18" s="24">
        <v>0</v>
      </c>
      <c r="V18" s="8">
        <v>0</v>
      </c>
      <c r="W18" s="24">
        <v>0</v>
      </c>
      <c r="X18" s="8">
        <v>0</v>
      </c>
      <c r="Y18" s="24">
        <v>0</v>
      </c>
      <c r="Z18" s="8">
        <f t="shared" si="3"/>
        <v>60</v>
      </c>
      <c r="AA18" s="37">
        <f t="shared" si="4"/>
        <v>0</v>
      </c>
    </row>
    <row r="19" spans="1:32" ht="13.5" thickBot="1" x14ac:dyDescent="0.25">
      <c r="B19" t="s">
        <v>39</v>
      </c>
      <c r="D19" s="7">
        <v>68</v>
      </c>
      <c r="E19" s="7">
        <v>0</v>
      </c>
      <c r="F19" s="7">
        <v>0</v>
      </c>
      <c r="G19" s="9">
        <f t="shared" si="0"/>
        <v>68</v>
      </c>
      <c r="H19" s="7">
        <v>0</v>
      </c>
      <c r="I19" s="7">
        <v>0</v>
      </c>
      <c r="J19" s="9">
        <f t="shared" ca="1" si="1"/>
        <v>0</v>
      </c>
      <c r="K19" s="17">
        <f t="shared" ca="1" si="2"/>
        <v>68</v>
      </c>
      <c r="L19" s="7" t="s">
        <v>3</v>
      </c>
      <c r="M19" s="35" t="s">
        <v>28</v>
      </c>
      <c r="N19" s="8">
        <f>SUM(N13:N18)</f>
        <v>316.5</v>
      </c>
      <c r="O19" s="8" t="s">
        <v>3</v>
      </c>
      <c r="P19" s="8">
        <f>SUM(P13:P18)</f>
        <v>-75</v>
      </c>
      <c r="Q19" s="8" t="s">
        <v>3</v>
      </c>
      <c r="R19" s="8">
        <f>SUM(R13:R18)</f>
        <v>679.5</v>
      </c>
      <c r="S19" s="8" t="s">
        <v>3</v>
      </c>
      <c r="T19" s="8">
        <f>SUM(T13:T18)</f>
        <v>362</v>
      </c>
      <c r="U19" s="8" t="s">
        <v>3</v>
      </c>
      <c r="V19" s="8">
        <f>SUM(V13:V18)</f>
        <v>9</v>
      </c>
      <c r="W19" s="8" t="s">
        <v>3</v>
      </c>
      <c r="X19" s="8">
        <f>SUM(X13:X18)</f>
        <v>302</v>
      </c>
      <c r="Y19" s="8" t="s">
        <v>3</v>
      </c>
      <c r="Z19" s="8">
        <f>SUM(Z13:Z18)</f>
        <v>1669</v>
      </c>
      <c r="AA19" s="44">
        <f>SUM(AA13:AA18)</f>
        <v>0</v>
      </c>
    </row>
    <row r="20" spans="1:32" x14ac:dyDescent="0.2">
      <c r="B20" t="s">
        <v>38</v>
      </c>
      <c r="C20" t="s">
        <v>3</v>
      </c>
      <c r="D20" s="7">
        <v>-24</v>
      </c>
      <c r="E20" s="7">
        <v>0</v>
      </c>
      <c r="F20" s="7">
        <v>0</v>
      </c>
      <c r="G20" s="9">
        <f t="shared" ref="G20:G29" si="5">SUM(D20:F20)</f>
        <v>-24</v>
      </c>
      <c r="H20" s="7">
        <v>0</v>
      </c>
      <c r="I20" s="7">
        <v>0</v>
      </c>
      <c r="J20" s="9">
        <f t="shared" ca="1" si="1"/>
        <v>0</v>
      </c>
      <c r="K20" s="17">
        <f t="shared" ref="K20:K29" ca="1" si="6">SUM(G20:J20)</f>
        <v>-24</v>
      </c>
    </row>
    <row r="21" spans="1:32" x14ac:dyDescent="0.2">
      <c r="B21" t="s">
        <v>82</v>
      </c>
      <c r="D21" s="7">
        <v>-11</v>
      </c>
      <c r="E21" s="7">
        <v>15</v>
      </c>
      <c r="F21" s="7">
        <v>0</v>
      </c>
      <c r="G21" s="9">
        <f t="shared" si="5"/>
        <v>4</v>
      </c>
      <c r="H21" s="7">
        <v>0</v>
      </c>
      <c r="I21" s="7">
        <v>0</v>
      </c>
      <c r="J21" s="9">
        <f t="shared" ca="1" si="1"/>
        <v>0</v>
      </c>
      <c r="K21" s="17">
        <f t="shared" ca="1" si="6"/>
        <v>4</v>
      </c>
      <c r="L21" s="7"/>
      <c r="AB21" s="7"/>
      <c r="AC21" s="7"/>
      <c r="AD21" s="7"/>
      <c r="AE21" s="7"/>
      <c r="AF21" s="7"/>
    </row>
    <row r="22" spans="1:32" x14ac:dyDescent="0.2">
      <c r="B22" t="s">
        <v>40</v>
      </c>
      <c r="D22" s="7">
        <v>-79</v>
      </c>
      <c r="E22" s="7">
        <v>0</v>
      </c>
      <c r="F22" s="7">
        <v>0</v>
      </c>
      <c r="G22" s="9">
        <f t="shared" si="5"/>
        <v>-79</v>
      </c>
      <c r="H22" s="7">
        <v>0</v>
      </c>
      <c r="I22" s="7">
        <v>0</v>
      </c>
      <c r="J22" s="9">
        <f t="shared" ca="1" si="1"/>
        <v>0</v>
      </c>
      <c r="K22" s="17">
        <f t="shared" ca="1" si="6"/>
        <v>-79</v>
      </c>
      <c r="L22" s="7"/>
      <c r="M22" s="45" t="s">
        <v>87</v>
      </c>
      <c r="N22" s="10" t="s">
        <v>43</v>
      </c>
      <c r="O22" s="10" t="s">
        <v>52</v>
      </c>
      <c r="P22" s="10" t="s">
        <v>82</v>
      </c>
      <c r="Q22" s="10" t="s">
        <v>52</v>
      </c>
      <c r="R22" s="10" t="s">
        <v>58</v>
      </c>
      <c r="S22" s="10" t="s">
        <v>52</v>
      </c>
      <c r="T22" s="25" t="s">
        <v>66</v>
      </c>
      <c r="U22" s="10" t="s">
        <v>52</v>
      </c>
      <c r="V22" s="25" t="s">
        <v>68</v>
      </c>
      <c r="W22" s="10" t="s">
        <v>52</v>
      </c>
      <c r="X22" s="25" t="s">
        <v>34</v>
      </c>
      <c r="Y22" s="10" t="s">
        <v>52</v>
      </c>
      <c r="Z22" s="25" t="s">
        <v>54</v>
      </c>
      <c r="AA22" s="36" t="s">
        <v>55</v>
      </c>
      <c r="AB22" s="7"/>
      <c r="AC22" s="7"/>
      <c r="AD22" s="7"/>
      <c r="AE22" s="7"/>
      <c r="AF22" s="7"/>
    </row>
    <row r="23" spans="1:32" x14ac:dyDescent="0.2">
      <c r="B23" t="s">
        <v>9</v>
      </c>
      <c r="D23" s="7">
        <v>-113</v>
      </c>
      <c r="E23" s="7">
        <v>0</v>
      </c>
      <c r="F23" s="7">
        <v>0</v>
      </c>
      <c r="G23" s="9">
        <f t="shared" si="5"/>
        <v>-113</v>
      </c>
      <c r="H23" s="7">
        <v>0</v>
      </c>
      <c r="I23" s="7">
        <v>0</v>
      </c>
      <c r="J23" s="9">
        <f t="shared" ca="1" si="1"/>
        <v>0</v>
      </c>
      <c r="K23" s="17">
        <f t="shared" ca="1" si="6"/>
        <v>-113</v>
      </c>
      <c r="L23" s="7"/>
      <c r="M23" s="32" t="s">
        <v>24</v>
      </c>
      <c r="N23" s="7">
        <v>105</v>
      </c>
      <c r="O23" s="22">
        <v>0</v>
      </c>
      <c r="P23" s="7">
        <v>60</v>
      </c>
      <c r="Q23" s="22">
        <v>0</v>
      </c>
      <c r="R23" s="7">
        <v>135</v>
      </c>
      <c r="S23" s="22">
        <v>0</v>
      </c>
      <c r="T23" s="7">
        <v>60</v>
      </c>
      <c r="U23" s="22">
        <v>0</v>
      </c>
      <c r="V23" s="7">
        <v>0</v>
      </c>
      <c r="W23" s="22">
        <v>0</v>
      </c>
      <c r="X23" s="7">
        <v>0</v>
      </c>
      <c r="Y23" s="22">
        <v>0</v>
      </c>
      <c r="Z23" s="7">
        <f t="shared" ref="Z23:Z33" si="7">N23+R23+T23+V23+X23</f>
        <v>300</v>
      </c>
      <c r="AA23" s="34">
        <f t="shared" ref="AA23:AA33" si="8">(N23*10000*O23)+(T23*10000*U23)+(V23*10000*W23)</f>
        <v>0</v>
      </c>
      <c r="AB23" s="7"/>
      <c r="AC23" s="7"/>
      <c r="AD23" s="7"/>
      <c r="AE23" s="7"/>
      <c r="AF23" s="7"/>
    </row>
    <row r="24" spans="1:32" x14ac:dyDescent="0.2">
      <c r="B24" t="s">
        <v>33</v>
      </c>
      <c r="D24" s="7">
        <v>-30</v>
      </c>
      <c r="E24" s="7">
        <v>0</v>
      </c>
      <c r="F24" s="7">
        <v>0</v>
      </c>
      <c r="G24" s="9">
        <f t="shared" si="5"/>
        <v>-30</v>
      </c>
      <c r="H24" s="7">
        <v>0</v>
      </c>
      <c r="I24" s="7">
        <v>0</v>
      </c>
      <c r="J24" s="9">
        <f t="shared" ca="1" si="1"/>
        <v>0</v>
      </c>
      <c r="K24" s="17">
        <f t="shared" ca="1" si="6"/>
        <v>-30</v>
      </c>
      <c r="L24" s="7" t="s">
        <v>3</v>
      </c>
      <c r="M24" s="32" t="s">
        <v>23</v>
      </c>
      <c r="N24" s="7">
        <v>77.5</v>
      </c>
      <c r="O24" s="22">
        <v>0</v>
      </c>
      <c r="P24" s="7">
        <v>62</v>
      </c>
      <c r="Q24" s="22">
        <v>0</v>
      </c>
      <c r="R24" s="7">
        <v>139.5</v>
      </c>
      <c r="S24" s="22">
        <v>0</v>
      </c>
      <c r="T24" s="7">
        <v>62</v>
      </c>
      <c r="U24" s="22">
        <v>0</v>
      </c>
      <c r="V24" s="7">
        <v>0</v>
      </c>
      <c r="W24" s="22">
        <v>0</v>
      </c>
      <c r="X24" s="7">
        <v>0</v>
      </c>
      <c r="Y24" s="22">
        <v>0</v>
      </c>
      <c r="Z24" s="7">
        <f t="shared" si="7"/>
        <v>279</v>
      </c>
      <c r="AA24" s="34">
        <f t="shared" si="8"/>
        <v>0</v>
      </c>
    </row>
    <row r="25" spans="1:32" x14ac:dyDescent="0.2">
      <c r="B25" t="s">
        <v>80</v>
      </c>
      <c r="D25" s="7">
        <v>-22.5</v>
      </c>
      <c r="E25" s="7">
        <v>0</v>
      </c>
      <c r="F25" s="7">
        <v>0</v>
      </c>
      <c r="G25" s="9">
        <f t="shared" si="5"/>
        <v>-22.5</v>
      </c>
      <c r="H25" s="7">
        <v>0</v>
      </c>
      <c r="I25" s="7">
        <v>0</v>
      </c>
      <c r="J25" s="9">
        <f t="shared" ca="1" si="1"/>
        <v>0</v>
      </c>
      <c r="K25" s="17">
        <f t="shared" ca="1" si="6"/>
        <v>-22.5</v>
      </c>
      <c r="L25" s="7" t="s">
        <v>3</v>
      </c>
      <c r="M25" s="32" t="s">
        <v>22</v>
      </c>
      <c r="N25" s="7">
        <v>78.5</v>
      </c>
      <c r="O25" s="22">
        <v>1</v>
      </c>
      <c r="P25" s="7">
        <v>63</v>
      </c>
      <c r="Q25" s="22">
        <v>1</v>
      </c>
      <c r="R25" s="7">
        <v>140.5</v>
      </c>
      <c r="S25" s="22">
        <v>1</v>
      </c>
      <c r="T25" s="7">
        <v>63</v>
      </c>
      <c r="U25" s="22">
        <v>1</v>
      </c>
      <c r="V25" s="7">
        <v>1</v>
      </c>
      <c r="W25" s="22">
        <v>1</v>
      </c>
      <c r="X25" s="7">
        <v>1</v>
      </c>
      <c r="Y25" s="22">
        <v>1</v>
      </c>
      <c r="Z25" s="7">
        <f t="shared" si="7"/>
        <v>284</v>
      </c>
      <c r="AA25" s="34">
        <f t="shared" si="8"/>
        <v>1425000</v>
      </c>
    </row>
    <row r="26" spans="1:32" x14ac:dyDescent="0.2">
      <c r="B26" t="s">
        <v>6</v>
      </c>
      <c r="D26" s="7">
        <v>45</v>
      </c>
      <c r="E26" s="7">
        <v>0</v>
      </c>
      <c r="F26" s="7">
        <v>0</v>
      </c>
      <c r="G26" s="9">
        <f t="shared" si="5"/>
        <v>45</v>
      </c>
      <c r="H26" s="7">
        <v>0</v>
      </c>
      <c r="I26" s="7">
        <v>0</v>
      </c>
      <c r="J26" s="9">
        <f t="shared" ca="1" si="1"/>
        <v>0</v>
      </c>
      <c r="K26" s="17">
        <f t="shared" ca="1" si="6"/>
        <v>45</v>
      </c>
      <c r="L26" s="7" t="s">
        <v>3</v>
      </c>
      <c r="M26" s="32" t="s">
        <v>56</v>
      </c>
      <c r="N26" s="7">
        <v>79.5</v>
      </c>
      <c r="O26" s="22">
        <v>2</v>
      </c>
      <c r="P26" s="7">
        <v>64</v>
      </c>
      <c r="Q26" s="22">
        <v>2</v>
      </c>
      <c r="R26" s="7">
        <v>141.5</v>
      </c>
      <c r="S26" s="22">
        <v>2</v>
      </c>
      <c r="T26" s="7">
        <v>64</v>
      </c>
      <c r="U26" s="22">
        <v>2</v>
      </c>
      <c r="V26" s="7">
        <v>2</v>
      </c>
      <c r="W26" s="22">
        <v>2</v>
      </c>
      <c r="X26" s="7">
        <v>2</v>
      </c>
      <c r="Y26" s="22">
        <v>2</v>
      </c>
      <c r="Z26" s="7">
        <f t="shared" si="7"/>
        <v>289</v>
      </c>
      <c r="AA26" s="34">
        <f t="shared" si="8"/>
        <v>2910000</v>
      </c>
    </row>
    <row r="27" spans="1:32" x14ac:dyDescent="0.2">
      <c r="B27" t="s">
        <v>14</v>
      </c>
      <c r="D27" s="7">
        <v>-2</v>
      </c>
      <c r="E27" s="7">
        <v>0</v>
      </c>
      <c r="F27" s="7">
        <v>0</v>
      </c>
      <c r="G27" s="9">
        <f t="shared" si="5"/>
        <v>-2</v>
      </c>
      <c r="H27" s="7">
        <v>0</v>
      </c>
      <c r="I27" s="7">
        <v>0</v>
      </c>
      <c r="J27" s="9">
        <f t="shared" ca="1" si="1"/>
        <v>0</v>
      </c>
      <c r="K27" s="17">
        <f t="shared" ca="1" si="6"/>
        <v>-2</v>
      </c>
      <c r="L27" s="7" t="s">
        <v>3</v>
      </c>
      <c r="M27" s="32" t="s">
        <v>16</v>
      </c>
      <c r="N27" s="7">
        <v>80.5</v>
      </c>
      <c r="O27" s="22">
        <v>3</v>
      </c>
      <c r="P27" s="7">
        <v>65</v>
      </c>
      <c r="Q27" s="22">
        <v>3</v>
      </c>
      <c r="R27" s="7">
        <v>142.5</v>
      </c>
      <c r="S27" s="22">
        <v>3</v>
      </c>
      <c r="T27" s="7">
        <v>65</v>
      </c>
      <c r="U27" s="22">
        <v>3</v>
      </c>
      <c r="V27" s="7">
        <v>3</v>
      </c>
      <c r="W27" s="22">
        <v>3</v>
      </c>
      <c r="X27" s="7">
        <v>3</v>
      </c>
      <c r="Y27" s="22">
        <v>3</v>
      </c>
      <c r="Z27" s="7">
        <f t="shared" si="7"/>
        <v>294</v>
      </c>
      <c r="AA27" s="34">
        <f t="shared" si="8"/>
        <v>4455000</v>
      </c>
    </row>
    <row r="28" spans="1:32" x14ac:dyDescent="0.2">
      <c r="B28" t="s">
        <v>71</v>
      </c>
      <c r="D28" s="7">
        <v>-19</v>
      </c>
      <c r="E28" s="7">
        <v>0</v>
      </c>
      <c r="F28" s="7">
        <v>0</v>
      </c>
      <c r="G28" s="9">
        <f t="shared" si="5"/>
        <v>-19</v>
      </c>
      <c r="H28" s="7">
        <v>0</v>
      </c>
      <c r="I28" s="7">
        <v>0</v>
      </c>
      <c r="J28" s="9">
        <f t="shared" ca="1" si="1"/>
        <v>0</v>
      </c>
      <c r="K28" s="17">
        <f t="shared" ca="1" si="6"/>
        <v>-19</v>
      </c>
      <c r="L28" s="7" t="s">
        <v>3</v>
      </c>
      <c r="M28" s="32" t="s">
        <v>18</v>
      </c>
      <c r="N28" s="7">
        <v>81.5</v>
      </c>
      <c r="O28" s="22">
        <v>4</v>
      </c>
      <c r="P28" s="7">
        <v>66</v>
      </c>
      <c r="Q28" s="22">
        <v>4</v>
      </c>
      <c r="R28" s="7">
        <v>143.5</v>
      </c>
      <c r="S28" s="22">
        <v>4</v>
      </c>
      <c r="T28" s="7">
        <v>66</v>
      </c>
      <c r="U28" s="22">
        <v>4</v>
      </c>
      <c r="V28" s="7">
        <v>4</v>
      </c>
      <c r="W28" s="22">
        <v>4</v>
      </c>
      <c r="X28" s="7">
        <v>4</v>
      </c>
      <c r="Y28" s="22">
        <v>4</v>
      </c>
      <c r="Z28" s="7">
        <f t="shared" si="7"/>
        <v>299</v>
      </c>
      <c r="AA28" s="34">
        <f t="shared" si="8"/>
        <v>6060000</v>
      </c>
    </row>
    <row r="29" spans="1:32" x14ac:dyDescent="0.2">
      <c r="B29" t="s">
        <v>17</v>
      </c>
      <c r="C29" s="11">
        <f>SUM(D13:D29)</f>
        <v>-115.5</v>
      </c>
      <c r="D29" s="7">
        <v>0</v>
      </c>
      <c r="E29" s="7">
        <v>-3</v>
      </c>
      <c r="F29" s="7">
        <v>0</v>
      </c>
      <c r="G29" s="9">
        <f t="shared" si="5"/>
        <v>-3</v>
      </c>
      <c r="H29" s="7">
        <v>0</v>
      </c>
      <c r="I29" s="7">
        <v>0</v>
      </c>
      <c r="J29" s="9">
        <f t="shared" ca="1" si="1"/>
        <v>0</v>
      </c>
      <c r="K29" s="17">
        <f t="shared" ca="1" si="6"/>
        <v>-3</v>
      </c>
      <c r="L29" s="7" t="s">
        <v>3</v>
      </c>
      <c r="M29" s="32" t="s">
        <v>18</v>
      </c>
      <c r="N29" s="7">
        <v>81.5</v>
      </c>
      <c r="O29" s="22">
        <v>4</v>
      </c>
      <c r="P29" s="7">
        <v>66</v>
      </c>
      <c r="Q29" s="22">
        <v>4</v>
      </c>
      <c r="R29" s="7">
        <v>143.5</v>
      </c>
      <c r="S29" s="22">
        <v>4</v>
      </c>
      <c r="T29" s="7">
        <v>66</v>
      </c>
      <c r="U29" s="22">
        <v>4</v>
      </c>
      <c r="V29" s="7">
        <v>4</v>
      </c>
      <c r="W29" s="22">
        <v>4</v>
      </c>
      <c r="X29" s="7">
        <v>4</v>
      </c>
      <c r="Y29" s="22">
        <v>4</v>
      </c>
      <c r="Z29" s="7">
        <f t="shared" si="7"/>
        <v>299</v>
      </c>
      <c r="AA29" s="34">
        <f t="shared" si="8"/>
        <v>6060000</v>
      </c>
    </row>
    <row r="30" spans="1:32" x14ac:dyDescent="0.2">
      <c r="B30" t="s">
        <v>3</v>
      </c>
      <c r="D30" s="7" t="s">
        <v>3</v>
      </c>
      <c r="E30" s="7" t="s">
        <v>3</v>
      </c>
      <c r="F30" s="7" t="s">
        <v>3</v>
      </c>
      <c r="G30" s="9" t="s">
        <v>3</v>
      </c>
      <c r="H30" s="7" t="s">
        <v>3</v>
      </c>
      <c r="I30" s="7" t="s">
        <v>3</v>
      </c>
      <c r="J30" s="7" t="s">
        <v>3</v>
      </c>
      <c r="K30" s="17" t="s">
        <v>3</v>
      </c>
      <c r="L30" s="7" t="s">
        <v>3</v>
      </c>
      <c r="M30" s="32" t="s">
        <v>22</v>
      </c>
      <c r="N30" s="7">
        <v>77.5</v>
      </c>
      <c r="O30" s="22">
        <v>0</v>
      </c>
      <c r="P30" s="7">
        <v>62</v>
      </c>
      <c r="Q30" s="22">
        <v>0</v>
      </c>
      <c r="R30" s="7">
        <v>139.5</v>
      </c>
      <c r="S30" s="22">
        <v>0</v>
      </c>
      <c r="T30" s="7">
        <v>62</v>
      </c>
      <c r="U30" s="22">
        <v>0</v>
      </c>
      <c r="V30" s="7">
        <v>0</v>
      </c>
      <c r="W30" s="22">
        <v>0</v>
      </c>
      <c r="X30" s="7">
        <v>0</v>
      </c>
      <c r="Y30" s="22">
        <v>0</v>
      </c>
      <c r="Z30" s="7">
        <f t="shared" si="7"/>
        <v>279</v>
      </c>
      <c r="AA30" s="34">
        <f t="shared" si="8"/>
        <v>0</v>
      </c>
    </row>
    <row r="31" spans="1:32" x14ac:dyDescent="0.2">
      <c r="A31" s="1" t="s">
        <v>3</v>
      </c>
      <c r="B31" s="1" t="s">
        <v>3</v>
      </c>
      <c r="C31" s="11" t="s">
        <v>3</v>
      </c>
      <c r="D31" s="40" t="s">
        <v>3</v>
      </c>
      <c r="E31" s="40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7" t="s">
        <v>3</v>
      </c>
      <c r="M31" s="32" t="s">
        <v>56</v>
      </c>
      <c r="N31" s="7">
        <v>70</v>
      </c>
      <c r="O31" s="22">
        <v>0</v>
      </c>
      <c r="P31" s="7">
        <v>56</v>
      </c>
      <c r="Q31" s="22">
        <v>0</v>
      </c>
      <c r="R31" s="7">
        <f>98+28</f>
        <v>126</v>
      </c>
      <c r="S31" s="22">
        <v>0</v>
      </c>
      <c r="T31" s="7">
        <v>56</v>
      </c>
      <c r="U31" s="22">
        <v>0</v>
      </c>
      <c r="V31" s="7">
        <v>0</v>
      </c>
      <c r="W31" s="22">
        <v>0</v>
      </c>
      <c r="X31" s="7">
        <v>0</v>
      </c>
      <c r="Y31" s="22">
        <v>0</v>
      </c>
      <c r="Z31" s="7">
        <f t="shared" si="7"/>
        <v>252</v>
      </c>
      <c r="AA31" s="34">
        <f t="shared" si="8"/>
        <v>0</v>
      </c>
    </row>
    <row r="32" spans="1:32" x14ac:dyDescent="0.2">
      <c r="A32" s="1" t="s">
        <v>12</v>
      </c>
      <c r="B32" t="s">
        <v>84</v>
      </c>
      <c r="C32" s="11" t="s">
        <v>3</v>
      </c>
      <c r="D32" s="9">
        <v>0</v>
      </c>
      <c r="E32" s="9">
        <v>1</v>
      </c>
      <c r="F32" s="9">
        <v>0</v>
      </c>
      <c r="G32" s="9">
        <f>SUM(D32:F32)</f>
        <v>1</v>
      </c>
      <c r="H32" s="9">
        <v>0</v>
      </c>
      <c r="I32" s="9">
        <v>0</v>
      </c>
      <c r="J32" s="9">
        <v>0</v>
      </c>
      <c r="K32" s="17">
        <f>SUM(G32:J32)</f>
        <v>1</v>
      </c>
      <c r="L32" s="7" t="s">
        <v>3</v>
      </c>
      <c r="M32" s="32" t="s">
        <v>16</v>
      </c>
      <c r="N32" s="7">
        <v>77.5</v>
      </c>
      <c r="O32" s="22">
        <v>0</v>
      </c>
      <c r="P32" s="7">
        <v>62</v>
      </c>
      <c r="Q32" s="22">
        <v>0</v>
      </c>
      <c r="R32" s="7">
        <v>139.5</v>
      </c>
      <c r="S32" s="22">
        <v>0</v>
      </c>
      <c r="T32" s="7">
        <v>62</v>
      </c>
      <c r="U32" s="22">
        <v>0</v>
      </c>
      <c r="V32" s="7">
        <v>0</v>
      </c>
      <c r="W32" s="22">
        <v>0</v>
      </c>
      <c r="X32" s="7">
        <v>0</v>
      </c>
      <c r="Y32" s="22">
        <v>0</v>
      </c>
      <c r="Z32" s="7">
        <f t="shared" si="7"/>
        <v>279</v>
      </c>
      <c r="AA32" s="34">
        <f t="shared" si="8"/>
        <v>0</v>
      </c>
    </row>
    <row r="33" spans="1:27" ht="13.5" thickBot="1" x14ac:dyDescent="0.25">
      <c r="B33" t="s">
        <v>3</v>
      </c>
      <c r="D33" s="9"/>
      <c r="E33" s="9"/>
      <c r="F33" s="9"/>
      <c r="G33" s="9" t="s">
        <v>3</v>
      </c>
      <c r="H33" s="9" t="s">
        <v>3</v>
      </c>
      <c r="I33" s="9" t="s">
        <v>3</v>
      </c>
      <c r="J33" s="9" t="s">
        <v>3</v>
      </c>
      <c r="K33" s="17" t="s">
        <v>3</v>
      </c>
      <c r="L33" s="7"/>
      <c r="M33" s="35" t="s">
        <v>18</v>
      </c>
      <c r="N33" s="8">
        <v>0</v>
      </c>
      <c r="O33" s="24">
        <v>0</v>
      </c>
      <c r="P33" s="8">
        <v>0</v>
      </c>
      <c r="Q33" s="24">
        <v>0</v>
      </c>
      <c r="R33" s="8">
        <v>0</v>
      </c>
      <c r="S33" s="24">
        <v>0</v>
      </c>
      <c r="T33" s="8">
        <v>60</v>
      </c>
      <c r="U33" s="24">
        <v>0</v>
      </c>
      <c r="V33" s="8">
        <v>0</v>
      </c>
      <c r="W33" s="24">
        <v>0</v>
      </c>
      <c r="X33" s="8">
        <v>0</v>
      </c>
      <c r="Y33" s="24">
        <v>0</v>
      </c>
      <c r="Z33" s="8">
        <f t="shared" si="7"/>
        <v>60</v>
      </c>
      <c r="AA33" s="37">
        <f t="shared" si="8"/>
        <v>0</v>
      </c>
    </row>
    <row r="34" spans="1:27" ht="13.5" thickBot="1" x14ac:dyDescent="0.25">
      <c r="A34" s="1" t="s">
        <v>63</v>
      </c>
      <c r="B34" s="12" t="s">
        <v>24</v>
      </c>
      <c r="D34" s="7">
        <v>251</v>
      </c>
      <c r="E34" s="7">
        <v>-125</v>
      </c>
      <c r="F34" s="7">
        <v>0</v>
      </c>
      <c r="G34" s="9">
        <f t="shared" ref="G34:G46" si="9">SUM(D34:F34)</f>
        <v>126</v>
      </c>
      <c r="H34" s="7">
        <v>0</v>
      </c>
      <c r="I34" s="7">
        <v>0</v>
      </c>
      <c r="J34" s="9">
        <v>0</v>
      </c>
      <c r="K34" s="17">
        <f t="shared" ref="K34:K46" si="10">SUM(G34:J34)</f>
        <v>126</v>
      </c>
      <c r="L34" s="7" t="s">
        <v>3</v>
      </c>
      <c r="M34" s="35" t="s">
        <v>28</v>
      </c>
      <c r="N34" s="8">
        <f>SUM(N23:N33)</f>
        <v>809</v>
      </c>
      <c r="O34" s="8" t="s">
        <v>3</v>
      </c>
      <c r="P34" s="8">
        <f>SUM(P23:P33)</f>
        <v>626</v>
      </c>
      <c r="Q34" s="8" t="s">
        <v>3</v>
      </c>
      <c r="R34" s="8">
        <f>SUM(R23:R33)</f>
        <v>1391</v>
      </c>
      <c r="S34" s="8" t="s">
        <v>3</v>
      </c>
      <c r="T34" s="8">
        <f>SUM(T23:T33)</f>
        <v>686</v>
      </c>
      <c r="U34" s="8" t="s">
        <v>3</v>
      </c>
      <c r="V34" s="8">
        <f>SUM(V23:V33)</f>
        <v>14</v>
      </c>
      <c r="W34" s="8" t="s">
        <v>3</v>
      </c>
      <c r="X34" s="8">
        <f>SUM(X23:X33)</f>
        <v>14</v>
      </c>
      <c r="Y34" s="8" t="s">
        <v>3</v>
      </c>
      <c r="Z34" s="8">
        <f>SUM(Z23:Z33)</f>
        <v>2914</v>
      </c>
      <c r="AA34" s="44">
        <f>SUM(AA23:AA33)</f>
        <v>20910000</v>
      </c>
    </row>
    <row r="35" spans="1:27" x14ac:dyDescent="0.2">
      <c r="B35" s="12" t="s">
        <v>23</v>
      </c>
      <c r="D35" s="7">
        <v>138</v>
      </c>
      <c r="E35" s="7">
        <v>206</v>
      </c>
      <c r="F35" s="7">
        <v>96</v>
      </c>
      <c r="G35" s="9">
        <f t="shared" si="9"/>
        <v>440</v>
      </c>
      <c r="H35" s="7">
        <v>62</v>
      </c>
      <c r="I35" s="7">
        <v>0</v>
      </c>
      <c r="J35" s="9">
        <v>0</v>
      </c>
      <c r="K35" s="17">
        <f t="shared" si="10"/>
        <v>502</v>
      </c>
      <c r="L35" s="7" t="s">
        <v>3</v>
      </c>
      <c r="M35" s="32"/>
      <c r="O35" s="22"/>
      <c r="Q35" s="22"/>
      <c r="S35" s="22"/>
      <c r="T35" s="7"/>
      <c r="U35" s="22"/>
      <c r="V35" s="7"/>
      <c r="W35" s="22"/>
      <c r="X35" s="7"/>
      <c r="Y35" s="22"/>
      <c r="Z35" s="7"/>
    </row>
    <row r="36" spans="1:27" x14ac:dyDescent="0.2">
      <c r="B36" t="s">
        <v>22</v>
      </c>
      <c r="C36" t="s">
        <v>3</v>
      </c>
      <c r="D36" s="7">
        <v>322</v>
      </c>
      <c r="E36" s="7">
        <v>139</v>
      </c>
      <c r="F36" s="7">
        <v>-42</v>
      </c>
      <c r="G36" s="9">
        <f t="shared" si="9"/>
        <v>419</v>
      </c>
      <c r="H36" s="7">
        <v>0</v>
      </c>
      <c r="I36" s="7">
        <v>0</v>
      </c>
      <c r="J36" s="9">
        <v>0</v>
      </c>
      <c r="K36" s="17">
        <f t="shared" si="10"/>
        <v>419</v>
      </c>
      <c r="L36" s="7" t="s">
        <v>3</v>
      </c>
      <c r="M36" s="32"/>
      <c r="O36" s="22"/>
      <c r="Q36" s="22"/>
      <c r="S36" s="22"/>
      <c r="T36" s="7"/>
      <c r="U36" s="22"/>
      <c r="V36" s="7"/>
      <c r="W36" s="22"/>
      <c r="X36" s="7"/>
      <c r="Y36" s="22"/>
      <c r="Z36" s="7"/>
    </row>
    <row r="37" spans="1:27" x14ac:dyDescent="0.2">
      <c r="B37" t="s">
        <v>29</v>
      </c>
      <c r="C37" s="11">
        <f>SUM(D34:D36)</f>
        <v>711</v>
      </c>
      <c r="D37" s="7">
        <v>0</v>
      </c>
      <c r="E37" s="7">
        <v>8</v>
      </c>
      <c r="F37" s="7">
        <v>0</v>
      </c>
      <c r="G37" s="9">
        <f t="shared" si="9"/>
        <v>8</v>
      </c>
      <c r="H37" s="7">
        <v>0</v>
      </c>
      <c r="I37" s="7">
        <v>0</v>
      </c>
      <c r="J37" s="9">
        <v>0</v>
      </c>
      <c r="K37" s="17">
        <f t="shared" si="10"/>
        <v>8</v>
      </c>
      <c r="L37" s="7" t="s">
        <v>3</v>
      </c>
      <c r="M37" s="32"/>
      <c r="O37" s="22"/>
      <c r="Q37" s="22"/>
      <c r="S37" s="22"/>
      <c r="T37" s="7"/>
      <c r="U37" s="22"/>
      <c r="V37" s="7"/>
      <c r="W37" s="22"/>
      <c r="X37" s="7"/>
      <c r="Y37" s="22"/>
      <c r="Z37" s="7"/>
    </row>
    <row r="38" spans="1:27" x14ac:dyDescent="0.2">
      <c r="A38" s="1" t="s">
        <v>81</v>
      </c>
      <c r="B38" t="s">
        <v>16</v>
      </c>
      <c r="D38" s="7">
        <v>0</v>
      </c>
      <c r="E38" s="7">
        <v>15.5</v>
      </c>
      <c r="F38" s="7">
        <v>0</v>
      </c>
      <c r="G38" s="9">
        <f t="shared" si="9"/>
        <v>15.5</v>
      </c>
      <c r="H38" s="7">
        <v>0</v>
      </c>
      <c r="I38" s="7">
        <v>0</v>
      </c>
      <c r="J38" s="9">
        <v>0</v>
      </c>
      <c r="K38" s="17">
        <f t="shared" si="10"/>
        <v>15.5</v>
      </c>
      <c r="L38" s="7" t="s">
        <v>3</v>
      </c>
      <c r="M38" s="32"/>
      <c r="O38" s="22"/>
      <c r="Q38" s="22"/>
      <c r="S38" s="22"/>
      <c r="T38" s="7"/>
      <c r="U38" s="22"/>
      <c r="V38" s="7"/>
      <c r="W38" s="22"/>
      <c r="X38" s="7"/>
      <c r="Y38" s="22"/>
      <c r="Z38" s="7"/>
    </row>
    <row r="39" spans="1:27" x14ac:dyDescent="0.2">
      <c r="B39" t="s">
        <v>18</v>
      </c>
      <c r="D39" s="7">
        <v>0</v>
      </c>
      <c r="E39" s="7">
        <v>0</v>
      </c>
      <c r="F39" s="7">
        <v>0</v>
      </c>
      <c r="G39" s="9">
        <f t="shared" si="9"/>
        <v>0</v>
      </c>
      <c r="H39" s="7">
        <v>0</v>
      </c>
      <c r="I39" s="7">
        <v>0</v>
      </c>
      <c r="J39" s="9">
        <v>0</v>
      </c>
      <c r="K39" s="17">
        <f t="shared" si="10"/>
        <v>0</v>
      </c>
      <c r="L39" s="7" t="s">
        <v>3</v>
      </c>
      <c r="M39" s="32" t="s">
        <v>3</v>
      </c>
      <c r="O39" s="22"/>
      <c r="Q39" s="22"/>
      <c r="S39" s="22"/>
      <c r="T39" s="7"/>
      <c r="U39" s="22"/>
      <c r="V39" s="7"/>
      <c r="W39" s="22"/>
      <c r="X39" s="7"/>
      <c r="Y39" s="22"/>
      <c r="Z39" s="7"/>
    </row>
    <row r="40" spans="1:27" x14ac:dyDescent="0.2">
      <c r="B40" t="s">
        <v>19</v>
      </c>
      <c r="D40" s="9">
        <v>0</v>
      </c>
      <c r="E40" s="9">
        <v>0</v>
      </c>
      <c r="F40" s="9">
        <v>0</v>
      </c>
      <c r="G40" s="9">
        <f t="shared" si="9"/>
        <v>0</v>
      </c>
      <c r="H40" s="9">
        <v>0</v>
      </c>
      <c r="I40" s="9">
        <v>0</v>
      </c>
      <c r="J40" s="9">
        <v>0</v>
      </c>
      <c r="K40" s="29">
        <f t="shared" si="10"/>
        <v>0</v>
      </c>
      <c r="L40" s="7" t="s">
        <v>3</v>
      </c>
      <c r="M40" s="32"/>
      <c r="O40" s="22"/>
      <c r="Q40" s="22"/>
      <c r="S40" s="22"/>
      <c r="T40" s="7"/>
      <c r="U40" s="22"/>
      <c r="V40" s="7"/>
      <c r="W40" s="22"/>
      <c r="X40" s="7"/>
      <c r="Y40" s="22"/>
      <c r="Z40" s="7"/>
    </row>
    <row r="41" spans="1:27" x14ac:dyDescent="0.2">
      <c r="B41" t="s">
        <v>69</v>
      </c>
      <c r="D41" s="9">
        <v>0</v>
      </c>
      <c r="E41" s="9">
        <v>0</v>
      </c>
      <c r="F41" s="9">
        <v>0</v>
      </c>
      <c r="G41" s="9">
        <f t="shared" si="9"/>
        <v>0</v>
      </c>
      <c r="H41" s="9">
        <v>0</v>
      </c>
      <c r="I41" s="9">
        <v>0</v>
      </c>
      <c r="J41" s="9">
        <v>0</v>
      </c>
      <c r="K41" s="29">
        <f t="shared" si="10"/>
        <v>0</v>
      </c>
      <c r="L41" s="7" t="s">
        <v>3</v>
      </c>
      <c r="M41" s="32"/>
      <c r="O41" s="22"/>
      <c r="Q41" s="22"/>
      <c r="S41" s="22"/>
      <c r="T41" s="7"/>
      <c r="U41" s="22"/>
      <c r="V41" s="7"/>
      <c r="W41" s="22"/>
      <c r="X41" s="7"/>
      <c r="Y41" s="22"/>
      <c r="Z41" s="7"/>
    </row>
    <row r="42" spans="1:27" x14ac:dyDescent="0.2">
      <c r="B42" t="s">
        <v>70</v>
      </c>
      <c r="D42" s="9">
        <v>0</v>
      </c>
      <c r="E42" s="9">
        <v>0</v>
      </c>
      <c r="F42" s="9">
        <v>0</v>
      </c>
      <c r="G42" s="9">
        <f t="shared" si="9"/>
        <v>0</v>
      </c>
      <c r="H42" s="9">
        <v>0</v>
      </c>
      <c r="I42" s="9">
        <v>0</v>
      </c>
      <c r="J42" s="9">
        <v>0</v>
      </c>
      <c r="K42" s="29">
        <f t="shared" si="10"/>
        <v>0</v>
      </c>
      <c r="L42" s="7" t="s">
        <v>3</v>
      </c>
      <c r="M42" s="32"/>
      <c r="O42" s="22"/>
      <c r="Q42" s="22"/>
      <c r="S42" s="22"/>
      <c r="T42" s="7"/>
      <c r="U42" s="22"/>
      <c r="V42" s="7"/>
      <c r="W42" s="22"/>
      <c r="X42" s="7"/>
      <c r="Y42" s="22"/>
      <c r="Z42" s="7"/>
    </row>
    <row r="43" spans="1:27" x14ac:dyDescent="0.2">
      <c r="B43" t="s">
        <v>27</v>
      </c>
      <c r="D43" s="9">
        <v>0</v>
      </c>
      <c r="E43" s="9">
        <v>0</v>
      </c>
      <c r="F43" s="9">
        <v>0</v>
      </c>
      <c r="G43" s="9">
        <f t="shared" si="9"/>
        <v>0</v>
      </c>
      <c r="H43" s="9">
        <v>0</v>
      </c>
      <c r="I43" s="9">
        <v>0</v>
      </c>
      <c r="J43" s="9">
        <v>0</v>
      </c>
      <c r="K43" s="29">
        <f t="shared" si="10"/>
        <v>0</v>
      </c>
      <c r="L43" s="7" t="s">
        <v>3</v>
      </c>
      <c r="M43" s="32"/>
      <c r="O43" s="22"/>
      <c r="Q43" s="22"/>
      <c r="S43" s="22"/>
      <c r="T43" s="7"/>
      <c r="U43" s="22"/>
      <c r="V43" s="7"/>
      <c r="W43" s="22"/>
      <c r="X43" s="7"/>
      <c r="Y43" s="22"/>
      <c r="Z43" s="7"/>
    </row>
    <row r="44" spans="1:27" x14ac:dyDescent="0.2">
      <c r="B44" t="s">
        <v>26</v>
      </c>
      <c r="D44" s="9">
        <v>0</v>
      </c>
      <c r="E44" s="9">
        <v>0</v>
      </c>
      <c r="F44" s="9">
        <v>0</v>
      </c>
      <c r="G44" s="9">
        <f t="shared" si="9"/>
        <v>0</v>
      </c>
      <c r="H44" s="9">
        <v>0</v>
      </c>
      <c r="I44" s="9">
        <v>0</v>
      </c>
      <c r="J44" s="9">
        <v>0</v>
      </c>
      <c r="K44" s="29">
        <f t="shared" si="10"/>
        <v>0</v>
      </c>
      <c r="L44" s="7" t="s">
        <v>3</v>
      </c>
      <c r="M44" s="32"/>
      <c r="O44" s="22"/>
      <c r="Q44" s="22"/>
      <c r="S44" s="22"/>
      <c r="T44" s="7"/>
      <c r="U44" s="22"/>
      <c r="V44" s="7"/>
      <c r="W44" s="22"/>
      <c r="X44" s="7"/>
      <c r="Y44" s="22"/>
      <c r="Z44" s="7"/>
    </row>
    <row r="45" spans="1:27" x14ac:dyDescent="0.2">
      <c r="B45" t="s">
        <v>25</v>
      </c>
      <c r="D45" s="9">
        <v>0</v>
      </c>
      <c r="E45" s="9">
        <v>0</v>
      </c>
      <c r="F45" s="9">
        <v>0</v>
      </c>
      <c r="G45" s="9">
        <f t="shared" si="9"/>
        <v>0</v>
      </c>
      <c r="H45" s="9">
        <v>0</v>
      </c>
      <c r="I45" s="9">
        <v>0</v>
      </c>
      <c r="J45" s="9">
        <v>0</v>
      </c>
      <c r="K45" s="29">
        <f t="shared" si="10"/>
        <v>0</v>
      </c>
      <c r="L45" s="7" t="s">
        <v>3</v>
      </c>
      <c r="M45" s="32"/>
      <c r="O45" s="22"/>
      <c r="Q45" s="22"/>
      <c r="S45" s="22"/>
      <c r="T45" s="7"/>
      <c r="U45" s="22"/>
      <c r="V45" s="7"/>
      <c r="W45" s="22"/>
      <c r="X45" s="7"/>
      <c r="Y45" s="22"/>
      <c r="Z45" s="7"/>
    </row>
    <row r="46" spans="1:27" ht="13.5" thickBot="1" x14ac:dyDescent="0.25">
      <c r="B46" t="s">
        <v>24</v>
      </c>
      <c r="D46" s="8">
        <v>0</v>
      </c>
      <c r="E46" s="8">
        <v>0</v>
      </c>
      <c r="F46" s="8">
        <v>0</v>
      </c>
      <c r="G46" s="8">
        <f t="shared" si="9"/>
        <v>0</v>
      </c>
      <c r="H46" s="8">
        <v>0</v>
      </c>
      <c r="I46" s="8">
        <v>0</v>
      </c>
      <c r="J46" s="8">
        <v>0</v>
      </c>
      <c r="K46" s="28">
        <f t="shared" si="10"/>
        <v>0</v>
      </c>
      <c r="L46" s="7">
        <f>SUM(K34:K46)</f>
        <v>1070.5</v>
      </c>
      <c r="M46" s="32"/>
      <c r="O46" s="22"/>
      <c r="Q46" s="22"/>
      <c r="S46" s="22"/>
      <c r="T46" s="7"/>
      <c r="U46" s="22"/>
      <c r="V46" s="7"/>
      <c r="W46" s="22"/>
      <c r="X46" s="7"/>
      <c r="Y46" s="22"/>
      <c r="Z46" s="7"/>
    </row>
    <row r="47" spans="1:27" x14ac:dyDescent="0.2">
      <c r="B47" s="11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9" t="s">
        <v>3</v>
      </c>
      <c r="J47" s="9" t="s">
        <v>3</v>
      </c>
      <c r="K47" s="17" t="s">
        <v>3</v>
      </c>
      <c r="L47" s="3" t="s">
        <v>49</v>
      </c>
      <c r="M47" s="32"/>
      <c r="O47" s="22"/>
      <c r="Q47" s="22"/>
      <c r="S47" s="22"/>
      <c r="T47" s="7"/>
      <c r="U47" s="22"/>
      <c r="V47" s="7"/>
      <c r="W47" s="22"/>
      <c r="X47" s="7"/>
      <c r="Y47" s="22"/>
      <c r="Z47" s="7"/>
    </row>
    <row r="48" spans="1:27" x14ac:dyDescent="0.2">
      <c r="A48" s="1" t="s">
        <v>3</v>
      </c>
      <c r="B48" s="11" t="s">
        <v>3</v>
      </c>
      <c r="C48" s="11" t="s">
        <v>3</v>
      </c>
      <c r="D48" s="9">
        <f t="shared" ref="D48:J48" si="11">SUM(D9:D45)</f>
        <v>2322.5</v>
      </c>
      <c r="E48" s="9">
        <f t="shared" si="11"/>
        <v>162.5</v>
      </c>
      <c r="F48" s="9">
        <f t="shared" si="11"/>
        <v>54</v>
      </c>
      <c r="G48" s="9">
        <f>SUM(G9:G46)</f>
        <v>2539</v>
      </c>
      <c r="H48" s="9">
        <f t="shared" si="11"/>
        <v>62</v>
      </c>
      <c r="I48" s="9">
        <f t="shared" si="11"/>
        <v>0</v>
      </c>
      <c r="J48" s="9">
        <f t="shared" ca="1" si="11"/>
        <v>0</v>
      </c>
      <c r="K48" s="9">
        <f ca="1">SUM(K9:K46)</f>
        <v>2601</v>
      </c>
      <c r="L48" s="10">
        <f ca="1">SUM(H48:J48)</f>
        <v>62</v>
      </c>
      <c r="M48" s="7">
        <f ca="1">SUM(G48:J48)</f>
        <v>2601</v>
      </c>
      <c r="O48" s="22"/>
      <c r="Q48" s="22"/>
      <c r="S48" s="22"/>
      <c r="T48" s="7"/>
      <c r="U48" s="22"/>
      <c r="V48" s="7"/>
      <c r="W48" s="22"/>
      <c r="X48" s="7"/>
      <c r="Y48" s="22"/>
      <c r="Z48" s="7"/>
    </row>
    <row r="49" spans="1:39" ht="13.5" thickBot="1" x14ac:dyDescent="0.25">
      <c r="B49" t="s">
        <v>3</v>
      </c>
      <c r="D49" s="8"/>
      <c r="E49" s="8"/>
      <c r="F49" s="8"/>
      <c r="G49" s="8" t="s">
        <v>3</v>
      </c>
      <c r="H49" s="8"/>
      <c r="I49" s="8"/>
      <c r="J49" s="8"/>
      <c r="K49" s="28" t="s">
        <v>3</v>
      </c>
      <c r="M49" s="33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38"/>
    </row>
    <row r="50" spans="1:39" x14ac:dyDescent="0.2">
      <c r="B50" t="s">
        <v>3</v>
      </c>
      <c r="E50" s="3" t="s">
        <v>3</v>
      </c>
    </row>
    <row r="51" spans="1:39" x14ac:dyDescent="0.2">
      <c r="D51" s="9"/>
      <c r="E51" s="9"/>
      <c r="F51" s="9"/>
      <c r="G51" s="9" t="s">
        <v>3</v>
      </c>
      <c r="H51" s="9"/>
      <c r="I51" s="9"/>
      <c r="J51" s="9"/>
      <c r="K51" s="29" t="s">
        <v>3</v>
      </c>
      <c r="L51" s="3" t="s">
        <v>3</v>
      </c>
      <c r="M51" s="3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31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 spans="1:39" x14ac:dyDescent="0.2">
      <c r="A52" s="1" t="s">
        <v>3</v>
      </c>
      <c r="D52" s="10" t="s">
        <v>3</v>
      </c>
      <c r="E52" s="10" t="s">
        <v>3</v>
      </c>
      <c r="F52" s="10" t="s">
        <v>3</v>
      </c>
      <c r="G52" s="10" t="s">
        <v>3</v>
      </c>
      <c r="H52" s="10" t="s">
        <v>3</v>
      </c>
      <c r="I52" s="9"/>
      <c r="J52" s="10" t="s">
        <v>59</v>
      </c>
      <c r="K52" s="17">
        <v>245</v>
      </c>
      <c r="L52" s="3" t="s">
        <v>3</v>
      </c>
      <c r="M52" s="32" t="s">
        <v>3</v>
      </c>
      <c r="N52" s="18" t="s">
        <v>3</v>
      </c>
      <c r="O52" s="18" t="s">
        <v>3</v>
      </c>
      <c r="P52" s="18" t="s">
        <v>3</v>
      </c>
      <c r="Q52" s="18" t="s">
        <v>3</v>
      </c>
      <c r="R52" s="18" t="s">
        <v>3</v>
      </c>
      <c r="S52" s="18" t="s">
        <v>3</v>
      </c>
      <c r="T52" s="18" t="s">
        <v>3</v>
      </c>
      <c r="U52" s="18" t="s">
        <v>3</v>
      </c>
      <c r="V52" s="18" t="s">
        <v>3</v>
      </c>
      <c r="W52" s="18" t="s">
        <v>3</v>
      </c>
      <c r="X52" s="18" t="s">
        <v>3</v>
      </c>
      <c r="Y52" s="18" t="s">
        <v>3</v>
      </c>
      <c r="Z52" s="18" t="s">
        <v>3</v>
      </c>
      <c r="AA52" s="31" t="s">
        <v>3</v>
      </c>
      <c r="AB52" s="18" t="s">
        <v>3</v>
      </c>
      <c r="AC52" s="18" t="s">
        <v>3</v>
      </c>
      <c r="AD52" s="18" t="s">
        <v>3</v>
      </c>
      <c r="AE52" s="18" t="s">
        <v>3</v>
      </c>
      <c r="AF52" s="18" t="s">
        <v>3</v>
      </c>
      <c r="AG52" s="18" t="s">
        <v>3</v>
      </c>
      <c r="AH52" s="18" t="s">
        <v>3</v>
      </c>
      <c r="AI52" s="18" t="s">
        <v>3</v>
      </c>
      <c r="AJ52" s="18" t="s">
        <v>3</v>
      </c>
      <c r="AK52" s="18" t="s">
        <v>3</v>
      </c>
      <c r="AL52" s="18" t="s">
        <v>3</v>
      </c>
      <c r="AM52" s="18" t="s">
        <v>3</v>
      </c>
    </row>
    <row r="53" spans="1:39" x14ac:dyDescent="0.2">
      <c r="G53" s="9" t="s">
        <v>3</v>
      </c>
      <c r="J53" s="10" t="s">
        <v>88</v>
      </c>
      <c r="K53" s="17">
        <v>115</v>
      </c>
      <c r="L53" s="3" t="s">
        <v>3</v>
      </c>
      <c r="M53" s="32" t="s">
        <v>3</v>
      </c>
      <c r="N53" s="18" t="s">
        <v>3</v>
      </c>
      <c r="O53" s="18" t="s">
        <v>3</v>
      </c>
      <c r="P53" s="18" t="s">
        <v>3</v>
      </c>
      <c r="Q53" s="18" t="s">
        <v>3</v>
      </c>
      <c r="R53" s="18" t="s">
        <v>3</v>
      </c>
      <c r="S53" s="18" t="s">
        <v>3</v>
      </c>
      <c r="T53" s="18" t="s">
        <v>3</v>
      </c>
      <c r="U53" s="18" t="s">
        <v>3</v>
      </c>
      <c r="V53" s="18" t="s">
        <v>3</v>
      </c>
      <c r="W53" s="18" t="s">
        <v>3</v>
      </c>
      <c r="X53" s="18" t="s">
        <v>3</v>
      </c>
      <c r="Y53" s="18" t="s">
        <v>3</v>
      </c>
      <c r="Z53" s="18" t="s">
        <v>3</v>
      </c>
      <c r="AA53" s="31" t="s">
        <v>3</v>
      </c>
      <c r="AB53" s="18" t="s">
        <v>3</v>
      </c>
      <c r="AC53" s="18" t="s">
        <v>3</v>
      </c>
      <c r="AD53" s="18" t="s">
        <v>3</v>
      </c>
      <c r="AE53" s="18" t="s">
        <v>3</v>
      </c>
      <c r="AF53" s="18" t="s">
        <v>3</v>
      </c>
      <c r="AG53" s="18" t="s">
        <v>3</v>
      </c>
      <c r="AH53" s="18" t="s">
        <v>3</v>
      </c>
      <c r="AI53" s="18" t="s">
        <v>3</v>
      </c>
      <c r="AJ53" s="18" t="s">
        <v>3</v>
      </c>
      <c r="AK53" s="18" t="s">
        <v>3</v>
      </c>
      <c r="AL53" s="18" t="s">
        <v>3</v>
      </c>
      <c r="AM53" s="18" t="s">
        <v>3</v>
      </c>
    </row>
    <row r="54" spans="1:39" x14ac:dyDescent="0.2">
      <c r="B54" t="s">
        <v>3</v>
      </c>
      <c r="G54" s="9" t="s">
        <v>3</v>
      </c>
      <c r="J54" s="25" t="s">
        <v>60</v>
      </c>
      <c r="K54" s="17">
        <v>70</v>
      </c>
      <c r="L54" s="7">
        <f ca="1">SUM(K48:K54)</f>
        <v>3031</v>
      </c>
      <c r="M54" s="32" t="s">
        <v>3</v>
      </c>
      <c r="N54" s="18" t="s">
        <v>3</v>
      </c>
      <c r="O54" s="18" t="s">
        <v>3</v>
      </c>
      <c r="P54" s="18" t="s">
        <v>3</v>
      </c>
      <c r="Q54" s="18" t="s">
        <v>3</v>
      </c>
      <c r="R54" s="18" t="s">
        <v>3</v>
      </c>
      <c r="S54" s="18" t="s">
        <v>3</v>
      </c>
      <c r="T54" s="18" t="s">
        <v>3</v>
      </c>
      <c r="U54" s="18" t="s">
        <v>3</v>
      </c>
      <c r="V54" s="18" t="s">
        <v>3</v>
      </c>
      <c r="W54" s="18" t="s">
        <v>3</v>
      </c>
      <c r="X54" s="18" t="s">
        <v>3</v>
      </c>
      <c r="Y54" s="18" t="s">
        <v>3</v>
      </c>
      <c r="Z54" s="18" t="s">
        <v>3</v>
      </c>
      <c r="AA54" s="31" t="s">
        <v>3</v>
      </c>
      <c r="AB54" s="18" t="s">
        <v>3</v>
      </c>
      <c r="AC54" s="18" t="s">
        <v>3</v>
      </c>
      <c r="AD54" s="18" t="s">
        <v>3</v>
      </c>
      <c r="AE54" s="18" t="s">
        <v>3</v>
      </c>
      <c r="AF54" s="18" t="s">
        <v>3</v>
      </c>
      <c r="AG54" s="18" t="s">
        <v>3</v>
      </c>
      <c r="AH54" s="18" t="s">
        <v>3</v>
      </c>
      <c r="AI54" s="18" t="s">
        <v>3</v>
      </c>
      <c r="AJ54" s="18" t="s">
        <v>3</v>
      </c>
      <c r="AK54" s="18" t="s">
        <v>3</v>
      </c>
      <c r="AL54" s="18" t="s">
        <v>3</v>
      </c>
      <c r="AM54" s="18" t="s">
        <v>3</v>
      </c>
    </row>
    <row r="55" spans="1:39" x14ac:dyDescent="0.2">
      <c r="D55" s="7" t="s">
        <v>3</v>
      </c>
      <c r="E55" s="7"/>
      <c r="F55" s="7"/>
      <c r="G55" s="9" t="s">
        <v>3</v>
      </c>
      <c r="H55" s="7" t="s">
        <v>3</v>
      </c>
      <c r="I55" s="7" t="s">
        <v>3</v>
      </c>
      <c r="J55" s="7"/>
      <c r="K55" s="17" t="s">
        <v>3</v>
      </c>
      <c r="M55" s="32" t="s">
        <v>3</v>
      </c>
      <c r="N55" s="18" t="s">
        <v>3</v>
      </c>
      <c r="O55" s="18" t="s">
        <v>3</v>
      </c>
      <c r="P55" s="18" t="s">
        <v>3</v>
      </c>
      <c r="Q55" s="18" t="s">
        <v>3</v>
      </c>
      <c r="R55" s="18" t="s">
        <v>3</v>
      </c>
      <c r="S55" s="18" t="s">
        <v>3</v>
      </c>
      <c r="T55" s="18" t="s">
        <v>3</v>
      </c>
      <c r="U55" s="18" t="s">
        <v>3</v>
      </c>
      <c r="V55" s="18" t="s">
        <v>3</v>
      </c>
      <c r="W55" s="18" t="s">
        <v>3</v>
      </c>
      <c r="X55" s="18" t="s">
        <v>3</v>
      </c>
      <c r="Y55" s="18" t="s">
        <v>3</v>
      </c>
      <c r="Z55" s="18" t="s">
        <v>3</v>
      </c>
      <c r="AA55" s="31" t="s">
        <v>3</v>
      </c>
      <c r="AB55" s="18" t="s">
        <v>3</v>
      </c>
      <c r="AC55" s="18" t="s">
        <v>3</v>
      </c>
      <c r="AD55" s="18" t="s">
        <v>3</v>
      </c>
      <c r="AE55" s="18" t="s">
        <v>3</v>
      </c>
      <c r="AF55" s="18" t="s">
        <v>3</v>
      </c>
      <c r="AG55" s="18" t="s">
        <v>3</v>
      </c>
      <c r="AH55" s="18" t="s">
        <v>3</v>
      </c>
      <c r="AI55" s="18" t="s">
        <v>3</v>
      </c>
      <c r="AJ55" s="18" t="s">
        <v>3</v>
      </c>
      <c r="AK55" s="18" t="s">
        <v>3</v>
      </c>
      <c r="AL55" s="18" t="s">
        <v>3</v>
      </c>
      <c r="AM55" s="18" t="s">
        <v>3</v>
      </c>
    </row>
    <row r="56" spans="1:39" x14ac:dyDescent="0.2">
      <c r="A56" s="1" t="s">
        <v>4</v>
      </c>
      <c r="B56" t="s">
        <v>8</v>
      </c>
      <c r="D56" s="7">
        <v>0</v>
      </c>
      <c r="E56" s="7">
        <v>0</v>
      </c>
      <c r="F56" s="7">
        <v>0</v>
      </c>
      <c r="G56" s="9">
        <f>SUM(D56:F56)</f>
        <v>0</v>
      </c>
      <c r="H56" s="7">
        <v>0</v>
      </c>
      <c r="I56" s="7">
        <v>0</v>
      </c>
      <c r="J56" s="7">
        <v>0</v>
      </c>
      <c r="K56" s="17">
        <f>SUM(G56:J56)</f>
        <v>0</v>
      </c>
      <c r="L56" s="3">
        <v>0</v>
      </c>
      <c r="M56" s="34">
        <f t="shared" ref="M56:M82" si="12">K56*10000*L56</f>
        <v>0</v>
      </c>
    </row>
    <row r="57" spans="1:39" x14ac:dyDescent="0.2">
      <c r="A57" s="1" t="s">
        <v>3</v>
      </c>
      <c r="B57" t="s">
        <v>71</v>
      </c>
      <c r="D57" s="7">
        <v>0</v>
      </c>
      <c r="E57" s="7">
        <v>0</v>
      </c>
      <c r="F57" s="7">
        <v>0</v>
      </c>
      <c r="G57" s="9">
        <f t="shared" ref="G57:G82" si="13">SUM(D57:F57)</f>
        <v>0</v>
      </c>
      <c r="H57" s="7">
        <v>0</v>
      </c>
      <c r="I57" s="7">
        <v>0</v>
      </c>
      <c r="J57" s="7">
        <v>0</v>
      </c>
      <c r="K57" s="17">
        <f t="shared" ref="K57:K82" si="14">SUM(G57:J57)</f>
        <v>0</v>
      </c>
      <c r="L57" s="3">
        <v>0</v>
      </c>
      <c r="M57" s="34">
        <f t="shared" si="12"/>
        <v>0</v>
      </c>
    </row>
    <row r="58" spans="1:39" x14ac:dyDescent="0.2">
      <c r="A58" s="1" t="s">
        <v>3</v>
      </c>
      <c r="B58" t="s">
        <v>14</v>
      </c>
      <c r="D58" s="7">
        <v>0</v>
      </c>
      <c r="E58" s="7">
        <v>0</v>
      </c>
      <c r="F58" s="7">
        <v>0</v>
      </c>
      <c r="G58" s="9">
        <f t="shared" si="13"/>
        <v>0</v>
      </c>
      <c r="H58" s="7">
        <v>0</v>
      </c>
      <c r="I58" s="7">
        <v>0</v>
      </c>
      <c r="J58" s="7">
        <v>0</v>
      </c>
      <c r="K58" s="17">
        <f t="shared" si="14"/>
        <v>0</v>
      </c>
      <c r="L58" s="3">
        <v>0</v>
      </c>
      <c r="M58" s="34">
        <f t="shared" si="12"/>
        <v>0</v>
      </c>
    </row>
    <row r="59" spans="1:39" x14ac:dyDescent="0.2">
      <c r="A59" s="1" t="s">
        <v>3</v>
      </c>
      <c r="B59" t="s">
        <v>37</v>
      </c>
      <c r="D59" s="7">
        <v>0</v>
      </c>
      <c r="E59" s="7">
        <v>0</v>
      </c>
      <c r="F59" s="7">
        <v>0</v>
      </c>
      <c r="G59" s="9">
        <f t="shared" si="13"/>
        <v>0</v>
      </c>
      <c r="H59" s="7">
        <v>0</v>
      </c>
      <c r="I59" s="7">
        <v>0</v>
      </c>
      <c r="J59" s="7">
        <v>0</v>
      </c>
      <c r="K59" s="17">
        <f t="shared" si="14"/>
        <v>0</v>
      </c>
      <c r="L59" s="3">
        <v>0</v>
      </c>
      <c r="M59" s="34">
        <f t="shared" si="12"/>
        <v>0</v>
      </c>
    </row>
    <row r="60" spans="1:39" x14ac:dyDescent="0.2">
      <c r="A60" s="1" t="s">
        <v>3</v>
      </c>
      <c r="B60" t="s">
        <v>36</v>
      </c>
      <c r="D60" s="7">
        <v>0</v>
      </c>
      <c r="E60" s="7">
        <v>0</v>
      </c>
      <c r="F60" s="7">
        <v>0</v>
      </c>
      <c r="G60" s="9">
        <f t="shared" si="13"/>
        <v>0</v>
      </c>
      <c r="H60" s="7">
        <v>0</v>
      </c>
      <c r="I60" s="7">
        <v>0</v>
      </c>
      <c r="J60" s="7">
        <v>0</v>
      </c>
      <c r="K60" s="17">
        <f t="shared" si="14"/>
        <v>0</v>
      </c>
      <c r="L60" s="3">
        <v>0</v>
      </c>
      <c r="M60" s="34">
        <f t="shared" si="12"/>
        <v>0</v>
      </c>
    </row>
    <row r="61" spans="1:39" x14ac:dyDescent="0.2">
      <c r="A61" s="1" t="s">
        <v>3</v>
      </c>
      <c r="B61" t="s">
        <v>9</v>
      </c>
      <c r="D61" s="7">
        <v>0</v>
      </c>
      <c r="E61" s="7">
        <v>0</v>
      </c>
      <c r="F61" s="7">
        <v>0</v>
      </c>
      <c r="G61" s="9">
        <f t="shared" si="13"/>
        <v>0</v>
      </c>
      <c r="H61" s="7">
        <v>0</v>
      </c>
      <c r="I61" s="7">
        <v>0</v>
      </c>
      <c r="J61" s="7">
        <v>0</v>
      </c>
      <c r="K61" s="17">
        <f t="shared" si="14"/>
        <v>0</v>
      </c>
      <c r="L61" s="3">
        <v>0</v>
      </c>
      <c r="M61" s="34">
        <f t="shared" si="12"/>
        <v>0</v>
      </c>
    </row>
    <row r="62" spans="1:39" x14ac:dyDescent="0.2">
      <c r="A62" s="1" t="s">
        <v>3</v>
      </c>
      <c r="B62" t="s">
        <v>33</v>
      </c>
      <c r="D62" s="7">
        <v>0</v>
      </c>
      <c r="E62" s="7">
        <v>0</v>
      </c>
      <c r="F62" s="7">
        <v>0</v>
      </c>
      <c r="G62" s="9">
        <f t="shared" si="13"/>
        <v>0</v>
      </c>
      <c r="H62" s="7">
        <v>0</v>
      </c>
      <c r="I62" s="7">
        <v>0</v>
      </c>
      <c r="J62" s="7">
        <v>0</v>
      </c>
      <c r="K62" s="17">
        <f t="shared" si="14"/>
        <v>0</v>
      </c>
      <c r="L62" s="3">
        <v>0</v>
      </c>
      <c r="M62" s="34">
        <f t="shared" si="12"/>
        <v>0</v>
      </c>
    </row>
    <row r="63" spans="1:39" x14ac:dyDescent="0.2">
      <c r="A63" s="1" t="s">
        <v>3</v>
      </c>
      <c r="B63" t="s">
        <v>40</v>
      </c>
      <c r="D63" s="7">
        <v>0</v>
      </c>
      <c r="E63" s="7">
        <v>0</v>
      </c>
      <c r="F63" s="7">
        <v>0</v>
      </c>
      <c r="G63" s="9">
        <f t="shared" si="13"/>
        <v>0</v>
      </c>
      <c r="H63" s="7">
        <v>0</v>
      </c>
      <c r="I63" s="7">
        <v>0</v>
      </c>
      <c r="J63" s="7">
        <v>0</v>
      </c>
      <c r="K63" s="17">
        <f t="shared" si="14"/>
        <v>0</v>
      </c>
      <c r="L63" s="3">
        <v>0</v>
      </c>
      <c r="M63" s="34">
        <f t="shared" si="12"/>
        <v>0</v>
      </c>
    </row>
    <row r="64" spans="1:39" x14ac:dyDescent="0.2">
      <c r="A64" s="1" t="s">
        <v>3</v>
      </c>
      <c r="B64" t="s">
        <v>38</v>
      </c>
      <c r="D64" s="7">
        <v>-155</v>
      </c>
      <c r="E64" s="7">
        <v>0</v>
      </c>
      <c r="F64" s="7">
        <v>0</v>
      </c>
      <c r="G64" s="9">
        <f t="shared" si="13"/>
        <v>-155</v>
      </c>
      <c r="H64" s="7">
        <v>0</v>
      </c>
      <c r="I64" s="7">
        <v>0</v>
      </c>
      <c r="J64" s="7">
        <v>0</v>
      </c>
      <c r="K64" s="17">
        <f t="shared" si="14"/>
        <v>-155</v>
      </c>
      <c r="L64" s="3">
        <v>0</v>
      </c>
      <c r="M64" s="34">
        <f t="shared" si="12"/>
        <v>0</v>
      </c>
    </row>
    <row r="65" spans="1:13" x14ac:dyDescent="0.2">
      <c r="A65" s="1" t="s">
        <v>3</v>
      </c>
      <c r="B65" t="s">
        <v>39</v>
      </c>
      <c r="D65" s="7">
        <v>0</v>
      </c>
      <c r="E65" s="7">
        <v>0</v>
      </c>
      <c r="F65" s="7">
        <v>0</v>
      </c>
      <c r="G65" s="9">
        <f t="shared" si="13"/>
        <v>0</v>
      </c>
      <c r="H65" s="7">
        <v>0</v>
      </c>
      <c r="I65" s="7">
        <v>0</v>
      </c>
      <c r="J65" s="7">
        <v>0</v>
      </c>
      <c r="K65" s="17">
        <f t="shared" si="14"/>
        <v>0</v>
      </c>
      <c r="L65" s="3">
        <v>0</v>
      </c>
      <c r="M65" s="34">
        <f t="shared" si="12"/>
        <v>0</v>
      </c>
    </row>
    <row r="66" spans="1:13" x14ac:dyDescent="0.2">
      <c r="A66" s="1" t="s">
        <v>3</v>
      </c>
      <c r="B66" t="s">
        <v>20</v>
      </c>
      <c r="D66" s="7">
        <v>0</v>
      </c>
      <c r="E66" s="7">
        <v>0</v>
      </c>
      <c r="F66" s="7">
        <v>0</v>
      </c>
      <c r="G66" s="9">
        <f t="shared" si="13"/>
        <v>0</v>
      </c>
      <c r="H66" s="7">
        <v>0</v>
      </c>
      <c r="I66" s="7">
        <v>0</v>
      </c>
      <c r="J66" s="7">
        <v>0</v>
      </c>
      <c r="K66" s="17">
        <f t="shared" si="14"/>
        <v>0</v>
      </c>
      <c r="L66" s="3">
        <v>0</v>
      </c>
      <c r="M66" s="34">
        <f t="shared" si="12"/>
        <v>0</v>
      </c>
    </row>
    <row r="67" spans="1:13" x14ac:dyDescent="0.2">
      <c r="A67" s="1" t="s">
        <v>3</v>
      </c>
      <c r="B67" t="s">
        <v>21</v>
      </c>
      <c r="D67" s="7">
        <v>0</v>
      </c>
      <c r="E67" s="7">
        <v>0</v>
      </c>
      <c r="F67" s="7">
        <v>0</v>
      </c>
      <c r="G67" s="9">
        <f t="shared" si="13"/>
        <v>0</v>
      </c>
      <c r="H67" s="7">
        <v>0</v>
      </c>
      <c r="I67" s="7">
        <v>0</v>
      </c>
      <c r="J67" s="7">
        <v>0</v>
      </c>
      <c r="K67" s="17">
        <f t="shared" si="14"/>
        <v>0</v>
      </c>
      <c r="L67" s="3">
        <v>0</v>
      </c>
      <c r="M67" s="34">
        <f t="shared" si="12"/>
        <v>0</v>
      </c>
    </row>
    <row r="68" spans="1:13" x14ac:dyDescent="0.2">
      <c r="A68" s="1" t="s">
        <v>3</v>
      </c>
      <c r="B68" t="s">
        <v>32</v>
      </c>
      <c r="D68" s="7">
        <v>0</v>
      </c>
      <c r="E68" s="7">
        <v>0</v>
      </c>
      <c r="F68" s="7">
        <v>0</v>
      </c>
      <c r="G68" s="9">
        <f t="shared" si="13"/>
        <v>0</v>
      </c>
      <c r="H68" s="7">
        <v>0</v>
      </c>
      <c r="I68" s="7">
        <v>0</v>
      </c>
      <c r="J68" s="7">
        <v>0</v>
      </c>
      <c r="K68" s="17">
        <f t="shared" si="14"/>
        <v>0</v>
      </c>
      <c r="L68" s="3">
        <v>0</v>
      </c>
      <c r="M68" s="34">
        <f t="shared" si="12"/>
        <v>0</v>
      </c>
    </row>
    <row r="69" spans="1:13" x14ac:dyDescent="0.2">
      <c r="A69" s="1" t="s">
        <v>3</v>
      </c>
      <c r="B69" t="s">
        <v>77</v>
      </c>
      <c r="D69" s="7">
        <v>0</v>
      </c>
      <c r="E69" s="7">
        <v>0</v>
      </c>
      <c r="F69" s="7">
        <v>0</v>
      </c>
      <c r="G69" s="9">
        <f t="shared" si="13"/>
        <v>0</v>
      </c>
      <c r="H69" s="7">
        <v>0</v>
      </c>
      <c r="I69" s="7">
        <v>0</v>
      </c>
      <c r="J69" s="7">
        <v>0</v>
      </c>
      <c r="K69" s="17">
        <f t="shared" si="14"/>
        <v>0</v>
      </c>
      <c r="L69" s="3">
        <v>0</v>
      </c>
      <c r="M69" s="34">
        <f t="shared" si="12"/>
        <v>0</v>
      </c>
    </row>
    <row r="70" spans="1:13" x14ac:dyDescent="0.2">
      <c r="A70" s="1" t="s">
        <v>3</v>
      </c>
      <c r="B70" t="s">
        <v>7</v>
      </c>
      <c r="D70" s="7">
        <v>0</v>
      </c>
      <c r="E70" s="7">
        <v>0</v>
      </c>
      <c r="F70" s="7">
        <v>0</v>
      </c>
      <c r="G70" s="9">
        <f t="shared" si="13"/>
        <v>0</v>
      </c>
      <c r="H70" s="7">
        <v>0</v>
      </c>
      <c r="I70" s="7">
        <v>0</v>
      </c>
      <c r="J70" s="7">
        <v>0</v>
      </c>
      <c r="K70" s="17">
        <f t="shared" si="14"/>
        <v>0</v>
      </c>
      <c r="L70" s="3">
        <v>0</v>
      </c>
      <c r="M70" s="34">
        <f t="shared" si="12"/>
        <v>0</v>
      </c>
    </row>
    <row r="71" spans="1:13" x14ac:dyDescent="0.2">
      <c r="A71" s="1" t="s">
        <v>3</v>
      </c>
      <c r="B71" t="s">
        <v>21</v>
      </c>
      <c r="D71" s="7">
        <v>0</v>
      </c>
      <c r="E71" s="7">
        <v>0</v>
      </c>
      <c r="F71" s="7">
        <v>0</v>
      </c>
      <c r="G71" s="9">
        <f t="shared" si="13"/>
        <v>0</v>
      </c>
      <c r="H71" s="7">
        <v>0</v>
      </c>
      <c r="I71" s="7">
        <v>0</v>
      </c>
      <c r="J71" s="7">
        <v>0</v>
      </c>
      <c r="K71" s="17">
        <f t="shared" si="14"/>
        <v>0</v>
      </c>
      <c r="L71" s="3">
        <v>0</v>
      </c>
      <c r="M71" s="34">
        <f t="shared" si="12"/>
        <v>0</v>
      </c>
    </row>
    <row r="72" spans="1:13" x14ac:dyDescent="0.2">
      <c r="A72" s="1" t="s">
        <v>3</v>
      </c>
      <c r="B72" t="s">
        <v>34</v>
      </c>
      <c r="D72" s="7">
        <v>0</v>
      </c>
      <c r="E72" s="7">
        <v>0</v>
      </c>
      <c r="F72" s="7">
        <v>0</v>
      </c>
      <c r="G72" s="9">
        <f t="shared" si="13"/>
        <v>0</v>
      </c>
      <c r="H72" s="7">
        <v>0</v>
      </c>
      <c r="I72" s="7">
        <v>0</v>
      </c>
      <c r="J72" s="7">
        <v>0</v>
      </c>
      <c r="K72" s="17">
        <f t="shared" si="14"/>
        <v>0</v>
      </c>
      <c r="L72" s="3">
        <v>0</v>
      </c>
      <c r="M72" s="34">
        <f t="shared" si="12"/>
        <v>0</v>
      </c>
    </row>
    <row r="73" spans="1:13" x14ac:dyDescent="0.2">
      <c r="A73" s="1" t="s">
        <v>3</v>
      </c>
      <c r="B73" t="s">
        <v>50</v>
      </c>
      <c r="D73" s="7">
        <v>0</v>
      </c>
      <c r="E73" s="7">
        <v>0</v>
      </c>
      <c r="F73" s="7">
        <v>0</v>
      </c>
      <c r="G73" s="9">
        <f t="shared" si="13"/>
        <v>0</v>
      </c>
      <c r="H73" s="7">
        <v>0</v>
      </c>
      <c r="I73" s="7">
        <v>0</v>
      </c>
      <c r="J73" s="7">
        <v>0</v>
      </c>
      <c r="K73" s="17">
        <f t="shared" si="14"/>
        <v>0</v>
      </c>
      <c r="L73" s="3">
        <v>0</v>
      </c>
      <c r="M73" s="34">
        <f t="shared" si="12"/>
        <v>0</v>
      </c>
    </row>
    <row r="74" spans="1:13" x14ac:dyDescent="0.2">
      <c r="A74" s="1" t="s">
        <v>3</v>
      </c>
      <c r="B74" t="s">
        <v>15</v>
      </c>
      <c r="D74" s="7">
        <v>0</v>
      </c>
      <c r="E74" s="7">
        <v>0</v>
      </c>
      <c r="F74" s="7">
        <v>0</v>
      </c>
      <c r="G74" s="9">
        <f t="shared" si="13"/>
        <v>0</v>
      </c>
      <c r="H74" s="7">
        <v>0</v>
      </c>
      <c r="I74" s="7">
        <v>0</v>
      </c>
      <c r="J74" s="7">
        <v>0</v>
      </c>
      <c r="K74" s="17">
        <f t="shared" si="14"/>
        <v>0</v>
      </c>
      <c r="L74" s="3">
        <v>0</v>
      </c>
      <c r="M74" s="34">
        <f t="shared" si="12"/>
        <v>0</v>
      </c>
    </row>
    <row r="75" spans="1:13" x14ac:dyDescent="0.2">
      <c r="A75" s="1" t="s">
        <v>3</v>
      </c>
      <c r="B75" t="s">
        <v>41</v>
      </c>
      <c r="D75" s="7">
        <v>0</v>
      </c>
      <c r="E75" s="7">
        <v>0</v>
      </c>
      <c r="F75" s="7">
        <v>0</v>
      </c>
      <c r="G75" s="9">
        <f t="shared" si="13"/>
        <v>0</v>
      </c>
      <c r="H75" s="7">
        <v>0</v>
      </c>
      <c r="I75" s="7">
        <v>0</v>
      </c>
      <c r="J75" s="7">
        <v>0</v>
      </c>
      <c r="K75" s="17">
        <f t="shared" si="14"/>
        <v>0</v>
      </c>
      <c r="L75" s="3">
        <v>0</v>
      </c>
      <c r="M75" s="34">
        <f t="shared" si="12"/>
        <v>0</v>
      </c>
    </row>
    <row r="76" spans="1:13" x14ac:dyDescent="0.2">
      <c r="A76" s="1" t="s">
        <v>3</v>
      </c>
      <c r="B76" t="s">
        <v>6</v>
      </c>
      <c r="D76" s="7">
        <v>0</v>
      </c>
      <c r="E76" s="7">
        <v>0</v>
      </c>
      <c r="F76" s="7">
        <v>0</v>
      </c>
      <c r="G76" s="9">
        <f t="shared" si="13"/>
        <v>0</v>
      </c>
      <c r="H76" s="7">
        <v>0</v>
      </c>
      <c r="I76" s="7">
        <v>0</v>
      </c>
      <c r="J76" s="7">
        <v>0</v>
      </c>
      <c r="K76" s="17">
        <f t="shared" si="14"/>
        <v>0</v>
      </c>
      <c r="L76" s="3">
        <v>0</v>
      </c>
      <c r="M76" s="34">
        <f t="shared" si="12"/>
        <v>0</v>
      </c>
    </row>
    <row r="77" spans="1:13" x14ac:dyDescent="0.2">
      <c r="A77" s="1" t="s">
        <v>3</v>
      </c>
      <c r="B77" t="s">
        <v>10</v>
      </c>
      <c r="D77" s="7">
        <v>0</v>
      </c>
      <c r="E77" s="7">
        <v>0</v>
      </c>
      <c r="F77" s="7">
        <v>0</v>
      </c>
      <c r="G77" s="9">
        <f t="shared" si="13"/>
        <v>0</v>
      </c>
      <c r="H77" s="7">
        <v>0</v>
      </c>
      <c r="I77" s="7">
        <v>0</v>
      </c>
      <c r="J77" s="7">
        <v>0</v>
      </c>
      <c r="K77" s="17">
        <f t="shared" si="14"/>
        <v>0</v>
      </c>
      <c r="L77" s="3">
        <v>0</v>
      </c>
      <c r="M77" s="34">
        <f t="shared" si="12"/>
        <v>0</v>
      </c>
    </row>
    <row r="78" spans="1:13" x14ac:dyDescent="0.2">
      <c r="A78" s="1" t="s">
        <v>3</v>
      </c>
      <c r="B78" t="s">
        <v>30</v>
      </c>
      <c r="D78" s="7">
        <v>0</v>
      </c>
      <c r="E78" s="7">
        <v>0</v>
      </c>
      <c r="F78" s="7">
        <v>0</v>
      </c>
      <c r="G78" s="9">
        <f t="shared" si="13"/>
        <v>0</v>
      </c>
      <c r="H78" s="7">
        <v>0</v>
      </c>
      <c r="I78" s="7">
        <v>0</v>
      </c>
      <c r="J78" s="7">
        <v>0</v>
      </c>
      <c r="K78" s="17">
        <f t="shared" si="14"/>
        <v>0</v>
      </c>
      <c r="L78" s="3">
        <v>0</v>
      </c>
      <c r="M78" s="34">
        <f t="shared" si="12"/>
        <v>0</v>
      </c>
    </row>
    <row r="79" spans="1:13" x14ac:dyDescent="0.2">
      <c r="A79" s="1" t="s">
        <v>3</v>
      </c>
      <c r="B79" t="s">
        <v>35</v>
      </c>
      <c r="D79" s="7">
        <v>0</v>
      </c>
      <c r="E79" s="7">
        <v>0</v>
      </c>
      <c r="F79" s="7">
        <v>0</v>
      </c>
      <c r="G79" s="9">
        <f t="shared" si="13"/>
        <v>0</v>
      </c>
      <c r="H79" s="7">
        <v>0</v>
      </c>
      <c r="I79" s="7">
        <v>0</v>
      </c>
      <c r="J79" s="7">
        <v>0</v>
      </c>
      <c r="K79" s="17">
        <f t="shared" si="14"/>
        <v>0</v>
      </c>
      <c r="L79" s="3">
        <v>0</v>
      </c>
      <c r="M79" s="34">
        <f t="shared" si="12"/>
        <v>0</v>
      </c>
    </row>
    <row r="80" spans="1:13" x14ac:dyDescent="0.2">
      <c r="A80" s="1" t="s">
        <v>3</v>
      </c>
      <c r="B80" t="s">
        <v>31</v>
      </c>
      <c r="D80" s="7">
        <v>0</v>
      </c>
      <c r="E80" s="7">
        <v>0</v>
      </c>
      <c r="F80" s="7">
        <v>0</v>
      </c>
      <c r="G80" s="9">
        <f t="shared" si="13"/>
        <v>0</v>
      </c>
      <c r="H80" s="7">
        <v>0</v>
      </c>
      <c r="I80" s="7">
        <v>0</v>
      </c>
      <c r="J80" s="7">
        <v>0</v>
      </c>
      <c r="K80" s="17">
        <f t="shared" si="14"/>
        <v>0</v>
      </c>
      <c r="L80" s="3">
        <v>0</v>
      </c>
      <c r="M80" s="34">
        <f t="shared" si="12"/>
        <v>0</v>
      </c>
    </row>
    <row r="81" spans="1:13" x14ac:dyDescent="0.2">
      <c r="A81" s="1" t="s">
        <v>3</v>
      </c>
      <c r="B81" t="s">
        <v>20</v>
      </c>
      <c r="D81" s="7">
        <v>0</v>
      </c>
      <c r="E81" s="7">
        <v>0</v>
      </c>
      <c r="F81" s="7">
        <v>0</v>
      </c>
      <c r="G81" s="9">
        <f t="shared" si="13"/>
        <v>0</v>
      </c>
      <c r="H81" s="7">
        <v>0</v>
      </c>
      <c r="I81" s="7">
        <v>0</v>
      </c>
      <c r="J81" s="7">
        <v>0</v>
      </c>
      <c r="K81" s="17">
        <f t="shared" si="14"/>
        <v>0</v>
      </c>
      <c r="L81" s="3">
        <v>0</v>
      </c>
      <c r="M81" s="34">
        <f t="shared" si="12"/>
        <v>0</v>
      </c>
    </row>
    <row r="82" spans="1:13" x14ac:dyDescent="0.2">
      <c r="A82" s="1" t="s">
        <v>3</v>
      </c>
      <c r="B82" t="s">
        <v>13</v>
      </c>
      <c r="D82" s="7">
        <v>0</v>
      </c>
      <c r="E82" s="7">
        <v>0</v>
      </c>
      <c r="F82" s="7">
        <v>0</v>
      </c>
      <c r="G82" s="9">
        <f t="shared" si="13"/>
        <v>0</v>
      </c>
      <c r="H82" s="7">
        <v>0</v>
      </c>
      <c r="I82" s="7">
        <v>0</v>
      </c>
      <c r="J82" s="7">
        <v>0</v>
      </c>
      <c r="K82" s="17">
        <f t="shared" si="14"/>
        <v>0</v>
      </c>
      <c r="L82" s="3">
        <v>0</v>
      </c>
      <c r="M82" s="34">
        <f t="shared" si="12"/>
        <v>0</v>
      </c>
    </row>
    <row r="83" spans="1:13" ht="13.5" thickBot="1" x14ac:dyDescent="0.25">
      <c r="D83" s="8"/>
      <c r="E83" s="8"/>
      <c r="F83" s="8"/>
      <c r="G83" s="8" t="s">
        <v>3</v>
      </c>
      <c r="H83" s="8"/>
      <c r="I83" s="8"/>
      <c r="J83" s="8"/>
      <c r="K83" s="17" t="s">
        <v>3</v>
      </c>
    </row>
    <row r="84" spans="1:13" x14ac:dyDescent="0.2">
      <c r="D84" s="7"/>
      <c r="E84" s="7"/>
      <c r="F84" s="7"/>
      <c r="G84" s="9" t="s">
        <v>3</v>
      </c>
      <c r="H84" s="7"/>
      <c r="I84" s="7"/>
      <c r="J84" s="7"/>
      <c r="K84" s="17" t="s">
        <v>3</v>
      </c>
    </row>
    <row r="85" spans="1:13" x14ac:dyDescent="0.2">
      <c r="D85" s="7">
        <f>SUM(D56:D84)</f>
        <v>-155</v>
      </c>
      <c r="E85" s="7">
        <f>SUM(E56:E84)</f>
        <v>0</v>
      </c>
      <c r="F85" s="7">
        <f>SUM(F56:F84)</f>
        <v>0</v>
      </c>
      <c r="G85" s="9">
        <f>SUM(D85:F85)</f>
        <v>-155</v>
      </c>
      <c r="H85" s="7">
        <f>SUM(H56:H84)</f>
        <v>0</v>
      </c>
      <c r="I85" s="7">
        <f>SUM(I56:I84)</f>
        <v>0</v>
      </c>
      <c r="J85" s="7">
        <f>SUM(J56:J84)</f>
        <v>0</v>
      </c>
      <c r="K85" s="17">
        <f>SUM(G85:J85)</f>
        <v>-155</v>
      </c>
      <c r="M85" s="34">
        <f>SUM(M56:M82)</f>
        <v>0</v>
      </c>
    </row>
    <row r="86" spans="1:13" ht="13.5" thickBot="1" x14ac:dyDescent="0.25">
      <c r="D86" s="8"/>
      <c r="E86" s="8"/>
      <c r="F86" s="8"/>
      <c r="G86" s="8" t="s">
        <v>3</v>
      </c>
      <c r="H86" s="8"/>
      <c r="I86" s="8"/>
      <c r="J86" s="8"/>
    </row>
    <row r="87" spans="1:13" x14ac:dyDescent="0.2">
      <c r="D87" s="6"/>
      <c r="E87" s="6"/>
      <c r="F87" s="6"/>
      <c r="G87" s="6"/>
      <c r="H87" s="6"/>
      <c r="I87" s="6"/>
      <c r="J87" s="6"/>
    </row>
    <row r="88" spans="1:13" x14ac:dyDescent="0.2">
      <c r="B88" s="13" t="s">
        <v>89</v>
      </c>
      <c r="C88" s="3" t="s">
        <v>3</v>
      </c>
      <c r="D88" s="7" t="s">
        <v>3</v>
      </c>
      <c r="E88" s="6"/>
      <c r="F88" s="6"/>
      <c r="G88" s="6"/>
      <c r="H88" s="6"/>
      <c r="I88" s="6"/>
      <c r="J88" s="6"/>
    </row>
    <row r="89" spans="1:13" x14ac:dyDescent="0.2">
      <c r="B89" s="13" t="s">
        <v>67</v>
      </c>
      <c r="C89" s="7">
        <v>-60</v>
      </c>
      <c r="D89" s="7"/>
      <c r="E89" s="6"/>
      <c r="F89" s="6"/>
      <c r="G89" s="6"/>
      <c r="H89" s="6"/>
      <c r="I89" s="6"/>
      <c r="J89" s="6"/>
    </row>
    <row r="90" spans="1:13" x14ac:dyDescent="0.2">
      <c r="B90" s="13" t="s">
        <v>72</v>
      </c>
      <c r="C90" s="7">
        <v>0</v>
      </c>
      <c r="D90" s="7"/>
      <c r="E90" s="6"/>
      <c r="F90" s="6"/>
      <c r="G90" s="6"/>
      <c r="H90" s="6"/>
      <c r="I90" s="6"/>
      <c r="J90" s="6"/>
    </row>
    <row r="91" spans="1:13" x14ac:dyDescent="0.2">
      <c r="B91" s="13" t="s">
        <v>65</v>
      </c>
      <c r="C91" s="7">
        <v>0</v>
      </c>
      <c r="D91" s="7"/>
      <c r="E91" s="6"/>
      <c r="F91" s="6"/>
      <c r="G91" s="6"/>
      <c r="H91" s="6"/>
      <c r="I91" s="6"/>
      <c r="J91" s="6"/>
    </row>
    <row r="92" spans="1:13" x14ac:dyDescent="0.2">
      <c r="B92" s="13" t="s">
        <v>6</v>
      </c>
      <c r="C92" s="7">
        <v>0</v>
      </c>
      <c r="D92" s="7"/>
      <c r="E92" s="6"/>
      <c r="F92" s="6"/>
      <c r="G92" s="6"/>
      <c r="H92" s="6"/>
      <c r="I92" s="6"/>
      <c r="J92" s="6"/>
    </row>
    <row r="93" spans="1:13" x14ac:dyDescent="0.2">
      <c r="B93" s="13"/>
      <c r="C93" s="7"/>
      <c r="D93" s="7"/>
      <c r="E93" s="6"/>
      <c r="F93" s="6"/>
      <c r="G93" s="6"/>
      <c r="H93" s="6"/>
      <c r="I93" s="6"/>
      <c r="J93" s="6"/>
    </row>
    <row r="94" spans="1:13" x14ac:dyDescent="0.2">
      <c r="B94" s="13"/>
      <c r="C94" s="39">
        <f>SUM(C89:C93)</f>
        <v>-60</v>
      </c>
      <c r="D94" s="7"/>
      <c r="E94" s="6"/>
      <c r="F94" s="6"/>
      <c r="G94" s="6"/>
      <c r="H94" s="6"/>
      <c r="I94" s="6"/>
      <c r="J94" s="6"/>
    </row>
    <row r="95" spans="1:13" x14ac:dyDescent="0.2">
      <c r="B95" s="1" t="s">
        <v>3</v>
      </c>
      <c r="C95" s="3"/>
      <c r="D95" s="7" t="s">
        <v>3</v>
      </c>
      <c r="E95" s="6"/>
      <c r="F95" s="6"/>
      <c r="G95" s="6"/>
      <c r="H95" s="6"/>
      <c r="I95" s="6"/>
      <c r="J95" s="6"/>
    </row>
    <row r="96" spans="1:13" x14ac:dyDescent="0.2">
      <c r="B96" s="13" t="s">
        <v>42</v>
      </c>
      <c r="C96" s="3"/>
      <c r="D96" s="6"/>
      <c r="E96" s="6"/>
      <c r="F96" s="6"/>
      <c r="G96" s="6"/>
      <c r="H96" s="6"/>
      <c r="I96" s="6"/>
      <c r="J96" s="6"/>
    </row>
    <row r="97" spans="2:10" x14ac:dyDescent="0.2">
      <c r="B97" s="23" t="s">
        <v>25</v>
      </c>
      <c r="C97" s="3" t="s">
        <v>51</v>
      </c>
      <c r="D97" s="30">
        <v>-155</v>
      </c>
      <c r="E97" s="6"/>
      <c r="F97" s="6"/>
      <c r="G97" s="6"/>
      <c r="H97" s="6"/>
      <c r="I97" s="6"/>
      <c r="J97" s="6"/>
    </row>
    <row r="98" spans="2:10" x14ac:dyDescent="0.2">
      <c r="B98" s="23" t="s">
        <v>26</v>
      </c>
      <c r="C98" s="3" t="s">
        <v>53</v>
      </c>
      <c r="D98" s="7">
        <v>30</v>
      </c>
      <c r="E98" s="6"/>
      <c r="F98" s="6"/>
      <c r="G98" s="6"/>
      <c r="H98" s="6"/>
      <c r="I98" s="6"/>
      <c r="J98" s="6"/>
    </row>
    <row r="99" spans="2:10" x14ac:dyDescent="0.2">
      <c r="B99" s="23" t="s">
        <v>25</v>
      </c>
      <c r="C99" s="3" t="s">
        <v>53</v>
      </c>
      <c r="D99" s="7">
        <v>31</v>
      </c>
      <c r="E99" s="6"/>
      <c r="F99" s="6"/>
      <c r="G99" s="6"/>
      <c r="H99" s="6"/>
      <c r="I99" s="6"/>
      <c r="J99" s="6"/>
    </row>
    <row r="100" spans="2:10" x14ac:dyDescent="0.2">
      <c r="B100" s="23" t="s">
        <v>62</v>
      </c>
      <c r="C100" s="3" t="s">
        <v>53</v>
      </c>
      <c r="D100" s="7" t="s">
        <v>61</v>
      </c>
      <c r="E100" s="6"/>
      <c r="F100" s="6"/>
      <c r="G100" s="6"/>
      <c r="H100" s="6"/>
      <c r="I100" s="6"/>
      <c r="J100" s="6"/>
    </row>
    <row r="101" spans="2:10" ht="13.5" customHeight="1" x14ac:dyDescent="0.2">
      <c r="B101" s="23" t="s">
        <v>3</v>
      </c>
      <c r="C101" s="3" t="s">
        <v>43</v>
      </c>
      <c r="D101" s="7">
        <v>0</v>
      </c>
      <c r="E101" s="6"/>
      <c r="F101" s="6"/>
      <c r="G101" s="6"/>
      <c r="H101" s="6"/>
      <c r="I101" s="6"/>
      <c r="J101" s="6"/>
    </row>
    <row r="102" spans="2:10" x14ac:dyDescent="0.2">
      <c r="B102" s="41" t="s">
        <v>75</v>
      </c>
      <c r="C102" s="3" t="s">
        <v>3</v>
      </c>
      <c r="D102" s="7" t="s">
        <v>3</v>
      </c>
      <c r="E102" s="6"/>
      <c r="F102" s="6"/>
      <c r="G102" s="6"/>
      <c r="H102" s="6"/>
      <c r="I102" s="6"/>
      <c r="J102" s="6"/>
    </row>
    <row r="103" spans="2:10" x14ac:dyDescent="0.2">
      <c r="B103" s="23" t="s">
        <v>79</v>
      </c>
      <c r="C103" s="3" t="s">
        <v>43</v>
      </c>
      <c r="D103" s="7" t="s">
        <v>76</v>
      </c>
      <c r="E103" s="6"/>
      <c r="F103" s="6"/>
      <c r="G103" s="6"/>
      <c r="H103" s="6"/>
      <c r="I103" s="6"/>
      <c r="J103" s="6"/>
    </row>
    <row r="104" spans="2:10" x14ac:dyDescent="0.2">
      <c r="B104" t="s">
        <v>3</v>
      </c>
      <c r="C104" s="3"/>
    </row>
    <row r="105" spans="2:10" x14ac:dyDescent="0.2">
      <c r="B105" s="13" t="s">
        <v>17</v>
      </c>
      <c r="C105" s="3"/>
    </row>
    <row r="129" spans="2:7" x14ac:dyDescent="0.2">
      <c r="B129" s="1"/>
      <c r="C129" s="1"/>
      <c r="D129" s="1"/>
    </row>
    <row r="130" spans="2:7" x14ac:dyDescent="0.2">
      <c r="B130" s="1"/>
      <c r="C130" s="1"/>
      <c r="D130" s="1"/>
    </row>
    <row r="131" spans="2:7" x14ac:dyDescent="0.2">
      <c r="B131" s="1"/>
      <c r="C131" s="1"/>
      <c r="D131" s="1"/>
    </row>
    <row r="132" spans="2:7" x14ac:dyDescent="0.2">
      <c r="B132" s="1"/>
      <c r="C132" s="1"/>
      <c r="D132" s="1"/>
    </row>
    <row r="133" spans="2:7" x14ac:dyDescent="0.2">
      <c r="B133" t="s">
        <v>3</v>
      </c>
    </row>
    <row r="134" spans="2:7" x14ac:dyDescent="0.2">
      <c r="B134" t="s">
        <v>3</v>
      </c>
      <c r="E134" s="3">
        <v>100</v>
      </c>
      <c r="F134" s="3">
        <v>4.165</v>
      </c>
      <c r="G134" s="3">
        <f>E134*F134</f>
        <v>416.5</v>
      </c>
    </row>
    <row r="135" spans="2:7" x14ac:dyDescent="0.2">
      <c r="B135" t="s">
        <v>3</v>
      </c>
      <c r="E135" s="3">
        <v>50</v>
      </c>
      <c r="F135" s="3">
        <v>4.18</v>
      </c>
      <c r="G135" s="3">
        <f t="shared" ref="G135:G151" si="15">E135*F135</f>
        <v>209</v>
      </c>
    </row>
    <row r="136" spans="2:7" x14ac:dyDescent="0.2">
      <c r="E136" s="3">
        <v>100</v>
      </c>
      <c r="F136" s="3">
        <v>4.1900000000000004</v>
      </c>
      <c r="G136" s="3">
        <f t="shared" si="15"/>
        <v>419.00000000000006</v>
      </c>
    </row>
    <row r="137" spans="2:7" x14ac:dyDescent="0.2">
      <c r="E137" s="3">
        <v>100</v>
      </c>
      <c r="F137" s="3">
        <v>4.2050000000000001</v>
      </c>
      <c r="G137" s="3">
        <f t="shared" si="15"/>
        <v>420.5</v>
      </c>
    </row>
    <row r="138" spans="2:7" x14ac:dyDescent="0.2">
      <c r="E138" s="3">
        <v>31</v>
      </c>
      <c r="F138" s="3">
        <v>4.1749999999999998</v>
      </c>
      <c r="G138" s="3">
        <f t="shared" si="15"/>
        <v>129.42499999999998</v>
      </c>
    </row>
    <row r="139" spans="2:7" x14ac:dyDescent="0.2">
      <c r="E139" s="3">
        <v>62</v>
      </c>
      <c r="F139" s="3">
        <v>4.1950000000000003</v>
      </c>
      <c r="G139" s="3">
        <f t="shared" si="15"/>
        <v>260.09000000000003</v>
      </c>
    </row>
    <row r="140" spans="2:7" x14ac:dyDescent="0.2">
      <c r="E140" s="3">
        <v>31</v>
      </c>
      <c r="F140" s="3">
        <v>4.2</v>
      </c>
      <c r="G140" s="3">
        <f t="shared" si="15"/>
        <v>130.20000000000002</v>
      </c>
    </row>
    <row r="141" spans="2:7" x14ac:dyDescent="0.2">
      <c r="E141" s="3">
        <v>31</v>
      </c>
      <c r="F141" s="3">
        <v>4.21</v>
      </c>
      <c r="G141" s="3">
        <f t="shared" si="15"/>
        <v>130.51</v>
      </c>
    </row>
    <row r="142" spans="2:7" x14ac:dyDescent="0.2">
      <c r="E142" s="3">
        <v>31</v>
      </c>
      <c r="F142" s="3">
        <v>4.2649999999999997</v>
      </c>
      <c r="G142" s="3">
        <f t="shared" si="15"/>
        <v>132.215</v>
      </c>
    </row>
    <row r="143" spans="2:7" x14ac:dyDescent="0.2">
      <c r="E143" s="3">
        <v>0</v>
      </c>
      <c r="F143" s="3">
        <v>0</v>
      </c>
      <c r="G143" s="3">
        <f t="shared" si="15"/>
        <v>0</v>
      </c>
    </row>
    <row r="144" spans="2:7" x14ac:dyDescent="0.2">
      <c r="E144" s="3">
        <v>0</v>
      </c>
      <c r="F144" s="3">
        <v>0</v>
      </c>
      <c r="G144" s="3">
        <f t="shared" si="15"/>
        <v>0</v>
      </c>
    </row>
    <row r="145" spans="5:10" x14ac:dyDescent="0.2">
      <c r="E145" s="3">
        <v>0</v>
      </c>
      <c r="F145" s="3">
        <v>0</v>
      </c>
      <c r="G145" s="3">
        <f t="shared" si="15"/>
        <v>0</v>
      </c>
    </row>
    <row r="146" spans="5:10" x14ac:dyDescent="0.2">
      <c r="E146" s="3">
        <v>0</v>
      </c>
      <c r="F146" s="3">
        <v>0</v>
      </c>
      <c r="G146" s="3">
        <f t="shared" si="15"/>
        <v>0</v>
      </c>
    </row>
    <row r="147" spans="5:10" x14ac:dyDescent="0.2">
      <c r="E147" s="3">
        <v>0</v>
      </c>
      <c r="F147" s="3">
        <v>0</v>
      </c>
      <c r="G147" s="3">
        <f t="shared" si="15"/>
        <v>0</v>
      </c>
    </row>
    <row r="148" spans="5:10" x14ac:dyDescent="0.2">
      <c r="E148" s="3">
        <v>0</v>
      </c>
      <c r="F148" s="3">
        <v>0</v>
      </c>
      <c r="G148" s="3">
        <f t="shared" si="15"/>
        <v>0</v>
      </c>
    </row>
    <row r="149" spans="5:10" x14ac:dyDescent="0.2">
      <c r="E149" s="3">
        <v>0</v>
      </c>
      <c r="F149" s="3">
        <v>0</v>
      </c>
      <c r="G149" s="3">
        <f t="shared" si="15"/>
        <v>0</v>
      </c>
    </row>
    <row r="150" spans="5:10" x14ac:dyDescent="0.2">
      <c r="E150" s="3">
        <v>0</v>
      </c>
      <c r="F150" s="3">
        <v>0</v>
      </c>
      <c r="G150" s="3">
        <f t="shared" si="15"/>
        <v>0</v>
      </c>
    </row>
    <row r="151" spans="5:10" ht="13.5" thickBot="1" x14ac:dyDescent="0.25">
      <c r="E151" s="26">
        <v>0</v>
      </c>
      <c r="F151" s="26">
        <v>0</v>
      </c>
      <c r="G151" s="26">
        <f t="shared" si="15"/>
        <v>0</v>
      </c>
    </row>
    <row r="153" spans="5:10" x14ac:dyDescent="0.2">
      <c r="E153" s="3">
        <f>SUM(E134:E152)</f>
        <v>536</v>
      </c>
      <c r="F153" s="27">
        <f>G153/E153</f>
        <v>4.1929850746268658</v>
      </c>
      <c r="G153" s="3">
        <f>SUM(G134:G152)</f>
        <v>2247.44</v>
      </c>
    </row>
    <row r="154" spans="5:10" ht="13.5" thickBot="1" x14ac:dyDescent="0.25">
      <c r="E154" s="26"/>
      <c r="F154" s="26"/>
      <c r="G154" s="26"/>
    </row>
    <row r="155" spans="5:10" x14ac:dyDescent="0.2">
      <c r="J155" s="19"/>
    </row>
    <row r="158" spans="5:10" x14ac:dyDescent="0.2">
      <c r="E158" s="3">
        <v>5</v>
      </c>
      <c r="F158" s="3">
        <v>4.4000000000000004</v>
      </c>
      <c r="G158" s="3">
        <f>E158*F158</f>
        <v>22</v>
      </c>
    </row>
    <row r="159" spans="5:10" x14ac:dyDescent="0.2">
      <c r="E159" s="3">
        <v>5</v>
      </c>
      <c r="F159" s="3">
        <v>4.4450000000000003</v>
      </c>
      <c r="G159" s="3">
        <f t="shared" ref="G159:G174" si="16">E159*F159</f>
        <v>22.225000000000001</v>
      </c>
    </row>
    <row r="160" spans="5:10" x14ac:dyDescent="0.2">
      <c r="E160" s="3">
        <v>5</v>
      </c>
      <c r="F160" s="3">
        <v>4.46</v>
      </c>
      <c r="G160" s="3">
        <f t="shared" si="16"/>
        <v>22.3</v>
      </c>
    </row>
    <row r="161" spans="5:10" x14ac:dyDescent="0.2">
      <c r="E161" s="3">
        <v>5</v>
      </c>
      <c r="F161" s="3">
        <v>4.4550000000000001</v>
      </c>
      <c r="G161" s="3">
        <f t="shared" si="16"/>
        <v>22.274999999999999</v>
      </c>
    </row>
    <row r="162" spans="5:10" x14ac:dyDescent="0.2">
      <c r="E162" s="3">
        <v>5</v>
      </c>
      <c r="F162" s="3">
        <v>4.45</v>
      </c>
      <c r="G162" s="3">
        <f t="shared" si="16"/>
        <v>22.25</v>
      </c>
    </row>
    <row r="163" spans="5:10" x14ac:dyDescent="0.2">
      <c r="E163" s="3">
        <v>5</v>
      </c>
      <c r="F163" s="3">
        <v>4.4349999999999996</v>
      </c>
      <c r="G163" s="3">
        <f t="shared" si="16"/>
        <v>22.174999999999997</v>
      </c>
    </row>
    <row r="164" spans="5:10" x14ac:dyDescent="0.2">
      <c r="E164" s="3">
        <v>5</v>
      </c>
      <c r="F164" s="3">
        <v>4.4800000000000004</v>
      </c>
      <c r="G164" s="3">
        <f t="shared" si="16"/>
        <v>22.400000000000002</v>
      </c>
    </row>
    <row r="165" spans="5:10" x14ac:dyDescent="0.2">
      <c r="E165" s="3">
        <v>5</v>
      </c>
      <c r="F165" s="3">
        <v>4.5</v>
      </c>
      <c r="G165" s="3">
        <f t="shared" si="16"/>
        <v>22.5</v>
      </c>
    </row>
    <row r="166" spans="5:10" x14ac:dyDescent="0.2">
      <c r="E166" s="3">
        <v>5</v>
      </c>
      <c r="F166" s="3">
        <v>4.5350000000000001</v>
      </c>
      <c r="G166" s="3">
        <f t="shared" si="16"/>
        <v>22.675000000000001</v>
      </c>
    </row>
    <row r="167" spans="5:10" x14ac:dyDescent="0.2">
      <c r="E167" s="3">
        <v>5</v>
      </c>
      <c r="F167" s="3">
        <v>4.51</v>
      </c>
      <c r="G167" s="3">
        <f t="shared" si="16"/>
        <v>22.549999999999997</v>
      </c>
      <c r="J167" s="19"/>
    </row>
    <row r="168" spans="5:10" x14ac:dyDescent="0.2">
      <c r="E168" s="3">
        <v>5</v>
      </c>
      <c r="F168" s="3">
        <v>4.5199999999999996</v>
      </c>
      <c r="G168" s="3">
        <f t="shared" si="16"/>
        <v>22.599999999999998</v>
      </c>
    </row>
    <row r="169" spans="5:10" x14ac:dyDescent="0.2">
      <c r="E169" s="3">
        <v>5</v>
      </c>
      <c r="F169" s="3">
        <v>4.54</v>
      </c>
      <c r="G169" s="3">
        <f t="shared" si="16"/>
        <v>22.7</v>
      </c>
    </row>
    <row r="170" spans="5:10" x14ac:dyDescent="0.2">
      <c r="E170" s="3">
        <v>5</v>
      </c>
      <c r="F170" s="3">
        <v>4.5350000000000001</v>
      </c>
      <c r="G170" s="3">
        <f t="shared" si="16"/>
        <v>22.675000000000001</v>
      </c>
    </row>
    <row r="171" spans="5:10" x14ac:dyDescent="0.2">
      <c r="E171" s="3">
        <v>5</v>
      </c>
      <c r="F171" s="3">
        <v>4.54</v>
      </c>
      <c r="G171" s="3">
        <f t="shared" si="16"/>
        <v>22.7</v>
      </c>
    </row>
    <row r="172" spans="5:10" x14ac:dyDescent="0.2">
      <c r="E172" s="3">
        <v>5</v>
      </c>
      <c r="F172" s="3">
        <v>4.51</v>
      </c>
      <c r="G172" s="3">
        <f t="shared" si="16"/>
        <v>22.549999999999997</v>
      </c>
    </row>
    <row r="173" spans="5:10" x14ac:dyDescent="0.2">
      <c r="E173" s="3">
        <v>5</v>
      </c>
      <c r="F173" s="3">
        <v>4.5149999999999997</v>
      </c>
      <c r="G173" s="3">
        <f t="shared" si="16"/>
        <v>22.574999999999999</v>
      </c>
    </row>
    <row r="174" spans="5:10" ht="13.5" thickBot="1" x14ac:dyDescent="0.25">
      <c r="E174" s="26">
        <v>5</v>
      </c>
      <c r="F174" s="26">
        <v>4.5199999999999996</v>
      </c>
      <c r="G174" s="26">
        <f t="shared" si="16"/>
        <v>22.599999999999998</v>
      </c>
    </row>
    <row r="176" spans="5:10" x14ac:dyDescent="0.2">
      <c r="E176" s="3">
        <f>SUM(E158:E175)</f>
        <v>85</v>
      </c>
      <c r="F176" s="27">
        <f>G176/E176</f>
        <v>4.4911764705882362</v>
      </c>
      <c r="G176" s="3">
        <f>SUM(G158:G175)</f>
        <v>381.75000000000006</v>
      </c>
    </row>
    <row r="177" spans="5:7" ht="13.5" thickBot="1" x14ac:dyDescent="0.25">
      <c r="E177" s="26"/>
      <c r="F177" s="26"/>
      <c r="G177" s="26"/>
    </row>
    <row r="179" spans="5:7" x14ac:dyDescent="0.2">
      <c r="E179" s="3">
        <f>0.5*123</f>
        <v>61.5</v>
      </c>
      <c r="F179" s="3">
        <v>4.51</v>
      </c>
      <c r="G179" s="3">
        <f>E179*F179</f>
        <v>277.36500000000001</v>
      </c>
    </row>
    <row r="180" spans="5:7" x14ac:dyDescent="0.2">
      <c r="E180" s="3">
        <f t="shared" ref="E180:E186" si="17">0.5*123</f>
        <v>61.5</v>
      </c>
      <c r="F180" s="3">
        <v>4.5049999999999999</v>
      </c>
      <c r="G180" s="3">
        <f t="shared" ref="G180:G186" si="18">E180*F180</f>
        <v>277.0575</v>
      </c>
    </row>
    <row r="181" spans="5:7" x14ac:dyDescent="0.2">
      <c r="E181" s="3">
        <f t="shared" si="17"/>
        <v>61.5</v>
      </c>
      <c r="F181" s="3">
        <v>4.4950000000000001</v>
      </c>
      <c r="G181" s="3">
        <f t="shared" si="18"/>
        <v>276.4425</v>
      </c>
    </row>
    <row r="182" spans="5:7" x14ac:dyDescent="0.2">
      <c r="E182" s="3">
        <f t="shared" si="17"/>
        <v>61.5</v>
      </c>
      <c r="F182" s="3">
        <v>4.4800000000000004</v>
      </c>
      <c r="G182" s="3">
        <f t="shared" si="18"/>
        <v>275.52000000000004</v>
      </c>
    </row>
    <row r="183" spans="5:7" x14ac:dyDescent="0.2">
      <c r="E183" s="3">
        <f t="shared" si="17"/>
        <v>61.5</v>
      </c>
      <c r="F183" s="3">
        <v>4.4450000000000003</v>
      </c>
      <c r="G183" s="3">
        <f t="shared" si="18"/>
        <v>273.36750000000001</v>
      </c>
    </row>
    <row r="184" spans="5:7" x14ac:dyDescent="0.2">
      <c r="E184" s="3">
        <f t="shared" si="17"/>
        <v>61.5</v>
      </c>
      <c r="F184" s="3">
        <v>4.4349999999999996</v>
      </c>
      <c r="G184" s="3">
        <f t="shared" si="18"/>
        <v>272.7525</v>
      </c>
    </row>
    <row r="185" spans="5:7" x14ac:dyDescent="0.2">
      <c r="E185" s="3">
        <f t="shared" si="17"/>
        <v>61.5</v>
      </c>
      <c r="F185" s="3">
        <v>4.41</v>
      </c>
      <c r="G185" s="3">
        <f t="shared" si="18"/>
        <v>271.21500000000003</v>
      </c>
    </row>
    <row r="186" spans="5:7" ht="13.5" thickBot="1" x14ac:dyDescent="0.25">
      <c r="E186" s="26">
        <f t="shared" si="17"/>
        <v>61.5</v>
      </c>
      <c r="F186" s="26">
        <v>4.4249999999999998</v>
      </c>
      <c r="G186" s="26">
        <f t="shared" si="18"/>
        <v>272.13749999999999</v>
      </c>
    </row>
    <row r="188" spans="5:7" x14ac:dyDescent="0.2">
      <c r="E188" s="3">
        <f>SUM(E179:E187)</f>
        <v>492</v>
      </c>
      <c r="F188" s="27">
        <f>G188/E188</f>
        <v>4.4631249999999998</v>
      </c>
      <c r="G188" s="3">
        <f>SUM(G179:G187)</f>
        <v>2195.8575000000001</v>
      </c>
    </row>
    <row r="189" spans="5:7" ht="13.5" thickBot="1" x14ac:dyDescent="0.25">
      <c r="E189" s="26"/>
      <c r="F189" s="26"/>
      <c r="G189" s="26"/>
    </row>
  </sheetData>
  <pageMargins left="0.75" right="0.7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"/>
  <sheetViews>
    <sheetView workbookViewId="0">
      <selection activeCell="C10" sqref="C10"/>
    </sheetView>
  </sheetViews>
  <sheetFormatPr defaultRowHeight="20.25" x14ac:dyDescent="0.3"/>
  <cols>
    <col min="1" max="1" width="21.7109375" style="14" bestFit="1" customWidth="1"/>
    <col min="2" max="3" width="9.140625" style="42"/>
    <col min="5" max="5" width="10.7109375" style="15" bestFit="1" customWidth="1"/>
    <col min="6" max="6" width="14.42578125" style="16" bestFit="1" customWidth="1"/>
    <col min="7" max="7" width="16.28515625" style="15" bestFit="1" customWidth="1"/>
  </cols>
  <sheetData>
    <row r="4" spans="1:3" x14ac:dyDescent="0.3">
      <c r="A4" s="14" t="s">
        <v>24</v>
      </c>
      <c r="B4" s="42">
        <v>0.24</v>
      </c>
      <c r="C4" s="42">
        <v>0.15</v>
      </c>
    </row>
    <row r="5" spans="1:3" x14ac:dyDescent="0.3">
      <c r="A5" s="14" t="s">
        <v>23</v>
      </c>
      <c r="B5" s="42">
        <v>0.3</v>
      </c>
      <c r="C5" s="42">
        <v>0.5</v>
      </c>
    </row>
    <row r="6" spans="1:3" x14ac:dyDescent="0.3">
      <c r="A6" s="14" t="s">
        <v>78</v>
      </c>
      <c r="B6" s="42">
        <v>0.32</v>
      </c>
      <c r="C6" s="42">
        <v>0.5</v>
      </c>
    </row>
    <row r="7" spans="1:3" x14ac:dyDescent="0.3">
      <c r="A7" s="14" t="s">
        <v>56</v>
      </c>
      <c r="B7" s="42">
        <v>0.3</v>
      </c>
      <c r="C7" s="42">
        <v>0.35</v>
      </c>
    </row>
    <row r="8" spans="1:3" ht="21" thickBot="1" x14ac:dyDescent="0.35">
      <c r="A8" s="14" t="s">
        <v>16</v>
      </c>
      <c r="B8" s="43">
        <v>0.24</v>
      </c>
      <c r="C8" s="43">
        <v>0.1</v>
      </c>
    </row>
    <row r="10" spans="1:3" x14ac:dyDescent="0.3">
      <c r="B10" s="42">
        <f>SUM(B4:B8)/5</f>
        <v>0.28000000000000003</v>
      </c>
      <c r="C10" s="42">
        <f>SUM(C4:C8)/5</f>
        <v>0.32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Felienne</cp:lastModifiedBy>
  <cp:lastPrinted>2000-09-06T22:11:51Z</cp:lastPrinted>
  <dcterms:created xsi:type="dcterms:W3CDTF">1999-05-04T14:28:01Z</dcterms:created>
  <dcterms:modified xsi:type="dcterms:W3CDTF">2014-09-04T09:52:11Z</dcterms:modified>
</cp:coreProperties>
</file>